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11.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2.xml" ContentType="application/vnd.openxmlformats-officedocument.drawing+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30" yWindow="-105" windowWidth="15480" windowHeight="6060" tabRatio="871"/>
  </bookViews>
  <sheets>
    <sheet name="概要表" sheetId="25" r:id="rId1"/>
    <sheet name="別紙1、別紙2" sheetId="34" r:id="rId2"/>
    <sheet name="別紙3 役員名簿" sheetId="39" r:id="rId3"/>
    <sheet name="別紙4-１（発電設備・太陽光（単年度）） " sheetId="47" r:id="rId4"/>
    <sheet name="別紙4-１（発電設備・風力（単年度）） " sheetId="48" r:id="rId5"/>
    <sheet name="別紙4-１（発電設備・バイオマス（単年度）） " sheetId="49" r:id="rId6"/>
    <sheet name="別紙4-１（発電設備・水力（単年度）） " sheetId="50" r:id="rId7"/>
    <sheet name="別紙4-１（発電設備・地熱（単年度））" sheetId="46" r:id="rId8"/>
    <sheet name="別紙4-１（蓄電池及び送電線（単年度））" sheetId="51" r:id="rId9"/>
    <sheet name="別紙4-2（発電設備・太陽光（複数年度））" sheetId="23" r:id="rId10"/>
    <sheet name="別紙4-2（発電設備・風力（複数年度））" sheetId="40" r:id="rId11"/>
    <sheet name="別紙4-2（発電設備・バイオマス（複数年度））" sheetId="42" r:id="rId12"/>
    <sheet name="別紙4-2（発電設備・水力（複数年度））" sheetId="43" r:id="rId13"/>
    <sheet name="別紙4-2（発電設備・地熱（複数年度））" sheetId="44" r:id="rId14"/>
    <sheet name="別紙4-2（蓄電池及び送電線（複数年度））" sheetId="31" r:id="rId15"/>
    <sheet name="別紙5-1" sheetId="33" r:id="rId16"/>
    <sheet name="別紙5-2" sheetId="32" r:id="rId17"/>
    <sheet name="別紙8" sheetId="37" r:id="rId18"/>
    <sheet name="関連資料2" sheetId="18" r:id="rId19"/>
  </sheets>
  <externalReferences>
    <externalReference r:id="rId20"/>
    <externalReference r:id="rId21"/>
    <externalReference r:id="rId22"/>
    <externalReference r:id="rId23"/>
    <externalReference r:id="rId24"/>
  </externalReferences>
  <definedNames>
    <definedName name="_xlnm.Print_Area" localSheetId="0">概要表!$A$1:$I$46</definedName>
    <definedName name="_xlnm.Print_Area" localSheetId="1">'別紙1、別紙2'!$A$1:$G$27</definedName>
    <definedName name="_xlnm.Print_Area" localSheetId="8">'別紙4-１（蓄電池及び送電線（単年度））'!$A$1:$I$36</definedName>
    <definedName name="_xlnm.Print_Area" localSheetId="5">'別紙4-１（発電設備・バイオマス（単年度）） '!$A$1:$I$40</definedName>
    <definedName name="_xlnm.Print_Area" localSheetId="6">'別紙4-１（発電設備・水力（単年度）） '!$A$1:$I$40</definedName>
    <definedName name="_xlnm.Print_Area" localSheetId="3">'別紙4-１（発電設備・太陽光（単年度）） '!$A$1:$J$40</definedName>
    <definedName name="_xlnm.Print_Area" localSheetId="7">'別紙4-１（発電設備・地熱（単年度））'!$A$1:$I$40</definedName>
    <definedName name="_xlnm.Print_Area" localSheetId="4">'別紙4-１（発電設備・風力（単年度）） '!$A$1:$J$40</definedName>
    <definedName name="_xlnm.Print_Area" localSheetId="14">'別紙4-2（蓄電池及び送電線（複数年度））'!$A$1:$Q$45</definedName>
    <definedName name="_xlnm.Print_Area" localSheetId="11">'別紙4-2（発電設備・バイオマス（複数年度））'!$A$1:$Q$46</definedName>
    <definedName name="_xlnm.Print_Area" localSheetId="12">'別紙4-2（発電設備・水力（複数年度））'!$A$1:$Q$46</definedName>
    <definedName name="_xlnm.Print_Area" localSheetId="9">'別紙4-2（発電設備・太陽光（複数年度））'!$A$1:$R$45</definedName>
    <definedName name="_xlnm.Print_Area" localSheetId="13">'別紙4-2（発電設備・地熱（複数年度））'!$A$1:$Q$46</definedName>
    <definedName name="_xlnm.Print_Area" localSheetId="10">'別紙4-2（発電設備・風力（複数年度））'!$A$1:$R$46</definedName>
    <definedName name="_xlnm.Print_Area" localSheetId="15">'別紙5-1'!$A$1:$M$30</definedName>
    <definedName name="_xlnm.Print_Area" localSheetId="16">'別紙5-2'!$A$1:$I$18</definedName>
    <definedName name="_xlnm.Print_Area" localSheetId="17">別紙8!$A$1:$AA$50</definedName>
    <definedName name="_xlnm.Print_Titles" localSheetId="17">別紙8!$5:$7</definedName>
    <definedName name="エネ種">[1]関連資料2!$F$7:$F$11</definedName>
    <definedName name="バイオマス方式">[1]日本標準産業中分類!$F$7:$F$9</definedName>
    <definedName name="中分類">[2]日本標準産業中分類!$B$2:$B$100</definedName>
    <definedName name="中分類2">[3]日本標準産業中分類!$B$2:$B$100</definedName>
    <definedName name="中分類3">[4]日本標準産業中分類!$B$2:$B$100</definedName>
    <definedName name="中分類4">[5]日本標準産業中分類!$B$2:$B$100</definedName>
    <definedName name="発電方式">[1]日本標準産業中分類!$F$11:$F$12</definedName>
    <definedName name="分類コード">[1]日本標準産業中分類!$A$1:$C$100</definedName>
  </definedNames>
  <calcPr calcId="145621"/>
</workbook>
</file>

<file path=xl/calcChain.xml><?xml version="1.0" encoding="utf-8"?>
<calcChain xmlns="http://schemas.openxmlformats.org/spreadsheetml/2006/main">
  <c r="D29" i="51" l="1"/>
  <c r="H29" i="51" s="1"/>
  <c r="B29" i="51"/>
  <c r="H24" i="51"/>
  <c r="D24" i="51"/>
  <c r="B24" i="51"/>
  <c r="D17" i="51"/>
  <c r="D30" i="51" s="1"/>
  <c r="B17" i="51"/>
  <c r="D10" i="51"/>
  <c r="H10" i="51" s="1"/>
  <c r="B10" i="51"/>
  <c r="B30" i="51" s="1"/>
  <c r="B31" i="51" l="1"/>
  <c r="B32" i="51" s="1"/>
  <c r="H17" i="51"/>
  <c r="H30" i="51" s="1"/>
  <c r="D33" i="50" l="1"/>
  <c r="G33" i="50" s="1"/>
  <c r="B33" i="50"/>
  <c r="G28" i="50"/>
  <c r="D28" i="50"/>
  <c r="B28" i="50"/>
  <c r="D21" i="50"/>
  <c r="G21" i="50" s="1"/>
  <c r="B21" i="50"/>
  <c r="D12" i="50"/>
  <c r="G12" i="50" s="1"/>
  <c r="B12" i="50"/>
  <c r="B34" i="50" s="1"/>
  <c r="D33" i="49"/>
  <c r="G33" i="49" s="1"/>
  <c r="B33" i="49"/>
  <c r="B34" i="49" s="1"/>
  <c r="D28" i="49"/>
  <c r="G28" i="49" s="1"/>
  <c r="B28" i="49"/>
  <c r="G21" i="49"/>
  <c r="D21" i="49"/>
  <c r="B21" i="49"/>
  <c r="D12" i="49"/>
  <c r="D34" i="49" s="1"/>
  <c r="B12" i="49"/>
  <c r="H34" i="46"/>
  <c r="D33" i="48"/>
  <c r="G33" i="48" s="1"/>
  <c r="B33" i="48"/>
  <c r="B34" i="48" s="1"/>
  <c r="D28" i="48"/>
  <c r="G28" i="48" s="1"/>
  <c r="B28" i="48"/>
  <c r="G21" i="48"/>
  <c r="D21" i="48"/>
  <c r="B21" i="48"/>
  <c r="D12" i="48"/>
  <c r="D34" i="48" s="1"/>
  <c r="B12" i="48"/>
  <c r="D33" i="47"/>
  <c r="G33" i="47" s="1"/>
  <c r="B33" i="47"/>
  <c r="B34" i="47" s="1"/>
  <c r="D28" i="47"/>
  <c r="G28" i="47" s="1"/>
  <c r="B28" i="47"/>
  <c r="G21" i="47"/>
  <c r="D21" i="47"/>
  <c r="B21" i="47"/>
  <c r="D12" i="47"/>
  <c r="G12" i="47" s="1"/>
  <c r="B12" i="47"/>
  <c r="B36" i="50" l="1"/>
  <c r="B35" i="50"/>
  <c r="G34" i="50"/>
  <c r="H34" i="50" s="1"/>
  <c r="D34" i="50"/>
  <c r="B36" i="49"/>
  <c r="B35" i="49"/>
  <c r="G12" i="49"/>
  <c r="G34" i="49" s="1"/>
  <c r="H34" i="49" s="1"/>
  <c r="B36" i="48"/>
  <c r="B35" i="48"/>
  <c r="G12" i="48"/>
  <c r="G34" i="48" s="1"/>
  <c r="I34" i="48" s="1"/>
  <c r="G34" i="47"/>
  <c r="I34" i="47" s="1"/>
  <c r="B35" i="47"/>
  <c r="B36" i="47"/>
  <c r="D34" i="47"/>
  <c r="B12" i="46" l="1"/>
  <c r="D12" i="46"/>
  <c r="G12" i="46" s="1"/>
  <c r="B21" i="46"/>
  <c r="D21" i="46"/>
  <c r="G21" i="46" s="1"/>
  <c r="B28" i="46"/>
  <c r="D28" i="46"/>
  <c r="G28" i="46" s="1"/>
  <c r="B33" i="46"/>
  <c r="D33" i="46"/>
  <c r="D34" i="46" s="1"/>
  <c r="B34" i="46" l="1"/>
  <c r="B35" i="46" s="1"/>
  <c r="G33" i="46"/>
  <c r="G34" i="46" s="1"/>
  <c r="J39" i="31"/>
  <c r="K39" i="31"/>
  <c r="L39" i="31"/>
  <c r="J38" i="31"/>
  <c r="K38" i="31"/>
  <c r="L38" i="31"/>
  <c r="J31" i="31"/>
  <c r="K31" i="31"/>
  <c r="L31" i="31"/>
  <c r="J22" i="31"/>
  <c r="K22" i="31"/>
  <c r="L22" i="31"/>
  <c r="J13" i="31"/>
  <c r="K13" i="31"/>
  <c r="L13" i="31"/>
  <c r="H13" i="31"/>
  <c r="B36" i="46" l="1"/>
  <c r="E8" i="34"/>
  <c r="E7" i="34"/>
  <c r="O14" i="23"/>
  <c r="P13" i="31" l="1"/>
  <c r="O39" i="44"/>
  <c r="O33" i="44"/>
  <c r="O23" i="44"/>
  <c r="O13" i="44"/>
  <c r="O39" i="43"/>
  <c r="O33" i="43"/>
  <c r="O23" i="43"/>
  <c r="O13" i="43"/>
  <c r="O39" i="42"/>
  <c r="O33" i="42"/>
  <c r="O23" i="42"/>
  <c r="O13" i="42"/>
  <c r="O39" i="40"/>
  <c r="O33" i="40"/>
  <c r="O23" i="40"/>
  <c r="O24" i="23"/>
  <c r="D38" i="31"/>
  <c r="E38" i="31"/>
  <c r="F38" i="31"/>
  <c r="D31" i="31"/>
  <c r="E31" i="31"/>
  <c r="F31" i="31"/>
  <c r="D22" i="31"/>
  <c r="E22" i="31"/>
  <c r="F22" i="31"/>
  <c r="D13" i="31"/>
  <c r="E13" i="31"/>
  <c r="F13" i="31"/>
  <c r="J40" i="44"/>
  <c r="K40" i="44"/>
  <c r="L40" i="44"/>
  <c r="J39" i="44"/>
  <c r="K39" i="44"/>
  <c r="L39" i="44"/>
  <c r="J33" i="44"/>
  <c r="K33" i="44"/>
  <c r="L33" i="44"/>
  <c r="J13" i="44"/>
  <c r="K13" i="44"/>
  <c r="L13" i="44"/>
  <c r="J23" i="44"/>
  <c r="K23" i="44"/>
  <c r="L23" i="44"/>
  <c r="D42" i="44"/>
  <c r="E42" i="44"/>
  <c r="F42" i="44"/>
  <c r="D41" i="44"/>
  <c r="E41" i="44"/>
  <c r="F41" i="44"/>
  <c r="D40" i="44"/>
  <c r="E40" i="44"/>
  <c r="F40" i="44"/>
  <c r="D39" i="44"/>
  <c r="E39" i="44"/>
  <c r="F39" i="44"/>
  <c r="D33" i="44"/>
  <c r="E33" i="44"/>
  <c r="F33" i="44"/>
  <c r="D23" i="44"/>
  <c r="E23" i="44"/>
  <c r="F23" i="44"/>
  <c r="D13" i="44"/>
  <c r="E13" i="44"/>
  <c r="F13" i="44"/>
  <c r="D42" i="43"/>
  <c r="E42" i="43"/>
  <c r="F42" i="43"/>
  <c r="D41" i="43"/>
  <c r="E41" i="43"/>
  <c r="F41" i="43"/>
  <c r="C41" i="43"/>
  <c r="D40" i="43"/>
  <c r="E40" i="43"/>
  <c r="F40" i="43"/>
  <c r="D33" i="42"/>
  <c r="E33" i="42"/>
  <c r="F33" i="42"/>
  <c r="D23" i="42"/>
  <c r="E23" i="42"/>
  <c r="F23" i="42"/>
  <c r="D13" i="42"/>
  <c r="E13" i="42"/>
  <c r="F13" i="42"/>
  <c r="D41" i="23"/>
  <c r="E41" i="23"/>
  <c r="D40" i="23"/>
  <c r="E40" i="23"/>
  <c r="E32" i="23"/>
  <c r="D38" i="23"/>
  <c r="E38" i="23"/>
  <c r="F38" i="23"/>
  <c r="D32" i="23"/>
  <c r="D24" i="23"/>
  <c r="E24" i="23"/>
  <c r="F24" i="23"/>
  <c r="D14" i="23"/>
  <c r="E14" i="23"/>
  <c r="F14" i="23"/>
  <c r="F39" i="31" l="1"/>
  <c r="F40" i="31" s="1"/>
  <c r="F41" i="31" s="1"/>
  <c r="E39" i="31"/>
  <c r="E40" i="31" s="1"/>
  <c r="E41" i="31" s="1"/>
  <c r="D39" i="31"/>
  <c r="D40" i="31"/>
  <c r="D41" i="31"/>
  <c r="D39" i="40"/>
  <c r="E39" i="40"/>
  <c r="F39" i="40"/>
  <c r="D33" i="40"/>
  <c r="E33" i="40"/>
  <c r="F33" i="40"/>
  <c r="D23" i="40"/>
  <c r="E23" i="40"/>
  <c r="F23" i="40"/>
  <c r="D39" i="43"/>
  <c r="E39" i="43"/>
  <c r="F39" i="43"/>
  <c r="D33" i="43"/>
  <c r="E33" i="43"/>
  <c r="F33" i="43"/>
  <c r="D23" i="43"/>
  <c r="E23" i="43"/>
  <c r="F23" i="43"/>
  <c r="D13" i="43"/>
  <c r="E13" i="43"/>
  <c r="F13" i="43"/>
  <c r="J40" i="43"/>
  <c r="K40" i="43"/>
  <c r="L40" i="43"/>
  <c r="J39" i="43"/>
  <c r="K39" i="43"/>
  <c r="L39" i="43"/>
  <c r="J33" i="43"/>
  <c r="K33" i="43"/>
  <c r="L33" i="43"/>
  <c r="J23" i="43"/>
  <c r="K23" i="43"/>
  <c r="L23" i="43"/>
  <c r="I13" i="43"/>
  <c r="J13" i="43"/>
  <c r="K13" i="43"/>
  <c r="L13" i="43"/>
  <c r="C42" i="43"/>
  <c r="C40" i="43"/>
  <c r="C39" i="43"/>
  <c r="C33" i="43"/>
  <c r="C23" i="43"/>
  <c r="C13" i="43"/>
  <c r="I40" i="42"/>
  <c r="J40" i="42"/>
  <c r="K40" i="42"/>
  <c r="L40" i="42"/>
  <c r="I39" i="42"/>
  <c r="J39" i="42"/>
  <c r="K39" i="42"/>
  <c r="L39" i="42"/>
  <c r="I33" i="42"/>
  <c r="J33" i="42"/>
  <c r="K33" i="42"/>
  <c r="L33" i="42"/>
  <c r="I23" i="42"/>
  <c r="J23" i="42"/>
  <c r="K23" i="42"/>
  <c r="L23" i="42"/>
  <c r="I13" i="42"/>
  <c r="J13" i="42"/>
  <c r="K13" i="42"/>
  <c r="L13" i="42"/>
  <c r="D40" i="42"/>
  <c r="D41" i="42" s="1"/>
  <c r="E40" i="42"/>
  <c r="E41" i="42" s="1"/>
  <c r="E42" i="42" s="1"/>
  <c r="F40" i="42"/>
  <c r="F41" i="42" s="1"/>
  <c r="D39" i="42"/>
  <c r="E39" i="42"/>
  <c r="F39" i="42"/>
  <c r="C33" i="42"/>
  <c r="C23" i="42"/>
  <c r="C13" i="42"/>
  <c r="L10" i="33"/>
  <c r="L11" i="33"/>
  <c r="J9" i="33"/>
  <c r="J10" i="33"/>
  <c r="J11" i="33"/>
  <c r="F10" i="33"/>
  <c r="F11" i="33"/>
  <c r="L9" i="33"/>
  <c r="F9" i="33"/>
  <c r="O32" i="23"/>
  <c r="F42" i="42" l="1"/>
  <c r="D42" i="42"/>
  <c r="J40" i="40"/>
  <c r="J39" i="40"/>
  <c r="K39" i="40"/>
  <c r="K40" i="40" s="1"/>
  <c r="L39" i="40"/>
  <c r="I33" i="40"/>
  <c r="J33" i="40"/>
  <c r="K33" i="40"/>
  <c r="L33" i="40"/>
  <c r="J23" i="40"/>
  <c r="K23" i="40"/>
  <c r="L23" i="40"/>
  <c r="L40" i="40" s="1"/>
  <c r="I13" i="40"/>
  <c r="J13" i="40"/>
  <c r="K13" i="40"/>
  <c r="L13" i="40"/>
  <c r="D40" i="40"/>
  <c r="F40" i="40"/>
  <c r="C39" i="40"/>
  <c r="C40" i="40" s="1"/>
  <c r="C33" i="40"/>
  <c r="C23" i="40"/>
  <c r="C13" i="40"/>
  <c r="D13" i="40"/>
  <c r="E13" i="40"/>
  <c r="E40" i="40" s="1"/>
  <c r="F13" i="40"/>
  <c r="C41" i="40" l="1"/>
  <c r="C42" i="40" s="1"/>
  <c r="E41" i="40"/>
  <c r="E42" i="40" s="1"/>
  <c r="D41" i="40"/>
  <c r="D42" i="40"/>
  <c r="F41" i="40"/>
  <c r="F42" i="40"/>
  <c r="B24" i="23"/>
  <c r="C24" i="23"/>
  <c r="F39" i="23"/>
  <c r="J39" i="23"/>
  <c r="K39" i="23"/>
  <c r="J38" i="23"/>
  <c r="K38" i="23"/>
  <c r="L38" i="23"/>
  <c r="L39" i="23" s="1"/>
  <c r="J32" i="23"/>
  <c r="K32" i="23"/>
  <c r="L32" i="23"/>
  <c r="J24" i="23"/>
  <c r="K24" i="23"/>
  <c r="L24" i="23"/>
  <c r="H24" i="23"/>
  <c r="I14" i="23"/>
  <c r="J14" i="23"/>
  <c r="K14" i="23"/>
  <c r="L14" i="23"/>
  <c r="D39" i="23"/>
  <c r="E39" i="23"/>
  <c r="C38" i="23"/>
  <c r="C32" i="23"/>
  <c r="F32" i="23"/>
  <c r="C14" i="23"/>
  <c r="F40" i="23" l="1"/>
  <c r="F41" i="23" s="1"/>
  <c r="C12" i="18"/>
  <c r="C11" i="18"/>
  <c r="H43" i="37"/>
  <c r="I43" i="37" s="1"/>
  <c r="I45" i="37" s="1"/>
  <c r="B44" i="37"/>
  <c r="E14" i="25" s="1"/>
  <c r="H41" i="37"/>
  <c r="U28" i="37" s="1"/>
  <c r="U34" i="37" s="1"/>
  <c r="G37" i="37"/>
  <c r="AA34" i="37"/>
  <c r="Z34" i="37"/>
  <c r="Y34" i="37"/>
  <c r="AA26" i="37"/>
  <c r="Z26" i="37"/>
  <c r="Y26" i="37"/>
  <c r="X26" i="37"/>
  <c r="W26" i="37"/>
  <c r="V26" i="37"/>
  <c r="U26" i="37"/>
  <c r="T26" i="37"/>
  <c r="S26" i="37"/>
  <c r="R26" i="37"/>
  <c r="Q26" i="37"/>
  <c r="P26" i="37"/>
  <c r="O26" i="37"/>
  <c r="N26" i="37"/>
  <c r="M26" i="37"/>
  <c r="L26" i="37"/>
  <c r="K26" i="37"/>
  <c r="J26" i="37"/>
  <c r="I26" i="37"/>
  <c r="H26" i="37"/>
  <c r="AA23" i="37"/>
  <c r="Z23" i="37"/>
  <c r="Y23" i="37"/>
  <c r="X23" i="37"/>
  <c r="W23" i="37"/>
  <c r="V23" i="37"/>
  <c r="U23" i="37"/>
  <c r="T23" i="37"/>
  <c r="S23" i="37"/>
  <c r="R23" i="37"/>
  <c r="Q23" i="37"/>
  <c r="P23" i="37"/>
  <c r="O23" i="37"/>
  <c r="N23" i="37"/>
  <c r="M23" i="37"/>
  <c r="L23" i="37"/>
  <c r="K23" i="37"/>
  <c r="J23" i="37"/>
  <c r="I23" i="37"/>
  <c r="H23" i="37"/>
  <c r="AA22" i="37"/>
  <c r="Z22" i="37"/>
  <c r="Y22" i="37"/>
  <c r="X22" i="37"/>
  <c r="W22" i="37"/>
  <c r="V22" i="37"/>
  <c r="U22" i="37"/>
  <c r="T22" i="37"/>
  <c r="S22" i="37"/>
  <c r="R22" i="37"/>
  <c r="Q22" i="37"/>
  <c r="P22" i="37"/>
  <c r="O22" i="37"/>
  <c r="N22" i="37"/>
  <c r="M22" i="37"/>
  <c r="L22" i="37"/>
  <c r="K22" i="37"/>
  <c r="J22" i="37"/>
  <c r="I22" i="37"/>
  <c r="H22" i="37"/>
  <c r="AA21" i="37"/>
  <c r="Z21" i="37"/>
  <c r="Y21" i="37"/>
  <c r="X21" i="37"/>
  <c r="W21" i="37"/>
  <c r="V21" i="37"/>
  <c r="U21" i="37"/>
  <c r="T21" i="37"/>
  <c r="S21" i="37"/>
  <c r="R21" i="37"/>
  <c r="Q21" i="37"/>
  <c r="P21" i="37"/>
  <c r="O21" i="37"/>
  <c r="N21" i="37"/>
  <c r="M21" i="37"/>
  <c r="L21" i="37"/>
  <c r="K21" i="37"/>
  <c r="J21" i="37"/>
  <c r="I21" i="37"/>
  <c r="H21" i="37"/>
  <c r="G20" i="37"/>
  <c r="B49" i="37" s="1"/>
  <c r="AA19" i="37"/>
  <c r="Z19" i="37"/>
  <c r="Y19" i="37"/>
  <c r="X19" i="37"/>
  <c r="W19" i="37"/>
  <c r="V19" i="37"/>
  <c r="U19" i="37"/>
  <c r="T19" i="37"/>
  <c r="S19" i="37"/>
  <c r="R19" i="37"/>
  <c r="Q19" i="37"/>
  <c r="P19" i="37"/>
  <c r="O19" i="37"/>
  <c r="N19" i="37"/>
  <c r="M19" i="37"/>
  <c r="L19" i="37"/>
  <c r="K19" i="37"/>
  <c r="J19" i="37"/>
  <c r="I19" i="37"/>
  <c r="H19" i="37"/>
  <c r="AA18" i="37"/>
  <c r="Z18" i="37"/>
  <c r="Y18" i="37"/>
  <c r="X18" i="37"/>
  <c r="W18" i="37"/>
  <c r="V18" i="37"/>
  <c r="U18" i="37"/>
  <c r="T18" i="37"/>
  <c r="S18" i="37"/>
  <c r="R18" i="37"/>
  <c r="Q18" i="37"/>
  <c r="P18" i="37"/>
  <c r="O18" i="37"/>
  <c r="N18" i="37"/>
  <c r="M18" i="37"/>
  <c r="L18" i="37"/>
  <c r="K18" i="37"/>
  <c r="J18" i="37"/>
  <c r="I18" i="37"/>
  <c r="H18" i="37"/>
  <c r="AA17" i="37"/>
  <c r="Z17" i="37"/>
  <c r="Y17" i="37"/>
  <c r="X17" i="37"/>
  <c r="W17" i="37"/>
  <c r="V17" i="37"/>
  <c r="U17" i="37"/>
  <c r="T17" i="37"/>
  <c r="S17" i="37"/>
  <c r="R17" i="37"/>
  <c r="Q17" i="37"/>
  <c r="P17" i="37"/>
  <c r="O17" i="37"/>
  <c r="N17" i="37"/>
  <c r="M17" i="37"/>
  <c r="L17" i="37"/>
  <c r="K17" i="37"/>
  <c r="J17" i="37"/>
  <c r="I17" i="37"/>
  <c r="H17" i="37"/>
  <c r="AA16" i="37"/>
  <c r="Z16" i="37"/>
  <c r="Y16" i="37"/>
  <c r="X16" i="37"/>
  <c r="W16" i="37"/>
  <c r="V16" i="37"/>
  <c r="U16" i="37"/>
  <c r="T16" i="37"/>
  <c r="S16" i="37"/>
  <c r="R16" i="37"/>
  <c r="Q16" i="37"/>
  <c r="P16" i="37"/>
  <c r="O16" i="37"/>
  <c r="N16" i="37"/>
  <c r="M16" i="37"/>
  <c r="L16" i="37"/>
  <c r="K16" i="37"/>
  <c r="J16" i="37"/>
  <c r="I16" i="37"/>
  <c r="H16" i="37"/>
  <c r="AA15" i="37"/>
  <c r="Z15" i="37"/>
  <c r="Y15" i="37"/>
  <c r="X15" i="37"/>
  <c r="W15" i="37"/>
  <c r="V15" i="37"/>
  <c r="U15" i="37"/>
  <c r="T15" i="37"/>
  <c r="S15" i="37"/>
  <c r="R15" i="37"/>
  <c r="Q15" i="37"/>
  <c r="P15" i="37"/>
  <c r="O15" i="37"/>
  <c r="N15" i="37"/>
  <c r="M15" i="37"/>
  <c r="L15" i="37"/>
  <c r="K15" i="37"/>
  <c r="J15" i="37"/>
  <c r="I15" i="37"/>
  <c r="H15" i="37"/>
  <c r="AA14" i="37"/>
  <c r="Z14" i="37"/>
  <c r="Y14" i="37"/>
  <c r="X14" i="37"/>
  <c r="W14" i="37"/>
  <c r="V14" i="37"/>
  <c r="U14" i="37"/>
  <c r="T14" i="37"/>
  <c r="S14" i="37"/>
  <c r="R14" i="37"/>
  <c r="Q14" i="37"/>
  <c r="P14" i="37"/>
  <c r="O14" i="37"/>
  <c r="N14" i="37"/>
  <c r="M14" i="37"/>
  <c r="L14" i="37"/>
  <c r="K14" i="37"/>
  <c r="J14" i="37"/>
  <c r="I14" i="37"/>
  <c r="H14" i="37"/>
  <c r="H13" i="37"/>
  <c r="S13" i="37" s="1"/>
  <c r="H11" i="37"/>
  <c r="T11" i="37" s="1"/>
  <c r="H10" i="37"/>
  <c r="H15" i="32"/>
  <c r="F15" i="32"/>
  <c r="D15" i="32"/>
  <c r="C15" i="32"/>
  <c r="B15" i="32"/>
  <c r="G28" i="33"/>
  <c r="L13" i="33"/>
  <c r="M13" i="33" s="1"/>
  <c r="K13" i="33"/>
  <c r="J13" i="33"/>
  <c r="I13" i="33"/>
  <c r="H13" i="33"/>
  <c r="G13" i="33"/>
  <c r="F13" i="33"/>
  <c r="E13" i="33"/>
  <c r="D13" i="33"/>
  <c r="C13" i="33"/>
  <c r="B13" i="33"/>
  <c r="L12" i="33"/>
  <c r="J12" i="33"/>
  <c r="F12" i="33"/>
  <c r="M8" i="33"/>
  <c r="L8" i="33"/>
  <c r="J8" i="33"/>
  <c r="F8" i="33"/>
  <c r="I38" i="31"/>
  <c r="H38" i="31"/>
  <c r="P38" i="31" s="1"/>
  <c r="C38" i="31"/>
  <c r="B38" i="31"/>
  <c r="I31" i="31"/>
  <c r="H31" i="31"/>
  <c r="P31" i="31" s="1"/>
  <c r="C31" i="31"/>
  <c r="B31" i="31"/>
  <c r="I22" i="31"/>
  <c r="H22" i="31"/>
  <c r="P22" i="31" s="1"/>
  <c r="C22" i="31"/>
  <c r="B22" i="31"/>
  <c r="I13" i="31"/>
  <c r="C13" i="31"/>
  <c r="B13" i="31"/>
  <c r="C42" i="44"/>
  <c r="B42" i="44"/>
  <c r="C41" i="44"/>
  <c r="B41" i="44"/>
  <c r="O40" i="44"/>
  <c r="P40" i="44" s="1"/>
  <c r="I40" i="44"/>
  <c r="H40" i="44"/>
  <c r="C40" i="44"/>
  <c r="B40" i="44"/>
  <c r="I39" i="44"/>
  <c r="H39" i="44"/>
  <c r="C39" i="44"/>
  <c r="B39" i="44"/>
  <c r="I33" i="44"/>
  <c r="H33" i="44"/>
  <c r="C33" i="44"/>
  <c r="B33" i="44"/>
  <c r="I23" i="44"/>
  <c r="H23" i="44"/>
  <c r="C23" i="44"/>
  <c r="B23" i="44"/>
  <c r="I13" i="44"/>
  <c r="H13" i="44"/>
  <c r="C13" i="44"/>
  <c r="B13" i="44"/>
  <c r="B42" i="43"/>
  <c r="B41" i="43"/>
  <c r="O40" i="43"/>
  <c r="P40" i="43" s="1"/>
  <c r="I40" i="43"/>
  <c r="H40" i="43"/>
  <c r="B40" i="43"/>
  <c r="I39" i="43"/>
  <c r="H39" i="43"/>
  <c r="B39" i="43"/>
  <c r="I33" i="43"/>
  <c r="H33" i="43"/>
  <c r="B33" i="43"/>
  <c r="I23" i="43"/>
  <c r="H23" i="43"/>
  <c r="B23" i="43"/>
  <c r="H13" i="43"/>
  <c r="B13" i="43"/>
  <c r="B42" i="42"/>
  <c r="B41" i="42"/>
  <c r="O40" i="42"/>
  <c r="P40" i="42" s="1"/>
  <c r="H40" i="42"/>
  <c r="C40" i="42"/>
  <c r="C41" i="42" s="1"/>
  <c r="B40" i="42"/>
  <c r="H39" i="42"/>
  <c r="C39" i="42"/>
  <c r="B39" i="42"/>
  <c r="H33" i="42"/>
  <c r="B33" i="42"/>
  <c r="H23" i="42"/>
  <c r="B23" i="42"/>
  <c r="H13" i="42"/>
  <c r="B13" i="42"/>
  <c r="I39" i="40"/>
  <c r="I40" i="40" s="1"/>
  <c r="H39" i="40"/>
  <c r="B39" i="40"/>
  <c r="H33" i="40"/>
  <c r="B33" i="40"/>
  <c r="I23" i="40"/>
  <c r="H23" i="40"/>
  <c r="B23" i="40"/>
  <c r="H13" i="40"/>
  <c r="O13" i="40" s="1"/>
  <c r="B13" i="40"/>
  <c r="I39" i="23"/>
  <c r="H39" i="23"/>
  <c r="C39" i="23"/>
  <c r="I38" i="23"/>
  <c r="H38" i="23"/>
  <c r="O38" i="23" s="1"/>
  <c r="B38" i="23"/>
  <c r="B39" i="23" s="1"/>
  <c r="B40" i="23" s="1"/>
  <c r="B41" i="23" s="1"/>
  <c r="I32" i="23"/>
  <c r="H32" i="23"/>
  <c r="B32" i="23"/>
  <c r="I24" i="23"/>
  <c r="H14" i="23"/>
  <c r="B14" i="23"/>
  <c r="F23" i="34"/>
  <c r="E23" i="34"/>
  <c r="D23" i="34"/>
  <c r="C23" i="34"/>
  <c r="B23" i="34"/>
  <c r="F22" i="34"/>
  <c r="F21" i="34"/>
  <c r="F20" i="34"/>
  <c r="C10" i="34"/>
  <c r="B10" i="34"/>
  <c r="E10" i="34"/>
  <c r="G33" i="25"/>
  <c r="F33" i="25"/>
  <c r="E33" i="25"/>
  <c r="D33" i="25"/>
  <c r="G25" i="25"/>
  <c r="F25" i="25"/>
  <c r="E25" i="25"/>
  <c r="D25" i="25"/>
  <c r="G12" i="25"/>
  <c r="H45" i="37" l="1"/>
  <c r="L28" i="37"/>
  <c r="L34" i="37" s="1"/>
  <c r="O13" i="37"/>
  <c r="T28" i="37"/>
  <c r="T34" i="37" s="1"/>
  <c r="H28" i="37"/>
  <c r="H34" i="37" s="1"/>
  <c r="I41" i="37" s="1"/>
  <c r="P28" i="37"/>
  <c r="P34" i="37" s="1"/>
  <c r="X28" i="37"/>
  <c r="X34" i="37" s="1"/>
  <c r="J28" i="37"/>
  <c r="J34" i="37" s="1"/>
  <c r="R28" i="37"/>
  <c r="R34" i="37" s="1"/>
  <c r="N28" i="37"/>
  <c r="N34" i="37" s="1"/>
  <c r="V28" i="37"/>
  <c r="V34" i="37" s="1"/>
  <c r="C39" i="31"/>
  <c r="P39" i="31"/>
  <c r="I39" i="31"/>
  <c r="B39" i="31"/>
  <c r="B40" i="31" s="1"/>
  <c r="C40" i="31"/>
  <c r="C41" i="31" s="1"/>
  <c r="H39" i="31"/>
  <c r="O39" i="23"/>
  <c r="Q39" i="23" s="1"/>
  <c r="G42" i="25" s="1"/>
  <c r="T13" i="37"/>
  <c r="K13" i="37"/>
  <c r="W13" i="37"/>
  <c r="L13" i="37"/>
  <c r="AA13" i="37"/>
  <c r="P11" i="37"/>
  <c r="R11" i="37"/>
  <c r="I38" i="37"/>
  <c r="J43" i="37"/>
  <c r="J45" i="37" s="1"/>
  <c r="H12" i="37"/>
  <c r="I10" i="37"/>
  <c r="L11" i="37"/>
  <c r="AA11" i="37"/>
  <c r="W11" i="37"/>
  <c r="S11" i="37"/>
  <c r="O11" i="37"/>
  <c r="K11" i="37"/>
  <c r="Y11" i="37"/>
  <c r="U11" i="37"/>
  <c r="Q11" i="37"/>
  <c r="M11" i="37"/>
  <c r="I11" i="37"/>
  <c r="X11" i="37"/>
  <c r="J11" i="37"/>
  <c r="Z11" i="37"/>
  <c r="N11" i="37"/>
  <c r="V11" i="37"/>
  <c r="I35" i="37"/>
  <c r="I27" i="37" s="1"/>
  <c r="H38" i="37"/>
  <c r="K28" i="37"/>
  <c r="K34" i="37" s="1"/>
  <c r="O28" i="37"/>
  <c r="O34" i="37" s="1"/>
  <c r="S28" i="37"/>
  <c r="S34" i="37" s="1"/>
  <c r="W28" i="37"/>
  <c r="W34" i="37" s="1"/>
  <c r="I28" i="37"/>
  <c r="I34" i="37" s="1"/>
  <c r="M28" i="37"/>
  <c r="M34" i="37" s="1"/>
  <c r="Q28" i="37"/>
  <c r="Q34" i="37" s="1"/>
  <c r="H35" i="37"/>
  <c r="H27" i="37" s="1"/>
  <c r="Z13" i="37"/>
  <c r="V13" i="37"/>
  <c r="R13" i="37"/>
  <c r="N13" i="37"/>
  <c r="J13" i="37"/>
  <c r="Y13" i="37"/>
  <c r="U13" i="37"/>
  <c r="Q13" i="37"/>
  <c r="M13" i="37"/>
  <c r="I13" i="37"/>
  <c r="P13" i="37"/>
  <c r="X13" i="37"/>
  <c r="H40" i="40"/>
  <c r="O40" i="40"/>
  <c r="Q40" i="40" s="1"/>
  <c r="B40" i="40"/>
  <c r="C42" i="42"/>
  <c r="K15" i="33"/>
  <c r="B41" i="40"/>
  <c r="B42" i="40" s="1"/>
  <c r="C40" i="23"/>
  <c r="C41" i="23" s="1"/>
  <c r="C10" i="18"/>
  <c r="C18" i="18" s="1"/>
  <c r="B41" i="31" l="1"/>
  <c r="H24" i="37"/>
  <c r="I12" i="37"/>
  <c r="I24" i="37" s="1"/>
  <c r="I25" i="37" s="1"/>
  <c r="J10" i="37"/>
  <c r="J41" i="37"/>
  <c r="K41" i="37" s="1"/>
  <c r="L41" i="37" s="1"/>
  <c r="M41" i="37" s="1"/>
  <c r="N41" i="37" s="1"/>
  <c r="O41" i="37" s="1"/>
  <c r="P41" i="37" s="1"/>
  <c r="Q41" i="37" s="1"/>
  <c r="R41" i="37" s="1"/>
  <c r="S41" i="37" s="1"/>
  <c r="T41" i="37" s="1"/>
  <c r="U41" i="37" s="1"/>
  <c r="V41" i="37" s="1"/>
  <c r="W41" i="37" s="1"/>
  <c r="X41" i="37" s="1"/>
  <c r="Y41" i="37" s="1"/>
  <c r="Z41" i="37" s="1"/>
  <c r="AA41" i="37" s="1"/>
  <c r="K43" i="37"/>
  <c r="K45" i="37" s="1"/>
  <c r="J35" i="37"/>
  <c r="J27" i="37" s="1"/>
  <c r="J38" i="37"/>
  <c r="I29" i="37" l="1"/>
  <c r="I30" i="37" s="1"/>
  <c r="I33" i="37" s="1"/>
  <c r="I36" i="37" s="1"/>
  <c r="K38" i="37"/>
  <c r="L43" i="37"/>
  <c r="L45" i="37" s="1"/>
  <c r="K35" i="37"/>
  <c r="K27" i="37" s="1"/>
  <c r="J12" i="37"/>
  <c r="J24" i="37" s="1"/>
  <c r="K10" i="37"/>
  <c r="H25" i="37"/>
  <c r="H29" i="37" s="1"/>
  <c r="H30" i="37" s="1"/>
  <c r="I37" i="37" l="1"/>
  <c r="I39" i="37" s="1"/>
  <c r="I46" i="37"/>
  <c r="H33" i="37"/>
  <c r="H36" i="37" s="1"/>
  <c r="M43" i="37"/>
  <c r="M45" i="37" s="1"/>
  <c r="L35" i="37"/>
  <c r="L27" i="37" s="1"/>
  <c r="L38" i="37"/>
  <c r="K12" i="37"/>
  <c r="K24" i="37" s="1"/>
  <c r="L10" i="37"/>
  <c r="J25" i="37"/>
  <c r="J29" i="37"/>
  <c r="J30" i="37" s="1"/>
  <c r="J33" i="37" s="1"/>
  <c r="J36" i="37" s="1"/>
  <c r="J37" i="37" l="1"/>
  <c r="J39" i="37" s="1"/>
  <c r="J46" i="37"/>
  <c r="H37" i="37"/>
  <c r="H39" i="37" s="1"/>
  <c r="H46" i="37"/>
  <c r="K25" i="37"/>
  <c r="K29" i="37"/>
  <c r="K30" i="37" s="1"/>
  <c r="K33" i="37" s="1"/>
  <c r="K36" i="37" s="1"/>
  <c r="L12" i="37"/>
  <c r="M10" i="37"/>
  <c r="M38" i="37"/>
  <c r="N43" i="37"/>
  <c r="N45" i="37" s="1"/>
  <c r="M35" i="37"/>
  <c r="M27" i="37" s="1"/>
  <c r="K37" i="37" l="1"/>
  <c r="K46" i="37"/>
  <c r="L24" i="37"/>
  <c r="O43" i="37"/>
  <c r="O45" i="37" s="1"/>
  <c r="N35" i="37"/>
  <c r="N27" i="37" s="1"/>
  <c r="N38" i="37"/>
  <c r="N10" i="37"/>
  <c r="M12" i="37"/>
  <c r="M24" i="37" s="1"/>
  <c r="K39" i="37" l="1"/>
  <c r="M25" i="37"/>
  <c r="M29" i="37" s="1"/>
  <c r="M30" i="37" s="1"/>
  <c r="M33" i="37" s="1"/>
  <c r="M36" i="37" s="1"/>
  <c r="O38" i="37"/>
  <c r="P43" i="37"/>
  <c r="P45" i="37" s="1"/>
  <c r="O35" i="37"/>
  <c r="O27" i="37" s="1"/>
  <c r="N12" i="37"/>
  <c r="O10" i="37"/>
  <c r="L25" i="37"/>
  <c r="L29" i="37" s="1"/>
  <c r="L30" i="37" s="1"/>
  <c r="L33" i="37" l="1"/>
  <c r="L36" i="37" s="1"/>
  <c r="M37" i="37"/>
  <c r="M39" i="37" s="1"/>
  <c r="M46" i="37"/>
  <c r="N24" i="37"/>
  <c r="Q43" i="37"/>
  <c r="Q45" i="37" s="1"/>
  <c r="P35" i="37"/>
  <c r="P27" i="37" s="1"/>
  <c r="P38" i="37"/>
  <c r="O12" i="37"/>
  <c r="O24" i="37" s="1"/>
  <c r="P10" i="37"/>
  <c r="L37" i="37" l="1"/>
  <c r="L46" i="37"/>
  <c r="Q38" i="37"/>
  <c r="R43" i="37"/>
  <c r="R45" i="37" s="1"/>
  <c r="Q35" i="37"/>
  <c r="Q27" i="37" s="1"/>
  <c r="O25" i="37"/>
  <c r="O29" i="37" s="1"/>
  <c r="O30" i="37" s="1"/>
  <c r="O33" i="37" s="1"/>
  <c r="O36" i="37" s="1"/>
  <c r="P12" i="37"/>
  <c r="P24" i="37" s="1"/>
  <c r="Q10" i="37"/>
  <c r="N25" i="37"/>
  <c r="N29" i="37" s="1"/>
  <c r="N30" i="37" s="1"/>
  <c r="O37" i="37" l="1"/>
  <c r="O39" i="37" s="1"/>
  <c r="O46" i="37"/>
  <c r="N33" i="37"/>
  <c r="N36" i="37" s="1"/>
  <c r="L39" i="37"/>
  <c r="P25" i="37"/>
  <c r="P29" i="37" s="1"/>
  <c r="P30" i="37" s="1"/>
  <c r="P33" i="37" s="1"/>
  <c r="P36" i="37" s="1"/>
  <c r="S43" i="37"/>
  <c r="S45" i="37" s="1"/>
  <c r="R35" i="37"/>
  <c r="R27" i="37" s="1"/>
  <c r="R38" i="37"/>
  <c r="Q12" i="37"/>
  <c r="Q24" i="37" s="1"/>
  <c r="R10" i="37"/>
  <c r="P37" i="37" l="1"/>
  <c r="P39" i="37" s="1"/>
  <c r="P46" i="37"/>
  <c r="N37" i="37"/>
  <c r="N46" i="37"/>
  <c r="R12" i="37"/>
  <c r="R24" i="37" s="1"/>
  <c r="S10" i="37"/>
  <c r="S38" i="37"/>
  <c r="T43" i="37"/>
  <c r="T45" i="37" s="1"/>
  <c r="S35" i="37"/>
  <c r="S27" i="37" s="1"/>
  <c r="Q25" i="37"/>
  <c r="Q29" i="37" s="1"/>
  <c r="Q30" i="37" s="1"/>
  <c r="Q33" i="37" s="1"/>
  <c r="Q36" i="37" s="1"/>
  <c r="Q37" i="37" l="1"/>
  <c r="Q39" i="37" s="1"/>
  <c r="Q46" i="37"/>
  <c r="N39" i="37"/>
  <c r="S12" i="37"/>
  <c r="S24" i="37" s="1"/>
  <c r="T10" i="37"/>
  <c r="R25" i="37"/>
  <c r="R29" i="37" s="1"/>
  <c r="R30" i="37" s="1"/>
  <c r="U43" i="37"/>
  <c r="U45" i="37" s="1"/>
  <c r="T35" i="37"/>
  <c r="T27" i="37" s="1"/>
  <c r="T38" i="37"/>
  <c r="R33" i="37" l="1"/>
  <c r="R36" i="37" s="1"/>
  <c r="T12" i="37"/>
  <c r="T24" i="37" s="1"/>
  <c r="U10" i="37"/>
  <c r="S25" i="37"/>
  <c r="S29" i="37" s="1"/>
  <c r="S30" i="37" s="1"/>
  <c r="S33" i="37" s="1"/>
  <c r="S36" i="37" s="1"/>
  <c r="U38" i="37"/>
  <c r="V43" i="37"/>
  <c r="V45" i="37" s="1"/>
  <c r="U35" i="37"/>
  <c r="U27" i="37" s="1"/>
  <c r="S37" i="37" l="1"/>
  <c r="S39" i="37" s="1"/>
  <c r="S46" i="37"/>
  <c r="R37" i="37"/>
  <c r="R46" i="37"/>
  <c r="W43" i="37"/>
  <c r="W45" i="37" s="1"/>
  <c r="V35" i="37"/>
  <c r="V27" i="37" s="1"/>
  <c r="V38" i="37"/>
  <c r="U12" i="37"/>
  <c r="U24" i="37" s="1"/>
  <c r="V10" i="37"/>
  <c r="T25" i="37"/>
  <c r="T29" i="37" s="1"/>
  <c r="T30" i="37" s="1"/>
  <c r="T33" i="37" s="1"/>
  <c r="T36" i="37" s="1"/>
  <c r="R39" i="37" l="1"/>
  <c r="T37" i="37"/>
  <c r="T39" i="37" s="1"/>
  <c r="T46" i="37"/>
  <c r="V12" i="37"/>
  <c r="V24" i="37" s="1"/>
  <c r="W10" i="37"/>
  <c r="W38" i="37"/>
  <c r="X43" i="37"/>
  <c r="X45" i="37" s="1"/>
  <c r="W35" i="37"/>
  <c r="W27" i="37" s="1"/>
  <c r="U25" i="37"/>
  <c r="U29" i="37" s="1"/>
  <c r="U30" i="37" s="1"/>
  <c r="U33" i="37" s="1"/>
  <c r="U36" i="37" s="1"/>
  <c r="U37" i="37" l="1"/>
  <c r="U46" i="37"/>
  <c r="Y43" i="37"/>
  <c r="Y45" i="37" s="1"/>
  <c r="X35" i="37"/>
  <c r="X27" i="37" s="1"/>
  <c r="X38" i="37"/>
  <c r="X46" i="37" s="1"/>
  <c r="W12" i="37"/>
  <c r="W24" i="37" s="1"/>
  <c r="X10" i="37"/>
  <c r="V25" i="37"/>
  <c r="V29" i="37" s="1"/>
  <c r="V30" i="37" s="1"/>
  <c r="V33" i="37" s="1"/>
  <c r="V36" i="37" s="1"/>
  <c r="U39" i="37" l="1"/>
  <c r="V37" i="37"/>
  <c r="V39" i="37" s="1"/>
  <c r="V46" i="37"/>
  <c r="Y38" i="37"/>
  <c r="Y46" i="37" s="1"/>
  <c r="Z43" i="37"/>
  <c r="Z45" i="37" s="1"/>
  <c r="Y35" i="37"/>
  <c r="Y27" i="37" s="1"/>
  <c r="W25" i="37"/>
  <c r="W29" i="37" s="1"/>
  <c r="W30" i="37" s="1"/>
  <c r="W33" i="37" s="1"/>
  <c r="W36" i="37" s="1"/>
  <c r="X12" i="37"/>
  <c r="X24" i="37" s="1"/>
  <c r="Y10" i="37"/>
  <c r="W37" i="37" l="1"/>
  <c r="W39" i="37" s="1"/>
  <c r="W46" i="37"/>
  <c r="Y12" i="37"/>
  <c r="Y24" i="37" s="1"/>
  <c r="Z10" i="37"/>
  <c r="X25" i="37"/>
  <c r="X29" i="37" s="1"/>
  <c r="X30" i="37" s="1"/>
  <c r="X33" i="37" s="1"/>
  <c r="X36" i="37" s="1"/>
  <c r="X37" i="37" s="1"/>
  <c r="X39" i="37" s="1"/>
  <c r="AA43" i="37"/>
  <c r="AA45" i="37" s="1"/>
  <c r="Z35" i="37"/>
  <c r="Z27" i="37" s="1"/>
  <c r="Z38" i="37"/>
  <c r="Z46" i="37" s="1"/>
  <c r="AA38" i="37" l="1"/>
  <c r="AA46" i="37" s="1"/>
  <c r="AA35" i="37"/>
  <c r="AA27" i="37" s="1"/>
  <c r="Z12" i="37"/>
  <c r="Z24" i="37" s="1"/>
  <c r="AA10" i="37"/>
  <c r="AA12" i="37" s="1"/>
  <c r="Y25" i="37"/>
  <c r="Y29" i="37"/>
  <c r="Y30" i="37" s="1"/>
  <c r="Y33" i="37" s="1"/>
  <c r="Y36" i="37" s="1"/>
  <c r="Y37" i="37" s="1"/>
  <c r="Y39" i="37" s="1"/>
  <c r="B46" i="37" l="1"/>
  <c r="B47" i="37"/>
  <c r="B45" i="37"/>
  <c r="F14" i="25" s="1"/>
  <c r="AA24" i="37"/>
  <c r="G12" i="37"/>
  <c r="Z25" i="37"/>
  <c r="Z29" i="37" s="1"/>
  <c r="Z30" i="37" s="1"/>
  <c r="Z33" i="37" l="1"/>
  <c r="Z36" i="37" s="1"/>
  <c r="Z37" i="37" s="1"/>
  <c r="Z39" i="37" s="1"/>
  <c r="G30" i="37"/>
  <c r="AA25" i="37"/>
  <c r="AA29" i="37" s="1"/>
  <c r="AA30" i="37" s="1"/>
  <c r="AA33" i="37" s="1"/>
  <c r="AA36" i="37" s="1"/>
  <c r="AA37" i="37" s="1"/>
  <c r="AA39" i="37" l="1"/>
  <c r="B48" i="37"/>
  <c r="G14" i="25" s="1"/>
</calcChain>
</file>

<file path=xl/comments1.xml><?xml version="1.0" encoding="utf-8"?>
<comments xmlns="http://schemas.openxmlformats.org/spreadsheetml/2006/main">
  <authors>
    <author>作成者</author>
  </authors>
  <commentList>
    <comment ref="A20" authorId="0">
      <text>
        <r>
          <rPr>
            <sz val="12"/>
            <color indexed="81"/>
            <rFont val="ＭＳ Ｐゴシック"/>
            <family val="3"/>
            <charset val="128"/>
          </rPr>
          <t>　ここで言う費用は、再エネ復興支援事業の補助対象経費のことではありません。
　ここでは、発電設備のフルコストに基づく事業採算性を見る必要があるため、発電設備の設置にかかる「設計費」「設備費」「工事費」のフルコストを入れてください。
　ただし、諸経費は除く。経費の費目は、「公募要領」P４～５の表２を参考にして下さい。</t>
        </r>
      </text>
    </comment>
    <comment ref="A26" authorId="0">
      <text>
        <r>
          <rPr>
            <sz val="11"/>
            <color indexed="81"/>
            <rFont val="ＭＳ Ｐゴシック"/>
            <family val="3"/>
            <charset val="128"/>
          </rPr>
          <t>　この欄には、あなたが別紙４－１等で記入した、予定する補助金の交付申請予定額を記入して下さい。</t>
        </r>
      </text>
    </comment>
  </commentList>
</comments>
</file>

<file path=xl/sharedStrings.xml><?xml version="1.0" encoding="utf-8"?>
<sst xmlns="http://schemas.openxmlformats.org/spreadsheetml/2006/main" count="893" uniqueCount="437">
  <si>
    <t>（単位：円）</t>
    <rPh sb="1" eb="3">
      <t>タンイ</t>
    </rPh>
    <rPh sb="4" eb="5">
      <t>エン</t>
    </rPh>
    <phoneticPr fontId="2"/>
  </si>
  <si>
    <t>備考</t>
    <rPh sb="0" eb="2">
      <t>ビコウ</t>
    </rPh>
    <phoneticPr fontId="2"/>
  </si>
  <si>
    <t>総計</t>
    <rPh sb="0" eb="2">
      <t>ソウケイ</t>
    </rPh>
    <phoneticPr fontId="2"/>
  </si>
  <si>
    <t>自己資金</t>
    <rPh sb="0" eb="2">
      <t>ジコ</t>
    </rPh>
    <rPh sb="2" eb="4">
      <t>シキン</t>
    </rPh>
    <phoneticPr fontId="2"/>
  </si>
  <si>
    <t>補助対象経費</t>
    <rPh sb="0" eb="2">
      <t>ホジョ</t>
    </rPh>
    <rPh sb="2" eb="4">
      <t>タイショウ</t>
    </rPh>
    <rPh sb="4" eb="6">
      <t>ケイヒ</t>
    </rPh>
    <phoneticPr fontId="2"/>
  </si>
  <si>
    <t>合　計</t>
    <rPh sb="0" eb="1">
      <t>ゴウ</t>
    </rPh>
    <rPh sb="2" eb="3">
      <t>ケイ</t>
    </rPh>
    <phoneticPr fontId="2"/>
  </si>
  <si>
    <t>費目</t>
  </si>
  <si>
    <t>設置機器名</t>
    <rPh sb="0" eb="2">
      <t>セッチ</t>
    </rPh>
    <rPh sb="2" eb="5">
      <t>キキメイ</t>
    </rPh>
    <phoneticPr fontId="2"/>
  </si>
  <si>
    <t>利子率</t>
    <rPh sb="0" eb="2">
      <t>リシ</t>
    </rPh>
    <rPh sb="2" eb="3">
      <t>リツ</t>
    </rPh>
    <phoneticPr fontId="2"/>
  </si>
  <si>
    <t>運転年数</t>
    <rPh sb="0" eb="2">
      <t>ウンテン</t>
    </rPh>
    <rPh sb="2" eb="4">
      <t>ネンスウ</t>
    </rPh>
    <phoneticPr fontId="2"/>
  </si>
  <si>
    <t>↑セルをクリックして選択してください。</t>
    <rPh sb="10" eb="12">
      <t>センタク</t>
    </rPh>
    <phoneticPr fontId="2"/>
  </si>
  <si>
    <t>風力発電</t>
  </si>
  <si>
    <t>円</t>
    <rPh sb="0" eb="1">
      <t>エン</t>
    </rPh>
    <phoneticPr fontId="2"/>
  </si>
  <si>
    <t>年経費率</t>
    <rPh sb="0" eb="1">
      <t>ネン</t>
    </rPh>
    <rPh sb="1" eb="3">
      <t>ケイヒ</t>
    </rPh>
    <rPh sb="3" eb="4">
      <t>リツ</t>
    </rPh>
    <phoneticPr fontId="2"/>
  </si>
  <si>
    <t>　　利子率</t>
    <rPh sb="2" eb="4">
      <t>リシ</t>
    </rPh>
    <rPh sb="4" eb="5">
      <t>リツ</t>
    </rPh>
    <phoneticPr fontId="2"/>
  </si>
  <si>
    <t>　　運転年数</t>
    <rPh sb="2" eb="4">
      <t>ウンテン</t>
    </rPh>
    <rPh sb="4" eb="6">
      <t>ネンスウ</t>
    </rPh>
    <phoneticPr fontId="2"/>
  </si>
  <si>
    <t>年</t>
    <rPh sb="0" eb="1">
      <t>ネン</t>
    </rPh>
    <phoneticPr fontId="2"/>
  </si>
  <si>
    <t>年間燃料費</t>
    <rPh sb="0" eb="2">
      <t>ネンカン</t>
    </rPh>
    <rPh sb="2" eb="5">
      <t>ネンリョウヒ</t>
    </rPh>
    <phoneticPr fontId="2"/>
  </si>
  <si>
    <t>バイオマス発電</t>
  </si>
  <si>
    <t>年間運転経費</t>
    <rPh sb="0" eb="2">
      <t>ネンカン</t>
    </rPh>
    <rPh sb="2" eb="4">
      <t>ウンテン</t>
    </rPh>
    <rPh sb="4" eb="6">
      <t>ケイヒ</t>
    </rPh>
    <phoneticPr fontId="2"/>
  </si>
  <si>
    <t>年間発電電力量</t>
    <rPh sb="0" eb="2">
      <t>ネンカン</t>
    </rPh>
    <rPh sb="2" eb="4">
      <t>ハツデン</t>
    </rPh>
    <rPh sb="4" eb="6">
      <t>デンリョク</t>
    </rPh>
    <rPh sb="6" eb="7">
      <t>リョウ</t>
    </rPh>
    <phoneticPr fontId="2"/>
  </si>
  <si>
    <t>地熱発電</t>
    <rPh sb="0" eb="2">
      <t>チネツ</t>
    </rPh>
    <rPh sb="2" eb="4">
      <t>ハツデン</t>
    </rPh>
    <phoneticPr fontId="2"/>
  </si>
  <si>
    <t>発電単価</t>
    <rPh sb="0" eb="2">
      <t>ハツデン</t>
    </rPh>
    <rPh sb="2" eb="4">
      <t>タンカ</t>
    </rPh>
    <phoneticPr fontId="2"/>
  </si>
  <si>
    <t>水力発電</t>
    <rPh sb="0" eb="2">
      <t>スイリョク</t>
    </rPh>
    <rPh sb="2" eb="4">
      <t>ハツデン</t>
    </rPh>
    <phoneticPr fontId="2"/>
  </si>
  <si>
    <t>税・保険（固定資産税、保険料等）、メンテ費（定期点検費、運転員人件費、委託費等）</t>
  </si>
  <si>
    <t>実施内容</t>
    <rPh sb="0" eb="2">
      <t>ジッシ</t>
    </rPh>
    <rPh sb="2" eb="4">
      <t>ナイヨウ</t>
    </rPh>
    <phoneticPr fontId="2"/>
  </si>
  <si>
    <t>事業に要する経費</t>
  </si>
  <si>
    <t>補助対象経費の額</t>
  </si>
  <si>
    <t>備考</t>
  </si>
  <si>
    <t>金額</t>
  </si>
  <si>
    <t>説明</t>
  </si>
  <si>
    <t>積算内訳</t>
  </si>
  <si>
    <t>設計費</t>
  </si>
  <si>
    <t>（小計）</t>
  </si>
  <si>
    <t>設備費</t>
    <rPh sb="0" eb="3">
      <t>セツビヒ</t>
    </rPh>
    <phoneticPr fontId="2"/>
  </si>
  <si>
    <t>工事費</t>
  </si>
  <si>
    <t>合計</t>
  </si>
  <si>
    <t>消費税</t>
  </si>
  <si>
    <t>　（注１）金額の算定根拠（見積書、定価表、カタログ等）を添付すること。</t>
    <rPh sb="2" eb="3">
      <t>チュウ</t>
    </rPh>
    <rPh sb="5" eb="7">
      <t>キンガク</t>
    </rPh>
    <rPh sb="8" eb="10">
      <t>サンテイ</t>
    </rPh>
    <rPh sb="10" eb="12">
      <t>コンキョ</t>
    </rPh>
    <rPh sb="13" eb="15">
      <t>ミツモリ</t>
    </rPh>
    <rPh sb="15" eb="16">
      <t>ショ</t>
    </rPh>
    <rPh sb="17" eb="19">
      <t>テイカ</t>
    </rPh>
    <rPh sb="19" eb="20">
      <t>ヒョウ</t>
    </rPh>
    <rPh sb="25" eb="26">
      <t>トウ</t>
    </rPh>
    <rPh sb="28" eb="30">
      <t>テンプ</t>
    </rPh>
    <phoneticPr fontId="2"/>
  </si>
  <si>
    <t>(単位：円）</t>
    <rPh sb="1" eb="3">
      <t>タンイ</t>
    </rPh>
    <rPh sb="4" eb="5">
      <t>エン</t>
    </rPh>
    <phoneticPr fontId="2"/>
  </si>
  <si>
    <t>総事業費</t>
    <rPh sb="0" eb="1">
      <t>ソウ</t>
    </rPh>
    <rPh sb="1" eb="4">
      <t>ジギョウヒ</t>
    </rPh>
    <phoneticPr fontId="2"/>
  </si>
  <si>
    <t>補助金</t>
    <rPh sb="0" eb="3">
      <t>ホジョキン</t>
    </rPh>
    <phoneticPr fontId="2"/>
  </si>
  <si>
    <t>金融機関借入金</t>
    <rPh sb="0" eb="2">
      <t>キンユウ</t>
    </rPh>
    <rPh sb="2" eb="4">
      <t>キカン</t>
    </rPh>
    <rPh sb="4" eb="7">
      <t>カリイレキン</t>
    </rPh>
    <phoneticPr fontId="2"/>
  </si>
  <si>
    <t>合計</t>
    <rPh sb="0" eb="2">
      <t>ゴウケイ</t>
    </rPh>
    <phoneticPr fontId="2"/>
  </si>
  <si>
    <t>小計</t>
    <rPh sb="0" eb="2">
      <t>ショウケイ</t>
    </rPh>
    <phoneticPr fontId="2"/>
  </si>
  <si>
    <t>補助事業に要する経費及びその調達方法（事業全体に要する経費）</t>
    <rPh sb="0" eb="2">
      <t>ホジョ</t>
    </rPh>
    <rPh sb="2" eb="4">
      <t>ジギョウ</t>
    </rPh>
    <rPh sb="5" eb="6">
      <t>ヨウ</t>
    </rPh>
    <rPh sb="8" eb="10">
      <t>ケイヒ</t>
    </rPh>
    <rPh sb="10" eb="11">
      <t>オヨ</t>
    </rPh>
    <rPh sb="14" eb="16">
      <t>チョウタツ</t>
    </rPh>
    <rPh sb="16" eb="18">
      <t>ホウホウ</t>
    </rPh>
    <rPh sb="19" eb="21">
      <t>ジギョウ</t>
    </rPh>
    <rPh sb="21" eb="23">
      <t>ゼンタイ</t>
    </rPh>
    <rPh sb="24" eb="25">
      <t>ヨウ</t>
    </rPh>
    <rPh sb="27" eb="29">
      <t>ケイヒ</t>
    </rPh>
    <phoneticPr fontId="2"/>
  </si>
  <si>
    <t>合計</t>
    <phoneticPr fontId="2"/>
  </si>
  <si>
    <t>※</t>
    <phoneticPr fontId="2"/>
  </si>
  <si>
    <t>次式により算定するとともに、その算定根拠を明らかにすること。</t>
    <phoneticPr fontId="2"/>
  </si>
  <si>
    <t>①</t>
    <phoneticPr fontId="2"/>
  </si>
  <si>
    <t>②</t>
    <phoneticPr fontId="2"/>
  </si>
  <si>
    <t>③</t>
    <phoneticPr fontId="2"/>
  </si>
  <si>
    <t>④</t>
    <phoneticPr fontId="2"/>
  </si>
  <si>
    <t>⑤</t>
    <phoneticPr fontId="2"/>
  </si>
  <si>
    <t>関連資料2</t>
    <rPh sb="0" eb="2">
      <t>カンレン</t>
    </rPh>
    <rPh sb="2" eb="4">
      <t>シリョウ</t>
    </rPh>
    <phoneticPr fontId="2"/>
  </si>
  <si>
    <t>（登記簿名を記載）</t>
    <rPh sb="1" eb="4">
      <t>トウキボ</t>
    </rPh>
    <rPh sb="4" eb="5">
      <t>メイ</t>
    </rPh>
    <rPh sb="6" eb="8">
      <t>キサイ</t>
    </rPh>
    <phoneticPr fontId="2"/>
  </si>
  <si>
    <t>日本標準産業分類
中分類（01～99）</t>
    <rPh sb="0" eb="2">
      <t>ニホン</t>
    </rPh>
    <rPh sb="2" eb="4">
      <t>ヒョウジュン</t>
    </rPh>
    <rPh sb="4" eb="6">
      <t>サンギョウ</t>
    </rPh>
    <rPh sb="6" eb="8">
      <t>ブンルイ</t>
    </rPh>
    <rPh sb="9" eb="10">
      <t>チュウ</t>
    </rPh>
    <rPh sb="10" eb="12">
      <t>ブンルイ</t>
    </rPh>
    <phoneticPr fontId="2"/>
  </si>
  <si>
    <t>　（注２）金額は契約単位で記入し、説明・積算内訳欄は記載例を参考に記入すること。</t>
    <rPh sb="5" eb="7">
      <t>キンガク</t>
    </rPh>
    <rPh sb="8" eb="10">
      <t>ケイヤク</t>
    </rPh>
    <rPh sb="10" eb="12">
      <t>タンイ</t>
    </rPh>
    <rPh sb="13" eb="15">
      <t>キニュウ</t>
    </rPh>
    <rPh sb="17" eb="19">
      <t>セツメイ</t>
    </rPh>
    <rPh sb="20" eb="22">
      <t>セキサン</t>
    </rPh>
    <rPh sb="22" eb="24">
      <t>ウチワケ</t>
    </rPh>
    <rPh sb="24" eb="25">
      <t>ラン</t>
    </rPh>
    <rPh sb="26" eb="28">
      <t>キサイ</t>
    </rPh>
    <rPh sb="28" eb="29">
      <t>レイ</t>
    </rPh>
    <rPh sb="30" eb="32">
      <t>サンコウ</t>
    </rPh>
    <rPh sb="33" eb="35">
      <t>キニュウ</t>
    </rPh>
    <phoneticPr fontId="2"/>
  </si>
  <si>
    <t>　（注３）補助金交付申請額は費目小計毎に補助率で計算した結果の合計とすること。</t>
    <rPh sb="5" eb="8">
      <t>ホジョキン</t>
    </rPh>
    <rPh sb="8" eb="10">
      <t>コウフ</t>
    </rPh>
    <rPh sb="10" eb="12">
      <t>シンセイ</t>
    </rPh>
    <rPh sb="12" eb="13">
      <t>ガク</t>
    </rPh>
    <rPh sb="14" eb="16">
      <t>ヒモク</t>
    </rPh>
    <rPh sb="16" eb="17">
      <t>ショウ</t>
    </rPh>
    <rPh sb="17" eb="18">
      <t>ケイ</t>
    </rPh>
    <rPh sb="18" eb="19">
      <t>ゴト</t>
    </rPh>
    <rPh sb="20" eb="22">
      <t>ホジョ</t>
    </rPh>
    <rPh sb="22" eb="23">
      <t>リツ</t>
    </rPh>
    <rPh sb="24" eb="26">
      <t>ケイサン</t>
    </rPh>
    <rPh sb="28" eb="30">
      <t>ケッカ</t>
    </rPh>
    <rPh sb="31" eb="33">
      <t>ゴウケイ</t>
    </rPh>
    <phoneticPr fontId="2"/>
  </si>
  <si>
    <t>計</t>
  </si>
  <si>
    <t>－</t>
    <phoneticPr fontId="2"/>
  </si>
  <si>
    <t>＝</t>
    <phoneticPr fontId="2"/>
  </si>
  <si>
    <t>・設置コスト：</t>
    <phoneticPr fontId="2"/>
  </si>
  <si>
    <t>補助対象経費。継続事業の場合は各年度の補助対象の合計。</t>
    <phoneticPr fontId="2"/>
  </si>
  <si>
    <t>・年経費率：</t>
    <phoneticPr fontId="2"/>
  </si>
  <si>
    <t>・年間燃料費：</t>
    <phoneticPr fontId="2"/>
  </si>
  <si>
    <t>燃料費、補助燃料費、補機電力費、原料費、水道費等</t>
    <phoneticPr fontId="2"/>
  </si>
  <si>
    <t>・年間運転経費：</t>
    <phoneticPr fontId="2"/>
  </si>
  <si>
    <r>
      <t>補助対象経費　</t>
    </r>
    <r>
      <rPr>
        <sz val="10"/>
        <rFont val="ＭＳ Ｐ明朝"/>
        <family val="1"/>
        <charset val="128"/>
      </rPr>
      <t>(消費税抜き)</t>
    </r>
    <rPh sb="0" eb="2">
      <t>ホジョ</t>
    </rPh>
    <rPh sb="2" eb="4">
      <t>タイショウ</t>
    </rPh>
    <rPh sb="4" eb="6">
      <t>ケイヒ</t>
    </rPh>
    <rPh sb="8" eb="11">
      <t>ショウヒゼイ</t>
    </rPh>
    <rPh sb="11" eb="12">
      <t>ヌ</t>
    </rPh>
    <phoneticPr fontId="2"/>
  </si>
  <si>
    <t>業種コード</t>
    <rPh sb="0" eb="2">
      <t>ギョウシュ</t>
    </rPh>
    <phoneticPr fontId="2"/>
  </si>
  <si>
    <t>資本金（円）</t>
    <rPh sb="0" eb="3">
      <t>シホンキン</t>
    </rPh>
    <rPh sb="4" eb="5">
      <t>エン</t>
    </rPh>
    <phoneticPr fontId="2"/>
  </si>
  <si>
    <t>従業員数</t>
    <rPh sb="0" eb="3">
      <t>ジュウギョウイン</t>
    </rPh>
    <rPh sb="3" eb="4">
      <t>スウ</t>
    </rPh>
    <phoneticPr fontId="2"/>
  </si>
  <si>
    <t>補助金の交付
申請予定額</t>
    <phoneticPr fontId="2"/>
  </si>
  <si>
    <t>諸経費</t>
    <rPh sb="0" eb="3">
      <t>ショケイヒ</t>
    </rPh>
    <phoneticPr fontId="2"/>
  </si>
  <si>
    <t>太陽光発電　(建物附属設備以外)</t>
    <rPh sb="7" eb="9">
      <t>タテモノ</t>
    </rPh>
    <rPh sb="9" eb="11">
      <t>フゾク</t>
    </rPh>
    <rPh sb="11" eb="13">
      <t>セツビ</t>
    </rPh>
    <rPh sb="13" eb="15">
      <t>イガイ</t>
    </rPh>
    <phoneticPr fontId="2"/>
  </si>
  <si>
    <t>※補助対象経費の額及び補助金の交付申請予定額には消費税を入れることはできません。</t>
    <rPh sb="1" eb="3">
      <t>ホジョ</t>
    </rPh>
    <rPh sb="3" eb="5">
      <t>タイショウ</t>
    </rPh>
    <rPh sb="5" eb="7">
      <t>ケイヒ</t>
    </rPh>
    <rPh sb="8" eb="9">
      <t>ガク</t>
    </rPh>
    <rPh sb="9" eb="10">
      <t>オヨ</t>
    </rPh>
    <rPh sb="11" eb="14">
      <t>ホジョキン</t>
    </rPh>
    <rPh sb="15" eb="17">
      <t>コウフ</t>
    </rPh>
    <rPh sb="17" eb="19">
      <t>シンセイ</t>
    </rPh>
    <rPh sb="19" eb="21">
      <t>ヨテイ</t>
    </rPh>
    <rPh sb="21" eb="22">
      <t>ガク</t>
    </rPh>
    <rPh sb="24" eb="27">
      <t>ショウヒゼイ</t>
    </rPh>
    <rPh sb="28" eb="29">
      <t>イ</t>
    </rPh>
    <phoneticPr fontId="2"/>
  </si>
  <si>
    <t>設備導入事業（発電設備）　　(円)</t>
    <rPh sb="0" eb="2">
      <t>セツビ</t>
    </rPh>
    <rPh sb="2" eb="4">
      <t>ドウニュウ</t>
    </rPh>
    <rPh sb="4" eb="6">
      <t>ジギョウ</t>
    </rPh>
    <rPh sb="7" eb="9">
      <t>ハツデン</t>
    </rPh>
    <rPh sb="9" eb="11">
      <t>セツビ</t>
    </rPh>
    <rPh sb="15" eb="16">
      <t>エン</t>
    </rPh>
    <phoneticPr fontId="2"/>
  </si>
  <si>
    <t>設備導入事業（蓄電池および送電線）　　(円)</t>
    <rPh sb="0" eb="2">
      <t>セツビ</t>
    </rPh>
    <rPh sb="2" eb="4">
      <t>ドウニュウ</t>
    </rPh>
    <rPh sb="4" eb="6">
      <t>ジギョウ</t>
    </rPh>
    <rPh sb="7" eb="10">
      <t>チクデンチ</t>
    </rPh>
    <rPh sb="13" eb="16">
      <t>ソウデンセン</t>
    </rPh>
    <rPh sb="20" eb="21">
      <t>エン</t>
    </rPh>
    <phoneticPr fontId="2"/>
  </si>
  <si>
    <t>補助率</t>
  </si>
  <si>
    <t>※補助対象経費の額及び補助金の交付申請予定額には消費税を入れることはできません。</t>
    <phoneticPr fontId="2"/>
  </si>
  <si>
    <t>補助金の交付
申請予定額</t>
    <phoneticPr fontId="2"/>
  </si>
  <si>
    <t>※発注予定先（制作・施工者等）がある場合やその他参考となる事項について記載のこと。
※工事請負会社に支払う一般管理費等は工事費の費目に入れること。</t>
    <phoneticPr fontId="2"/>
  </si>
  <si>
    <t>※発注予定先（制作・施工者等）がある場合やその他参考となる事項について記載のこと。
※工事請負会社に支払う一般管理費等は工事費の費目に入れること。</t>
    <phoneticPr fontId="2"/>
  </si>
  <si>
    <t>（注２）県又は市町村の負担額（助成額）がある場合には、その制度・内容がわかる資料を添付すること。</t>
  </si>
  <si>
    <t>（注１）予算措置の状況欄には、借入、起債、自己資金等の資金調達方法及びその見通しについて記載すること。</t>
  </si>
  <si>
    <t>予算措置
の状況</t>
    <phoneticPr fontId="20"/>
  </si>
  <si>
    <t>その他
負担額</t>
    <phoneticPr fontId="20"/>
  </si>
  <si>
    <t>市町村
負担額</t>
    <phoneticPr fontId="20"/>
  </si>
  <si>
    <t>県負担額</t>
  </si>
  <si>
    <t>地方負担分内訳</t>
  </si>
  <si>
    <t>補助金交付
申請予定額</t>
    <phoneticPr fontId="20"/>
  </si>
  <si>
    <t>（単位：千円）</t>
  </si>
  <si>
    <t>※地方公共団体の方のみ提出してください。</t>
  </si>
  <si>
    <t>資金の調達予定</t>
  </si>
  <si>
    <t>合　　計（事業に要する経費）</t>
    <rPh sb="0" eb="1">
      <t>ゴウ</t>
    </rPh>
    <rPh sb="3" eb="4">
      <t>ケイ</t>
    </rPh>
    <rPh sb="5" eb="7">
      <t>ジギョウ</t>
    </rPh>
    <rPh sb="8" eb="9">
      <t>ヨウ</t>
    </rPh>
    <rPh sb="11" eb="13">
      <t>ケイヒ</t>
    </rPh>
    <phoneticPr fontId="2"/>
  </si>
  <si>
    <t>参加費等による収入</t>
    <rPh sb="0" eb="4">
      <t>サンカヒナド</t>
    </rPh>
    <rPh sb="7" eb="9">
      <t>シュウニュウ</t>
    </rPh>
    <phoneticPr fontId="2"/>
  </si>
  <si>
    <t>当該事業への賛助寄付金</t>
    <rPh sb="0" eb="2">
      <t>トウガイ</t>
    </rPh>
    <rPh sb="2" eb="4">
      <t>ジギョウ</t>
    </rPh>
    <rPh sb="6" eb="8">
      <t>サンジョ</t>
    </rPh>
    <rPh sb="8" eb="11">
      <t>キフキン</t>
    </rPh>
    <phoneticPr fontId="2"/>
  </si>
  <si>
    <t>事業による収入</t>
    <rPh sb="0" eb="2">
      <t>ジギョウ</t>
    </rPh>
    <rPh sb="5" eb="7">
      <t>シュウニュウ</t>
    </rPh>
    <phoneticPr fontId="2"/>
  </si>
  <si>
    <t>銀行、公庫などからの借入金
（申請団体が返済義務を負うもの）</t>
    <rPh sb="0" eb="2">
      <t>ギンコウ</t>
    </rPh>
    <rPh sb="3" eb="5">
      <t>コウコ</t>
    </rPh>
    <rPh sb="10" eb="11">
      <t>シャク</t>
    </rPh>
    <rPh sb="11" eb="12">
      <t>ニュウ</t>
    </rPh>
    <rPh sb="12" eb="13">
      <t>キン</t>
    </rPh>
    <rPh sb="15" eb="17">
      <t>シンセイ</t>
    </rPh>
    <rPh sb="17" eb="19">
      <t>ダンタイ</t>
    </rPh>
    <rPh sb="20" eb="22">
      <t>ヘンサイ</t>
    </rPh>
    <rPh sb="22" eb="24">
      <t>ギム</t>
    </rPh>
    <rPh sb="25" eb="26">
      <t>オ</t>
    </rPh>
    <phoneticPr fontId="2"/>
  </si>
  <si>
    <t>企業等</t>
    <rPh sb="0" eb="2">
      <t>キギョウ</t>
    </rPh>
    <rPh sb="2" eb="3">
      <t>トウ</t>
    </rPh>
    <phoneticPr fontId="2"/>
  </si>
  <si>
    <t>地方自治体</t>
    <rPh sb="0" eb="2">
      <t>チホウ</t>
    </rPh>
    <rPh sb="2" eb="5">
      <t>ジチタイ</t>
    </rPh>
    <phoneticPr fontId="2"/>
  </si>
  <si>
    <t>団体に対する賛助寄付金</t>
    <rPh sb="0" eb="2">
      <t>ダンタイ</t>
    </rPh>
    <rPh sb="3" eb="4">
      <t>タイ</t>
    </rPh>
    <rPh sb="6" eb="8">
      <t>サンジョ</t>
    </rPh>
    <rPh sb="8" eb="11">
      <t>キフキン</t>
    </rPh>
    <phoneticPr fontId="2"/>
  </si>
  <si>
    <t>団体構成員の会費</t>
    <rPh sb="0" eb="2">
      <t>ダンタイ</t>
    </rPh>
    <rPh sb="2" eb="5">
      <t>コウセイイン</t>
    </rPh>
    <rPh sb="6" eb="8">
      <t>カイヒ</t>
    </rPh>
    <phoneticPr fontId="2"/>
  </si>
  <si>
    <t>団体の財産（団体内に設立した基金など）</t>
    <rPh sb="0" eb="2">
      <t>ダンタイ</t>
    </rPh>
    <rPh sb="3" eb="5">
      <t>ザイサン</t>
    </rPh>
    <rPh sb="6" eb="8">
      <t>ダンタイ</t>
    </rPh>
    <rPh sb="8" eb="9">
      <t>ナイ</t>
    </rPh>
    <rPh sb="10" eb="12">
      <t>セツリツ</t>
    </rPh>
    <rPh sb="14" eb="16">
      <t>キキン</t>
    </rPh>
    <phoneticPr fontId="2"/>
  </si>
  <si>
    <t>当該地域活動のための会員からの特別寄付金</t>
    <rPh sb="0" eb="2">
      <t>トウガイ</t>
    </rPh>
    <rPh sb="2" eb="4">
      <t>チイキ</t>
    </rPh>
    <rPh sb="4" eb="6">
      <t>カツドウ</t>
    </rPh>
    <rPh sb="10" eb="12">
      <t>カイイン</t>
    </rPh>
    <rPh sb="15" eb="17">
      <t>トクベツ</t>
    </rPh>
    <rPh sb="17" eb="20">
      <t>キフキン</t>
    </rPh>
    <phoneticPr fontId="2"/>
  </si>
  <si>
    <t>団体の負担金額</t>
    <rPh sb="0" eb="2">
      <t>ダンタイ</t>
    </rPh>
    <rPh sb="3" eb="5">
      <t>フタン</t>
    </rPh>
    <rPh sb="5" eb="7">
      <t>キンガク</t>
    </rPh>
    <phoneticPr fontId="2"/>
  </si>
  <si>
    <t>備　　考</t>
    <rPh sb="0" eb="1">
      <t>ビ</t>
    </rPh>
    <rPh sb="3" eb="4">
      <t>コウ</t>
    </rPh>
    <phoneticPr fontId="2"/>
  </si>
  <si>
    <t>金     額</t>
    <rPh sb="0" eb="1">
      <t>キン</t>
    </rPh>
    <rPh sb="6" eb="7">
      <t>ガク</t>
    </rPh>
    <phoneticPr fontId="2"/>
  </si>
  <si>
    <t>資 金 調 達 先</t>
    <rPh sb="0" eb="1">
      <t>シ</t>
    </rPh>
    <rPh sb="2" eb="3">
      <t>キン</t>
    </rPh>
    <rPh sb="4" eb="5">
      <t>チョウ</t>
    </rPh>
    <rPh sb="6" eb="7">
      <t>タチ</t>
    </rPh>
    <rPh sb="8" eb="9">
      <t>サキ</t>
    </rPh>
    <phoneticPr fontId="2"/>
  </si>
  <si>
    <t>(単位:千円）</t>
    <rPh sb="1" eb="3">
      <t>タンイ</t>
    </rPh>
    <rPh sb="4" eb="6">
      <t>センエン</t>
    </rPh>
    <phoneticPr fontId="2"/>
  </si>
  <si>
    <t>（銀行名2）</t>
    <rPh sb="1" eb="3">
      <t>ギンコウ</t>
    </rPh>
    <rPh sb="3" eb="4">
      <t>メイ</t>
    </rPh>
    <phoneticPr fontId="2"/>
  </si>
  <si>
    <t>（銀行名1）</t>
    <rPh sb="1" eb="3">
      <t>ギンコウ</t>
    </rPh>
    <rPh sb="3" eb="4">
      <t>メイ</t>
    </rPh>
    <phoneticPr fontId="2"/>
  </si>
  <si>
    <t>その他補助金
(県補助金等)</t>
    <rPh sb="2" eb="3">
      <t>タ</t>
    </rPh>
    <rPh sb="3" eb="6">
      <t>ホジョキン</t>
    </rPh>
    <rPh sb="8" eb="9">
      <t>ケン</t>
    </rPh>
    <rPh sb="9" eb="13">
      <t>ホジョキントウ</t>
    </rPh>
    <phoneticPr fontId="2"/>
  </si>
  <si>
    <t>のセルに入力して下さい。</t>
    <rPh sb="4" eb="6">
      <t>ニュウリョク</t>
    </rPh>
    <rPh sb="8" eb="9">
      <t>クダ</t>
    </rPh>
    <phoneticPr fontId="2"/>
  </si>
  <si>
    <t>kWh</t>
    <phoneticPr fontId="2"/>
  </si>
  <si>
    <t>（①×②+③+④）/⑤</t>
    <phoneticPr fontId="2"/>
  </si>
  <si>
    <t>発電単価の算定</t>
    <rPh sb="0" eb="2">
      <t>ハツデン</t>
    </rPh>
    <rPh sb="2" eb="4">
      <t>タンカ</t>
    </rPh>
    <rPh sb="5" eb="7">
      <t>サンテイ</t>
    </rPh>
    <phoneticPr fontId="2"/>
  </si>
  <si>
    <r>
      <t>年経費率＝ｒ／（１－（１＋ｒ）</t>
    </r>
    <r>
      <rPr>
        <vertAlign val="superscript"/>
        <sz val="11"/>
        <rFont val="ＭＳ Ｐ明朝"/>
        <family val="1"/>
        <charset val="128"/>
      </rPr>
      <t>－ｎ</t>
    </r>
    <r>
      <rPr>
        <sz val="11"/>
        <rFont val="ＭＳ Ｐ明朝"/>
        <family val="1"/>
        <charset val="128"/>
      </rPr>
      <t>）　ｒ：利子率　ｎ：運転年数</t>
    </r>
    <phoneticPr fontId="2"/>
  </si>
  <si>
    <t>(別紙１)</t>
  </si>
  <si>
    <t>補助事業に要する経費の配分</t>
  </si>
  <si>
    <t>（単位：円）</t>
  </si>
  <si>
    <t>区　　　分</t>
  </si>
  <si>
    <t>補助事業に要する経費</t>
  </si>
  <si>
    <t>補助対象経費</t>
  </si>
  <si>
    <t>補助金の額</t>
  </si>
  <si>
    <t>発電設備</t>
  </si>
  <si>
    <t>合　　　計</t>
  </si>
  <si>
    <t>（注２）金額については円単位とし、端数は切り捨てること。</t>
  </si>
  <si>
    <t>(別紙２)</t>
  </si>
  <si>
    <t>補助事業に要する経費の四半期別発生予定額</t>
  </si>
  <si>
    <t>第１・四半期</t>
  </si>
  <si>
    <t>第２・四半期</t>
  </si>
  <si>
    <t>第３・四半期</t>
  </si>
  <si>
    <t>第４・四半期</t>
  </si>
  <si>
    <t>補助事業に
要する経費</t>
    <phoneticPr fontId="2"/>
  </si>
  <si>
    <t>太陽光発電　(建物附属設備)</t>
    <rPh sb="7" eb="9">
      <t>タテモノ</t>
    </rPh>
    <rPh sb="9" eb="11">
      <t>フゾク</t>
    </rPh>
    <rPh sb="11" eb="13">
      <t>セツビ</t>
    </rPh>
    <phoneticPr fontId="2"/>
  </si>
  <si>
    <t>総事業費</t>
    <phoneticPr fontId="20"/>
  </si>
  <si>
    <t>その他
(グリーン電力基金、寄付等)</t>
    <rPh sb="2" eb="3">
      <t>タ</t>
    </rPh>
    <rPh sb="9" eb="11">
      <t>デンリョク</t>
    </rPh>
    <rPh sb="11" eb="13">
      <t>キキン</t>
    </rPh>
    <rPh sb="14" eb="16">
      <t>キフ</t>
    </rPh>
    <rPh sb="16" eb="17">
      <t>トウ</t>
    </rPh>
    <phoneticPr fontId="2"/>
  </si>
  <si>
    <t xml:space="preserve">        第４四半期（１～３月）</t>
    <phoneticPr fontId="2"/>
  </si>
  <si>
    <t>諸経費</t>
    <rPh sb="0" eb="1">
      <t>ショ</t>
    </rPh>
    <rPh sb="1" eb="3">
      <t>ケイヒ</t>
    </rPh>
    <phoneticPr fontId="2"/>
  </si>
  <si>
    <t>（注１）当該年度事業に係る経費を記入すること。</t>
    <rPh sb="4" eb="6">
      <t>トウガイ</t>
    </rPh>
    <phoneticPr fontId="2"/>
  </si>
  <si>
    <t>消  費  税
（８％）</t>
    <phoneticPr fontId="2"/>
  </si>
  <si>
    <t>消　費　税
（８％）</t>
    <phoneticPr fontId="2"/>
  </si>
  <si>
    <t>累計年度</t>
    <rPh sb="0" eb="2">
      <t>ルイケイ</t>
    </rPh>
    <rPh sb="2" eb="4">
      <t>ネンド</t>
    </rPh>
    <phoneticPr fontId="2"/>
  </si>
  <si>
    <t>人件費</t>
    <rPh sb="0" eb="3">
      <t>ジンケンヒ</t>
    </rPh>
    <phoneticPr fontId="2"/>
  </si>
  <si>
    <t>評価指標</t>
    <rPh sb="0" eb="2">
      <t>ヒョウカ</t>
    </rPh>
    <rPh sb="2" eb="4">
      <t>シヒョウ</t>
    </rPh>
    <phoneticPr fontId="2"/>
  </si>
  <si>
    <r>
      <t>　発電種別</t>
    </r>
    <r>
      <rPr>
        <sz val="9"/>
        <color rgb="FFFF0000"/>
        <rFont val="ＭＳ Ｐゴシック"/>
        <family val="3"/>
        <charset val="128"/>
      </rPr>
      <t xml:space="preserve"> （いずれかに○）</t>
    </r>
    <phoneticPr fontId="2"/>
  </si>
  <si>
    <t>新規・拡充の別</t>
    <rPh sb="0" eb="2">
      <t>シンキ</t>
    </rPh>
    <rPh sb="3" eb="5">
      <t>カクジュウ</t>
    </rPh>
    <rPh sb="6" eb="7">
      <t>ベツ</t>
    </rPh>
    <phoneticPr fontId="2"/>
  </si>
  <si>
    <t>（新規、または、規模拡充と記載）</t>
    <rPh sb="1" eb="3">
      <t>シンキ</t>
    </rPh>
    <rPh sb="8" eb="10">
      <t>キボ</t>
    </rPh>
    <rPh sb="10" eb="12">
      <t>カクジュウ</t>
    </rPh>
    <rPh sb="13" eb="15">
      <t>キサイ</t>
    </rPh>
    <phoneticPr fontId="2"/>
  </si>
  <si>
    <t>発電最大出力 （ｋW）</t>
    <rPh sb="0" eb="2">
      <t>ハツデン</t>
    </rPh>
    <rPh sb="2" eb="4">
      <t>サイダイ</t>
    </rPh>
    <rPh sb="4" eb="6">
      <t>シュツリョク</t>
    </rPh>
    <phoneticPr fontId="2"/>
  </si>
  <si>
    <t>事前協議の進捗状況</t>
    <rPh sb="0" eb="2">
      <t>ジゼン</t>
    </rPh>
    <rPh sb="2" eb="4">
      <t>キョウギ</t>
    </rPh>
    <rPh sb="5" eb="7">
      <t>シンチョク</t>
    </rPh>
    <rPh sb="7" eb="9">
      <t>ジョウキョウ</t>
    </rPh>
    <phoneticPr fontId="2"/>
  </si>
  <si>
    <r>
      <t>（申請者が計画する事業名を記載。　　例　○○○</t>
    </r>
    <r>
      <rPr>
        <sz val="10"/>
        <color indexed="10"/>
        <rFont val="ＭＳ Ｐゴシック"/>
        <family val="3"/>
        <charset val="128"/>
      </rPr>
      <t>太陽光発電設備設置事業等）</t>
    </r>
    <rPh sb="1" eb="3">
      <t>シンセイ</t>
    </rPh>
    <rPh sb="3" eb="4">
      <t>シャ</t>
    </rPh>
    <rPh sb="5" eb="7">
      <t>ケイカク</t>
    </rPh>
    <rPh sb="9" eb="11">
      <t>ジギョウ</t>
    </rPh>
    <rPh sb="11" eb="12">
      <t>メイ</t>
    </rPh>
    <rPh sb="13" eb="15">
      <t>キサイ</t>
    </rPh>
    <rPh sb="18" eb="19">
      <t>レイ</t>
    </rPh>
    <rPh sb="23" eb="26">
      <t>タイヨウコウ</t>
    </rPh>
    <rPh sb="26" eb="28">
      <t>ハツデン</t>
    </rPh>
    <rPh sb="28" eb="30">
      <t>セツビ</t>
    </rPh>
    <rPh sb="30" eb="32">
      <t>セッチ</t>
    </rPh>
    <rPh sb="32" eb="35">
      <t>ジギョウトウ</t>
    </rPh>
    <phoneticPr fontId="2"/>
  </si>
  <si>
    <t>蓄電池及び送電線</t>
    <rPh sb="3" eb="4">
      <t>オヨ</t>
    </rPh>
    <phoneticPr fontId="2"/>
  </si>
  <si>
    <r>
      <t>蓄電池及び</t>
    </r>
    <r>
      <rPr>
        <sz val="10.5"/>
        <rFont val="ＭＳ 明朝"/>
        <family val="1"/>
        <charset val="128"/>
      </rPr>
      <t>送電線</t>
    </r>
    <rPh sb="3" eb="4">
      <t>オヨ</t>
    </rPh>
    <phoneticPr fontId="2"/>
  </si>
  <si>
    <r>
      <rPr>
        <sz val="10"/>
        <color theme="1"/>
        <rFont val="ＭＳ Ｐゴシック"/>
        <family val="3"/>
        <charset val="128"/>
      </rPr>
      <t>交付決定日　　　　　</t>
    </r>
    <r>
      <rPr>
        <sz val="10"/>
        <color rgb="FFFF0000"/>
        <rFont val="ＭＳ Ｐゴシック"/>
        <family val="3"/>
        <charset val="128"/>
      </rPr>
      <t>～　　　　平成○○年○○月○○日</t>
    </r>
    <rPh sb="0" eb="2">
      <t>コウフ</t>
    </rPh>
    <rPh sb="2" eb="5">
      <t>ケッテイビ</t>
    </rPh>
    <phoneticPr fontId="2"/>
  </si>
  <si>
    <r>
      <t xml:space="preserve">土地利用権の確保
 </t>
    </r>
    <r>
      <rPr>
        <sz val="10"/>
        <color rgb="FFFF0000"/>
        <rFont val="ＭＳ Ｐゴシック"/>
        <family val="3"/>
        <charset val="128"/>
      </rPr>
      <t>（いずれかに○）</t>
    </r>
    <rPh sb="0" eb="2">
      <t>トチ</t>
    </rPh>
    <rPh sb="2" eb="4">
      <t>リヨウ</t>
    </rPh>
    <rPh sb="4" eb="5">
      <t>ケン</t>
    </rPh>
    <rPh sb="6" eb="8">
      <t>カクホ</t>
    </rPh>
    <phoneticPr fontId="2"/>
  </si>
  <si>
    <t>様式第２（別紙５－２）</t>
    <phoneticPr fontId="20"/>
  </si>
  <si>
    <t>様式第２（別紙５－１）</t>
    <phoneticPr fontId="2"/>
  </si>
  <si>
    <t>【事業経費】</t>
    <rPh sb="1" eb="3">
      <t>ジギョウ</t>
    </rPh>
    <rPh sb="3" eb="5">
      <t>ケイヒ</t>
    </rPh>
    <phoneticPr fontId="2"/>
  </si>
  <si>
    <t>氏名</t>
  </si>
  <si>
    <t>（カナ）</t>
  </si>
  <si>
    <t>（漢字）</t>
  </si>
  <si>
    <t>生年月日</t>
  </si>
  <si>
    <t>性別</t>
  </si>
  <si>
    <t>会社名</t>
  </si>
  <si>
    <t>役職名</t>
  </si>
  <si>
    <t>和暦</t>
  </si>
  <si>
    <t>年</t>
  </si>
  <si>
    <t>月</t>
  </si>
  <si>
    <t>日</t>
  </si>
  <si>
    <t>記載例</t>
  </si>
  <si>
    <t>ﾀｲﾖｳ　ﾋｶﾙ</t>
  </si>
  <si>
    <t>太陽　光</t>
  </si>
  <si>
    <t>S</t>
  </si>
  <si>
    <t>代表取締役社長</t>
  </si>
  <si>
    <t>ｶｾﾞﾉ　ﾁｶﾗ</t>
  </si>
  <si>
    <t>風野　力</t>
  </si>
  <si>
    <t>代表取締役専務</t>
  </si>
  <si>
    <t xml:space="preserve">ﾐｽﾞﾉ ﾂﾄﾑ </t>
  </si>
  <si>
    <t>水野　力</t>
  </si>
  <si>
    <t>取締役営業本部長</t>
  </si>
  <si>
    <t>(別紙３)</t>
    <phoneticPr fontId="2"/>
  </si>
  <si>
    <t>役員名簿</t>
    <rPh sb="0" eb="2">
      <t>ヤクイン</t>
    </rPh>
    <rPh sb="2" eb="4">
      <t>メイボ</t>
    </rPh>
    <phoneticPr fontId="2"/>
  </si>
  <si>
    <t>(単位：千円）</t>
    <rPh sb="1" eb="3">
      <t>タンイ</t>
    </rPh>
    <rPh sb="4" eb="6">
      <t>センエン</t>
    </rPh>
    <phoneticPr fontId="2"/>
  </si>
  <si>
    <r>
      <t>（注３）第１四半期（４</t>
    </r>
    <r>
      <rPr>
        <sz val="10.5"/>
        <color indexed="10"/>
        <rFont val="ＭＳ 明朝"/>
        <family val="1"/>
        <charset val="128"/>
      </rPr>
      <t>～６月）、第２四半期（７～９月）、第３四半期（１０～１２月）、</t>
    </r>
    <phoneticPr fontId="2"/>
  </si>
  <si>
    <r>
      <t>（注）役員名簿については、氏名カナ（半角、姓と名の間も半角で１マス空け）、氏名漢字（全角、姓と名の間も全角で１マス空け）、生年月日（半角で大正は</t>
    </r>
    <r>
      <rPr>
        <sz val="10.5"/>
        <color rgb="FFFF0000"/>
        <rFont val="Century"/>
        <family val="1"/>
      </rPr>
      <t>T</t>
    </r>
    <r>
      <rPr>
        <sz val="10.5"/>
        <color rgb="FFFF0000"/>
        <rFont val="ＭＳ 明朝"/>
        <family val="1"/>
        <charset val="128"/>
      </rPr>
      <t>、昭和は</t>
    </r>
    <r>
      <rPr>
        <sz val="10.5"/>
        <color rgb="FFFF0000"/>
        <rFont val="Century"/>
        <family val="1"/>
      </rPr>
      <t>S</t>
    </r>
    <r>
      <rPr>
        <sz val="10.5"/>
        <color rgb="FFFF0000"/>
        <rFont val="ＭＳ 明朝"/>
        <family val="1"/>
        <charset val="128"/>
      </rPr>
      <t>、平成は</t>
    </r>
    <r>
      <rPr>
        <sz val="10.5"/>
        <color rgb="FFFF0000"/>
        <rFont val="Century"/>
        <family val="1"/>
      </rPr>
      <t>H</t>
    </r>
    <r>
      <rPr>
        <sz val="10.5"/>
        <color rgb="FFFF0000"/>
        <rFont val="ＭＳ 明朝"/>
        <family val="1"/>
        <charset val="128"/>
      </rPr>
      <t>、数字は２桁半角）、性別（半角で男性は</t>
    </r>
    <r>
      <rPr>
        <sz val="10.5"/>
        <color rgb="FFFF0000"/>
        <rFont val="Century"/>
        <family val="1"/>
      </rPr>
      <t>M</t>
    </r>
    <r>
      <rPr>
        <sz val="10.5"/>
        <color rgb="FFFF0000"/>
        <rFont val="ＭＳ 明朝"/>
        <family val="1"/>
        <charset val="128"/>
      </rPr>
      <t>、女性は</t>
    </r>
    <r>
      <rPr>
        <sz val="10.5"/>
        <color rgb="FFFF0000"/>
        <rFont val="Century"/>
        <family val="1"/>
      </rPr>
      <t>F</t>
    </r>
    <r>
      <rPr>
        <sz val="10.5"/>
        <color rgb="FFFF0000"/>
        <rFont val="ＭＳ 明朝"/>
        <family val="1"/>
        <charset val="128"/>
      </rPr>
      <t>）、会社名及び役職名を記載する。（上記の記載例参照）。</t>
    </r>
    <phoneticPr fontId="2"/>
  </si>
  <si>
    <t>１年度</t>
    <rPh sb="1" eb="2">
      <t>ネン</t>
    </rPh>
    <rPh sb="2" eb="3">
      <t>ド</t>
    </rPh>
    <phoneticPr fontId="2"/>
  </si>
  <si>
    <t>２年度</t>
    <rPh sb="1" eb="3">
      <t>ネンド</t>
    </rPh>
    <phoneticPr fontId="2"/>
  </si>
  <si>
    <t>３年度</t>
    <rPh sb="1" eb="3">
      <t>ネンド</t>
    </rPh>
    <phoneticPr fontId="2"/>
  </si>
  <si>
    <t>４年度</t>
    <rPh sb="1" eb="3">
      <t>ネンド</t>
    </rPh>
    <phoneticPr fontId="2"/>
  </si>
  <si>
    <t>５年度</t>
    <rPh sb="1" eb="3">
      <t>ネンド</t>
    </rPh>
    <phoneticPr fontId="2"/>
  </si>
  <si>
    <t>６年度</t>
    <rPh sb="1" eb="3">
      <t>ネンド</t>
    </rPh>
    <phoneticPr fontId="2"/>
  </si>
  <si>
    <t>７年度</t>
    <rPh sb="1" eb="3">
      <t>ネンド</t>
    </rPh>
    <phoneticPr fontId="2"/>
  </si>
  <si>
    <t>８年度</t>
    <rPh sb="1" eb="3">
      <t>ネンド</t>
    </rPh>
    <phoneticPr fontId="2"/>
  </si>
  <si>
    <t>９年度</t>
    <rPh sb="1" eb="3">
      <t>ネンド</t>
    </rPh>
    <phoneticPr fontId="2"/>
  </si>
  <si>
    <t>１０年度</t>
    <rPh sb="2" eb="4">
      <t>ネンド</t>
    </rPh>
    <phoneticPr fontId="2"/>
  </si>
  <si>
    <t>１１年度</t>
    <rPh sb="2" eb="4">
      <t>ネンド</t>
    </rPh>
    <phoneticPr fontId="2"/>
  </si>
  <si>
    <t>１２年度</t>
    <rPh sb="2" eb="4">
      <t>ネンド</t>
    </rPh>
    <phoneticPr fontId="2"/>
  </si>
  <si>
    <t>１３年度</t>
    <rPh sb="2" eb="4">
      <t>ネンド</t>
    </rPh>
    <phoneticPr fontId="2"/>
  </si>
  <si>
    <t>１４年度</t>
    <rPh sb="2" eb="4">
      <t>ネンド</t>
    </rPh>
    <phoneticPr fontId="2"/>
  </si>
  <si>
    <t>１５年度</t>
    <rPh sb="2" eb="4">
      <t>ネンド</t>
    </rPh>
    <phoneticPr fontId="2"/>
  </si>
  <si>
    <t>１６年度</t>
    <rPh sb="2" eb="4">
      <t>ネンド</t>
    </rPh>
    <phoneticPr fontId="2"/>
  </si>
  <si>
    <t>１７年度</t>
    <rPh sb="2" eb="4">
      <t>ネンド</t>
    </rPh>
    <phoneticPr fontId="2"/>
  </si>
  <si>
    <t>１８年度</t>
    <rPh sb="2" eb="4">
      <t>ネンド</t>
    </rPh>
    <phoneticPr fontId="2"/>
  </si>
  <si>
    <t>１９年度</t>
    <rPh sb="2" eb="4">
      <t>ネンド</t>
    </rPh>
    <phoneticPr fontId="2"/>
  </si>
  <si>
    <t>２０年度</t>
    <rPh sb="2" eb="4">
      <t>ネンド</t>
    </rPh>
    <phoneticPr fontId="2"/>
  </si>
  <si>
    <t xml:space="preserve">様式第２ （別紙４－２） </t>
    <rPh sb="0" eb="2">
      <t>ヨウシキ</t>
    </rPh>
    <rPh sb="2" eb="3">
      <t>ダイ</t>
    </rPh>
    <rPh sb="6" eb="8">
      <t>ベッシ</t>
    </rPh>
    <phoneticPr fontId="2"/>
  </si>
  <si>
    <r>
      <t xml:space="preserve">非農地認定の状況
</t>
    </r>
    <r>
      <rPr>
        <sz val="10"/>
        <color rgb="FFFF0000"/>
        <rFont val="ＭＳ Ｐゴシック"/>
        <family val="3"/>
        <charset val="128"/>
      </rPr>
      <t xml:space="preserve"> （いずれかに○）</t>
    </r>
    <rPh sb="0" eb="1">
      <t>ヒ</t>
    </rPh>
    <rPh sb="1" eb="3">
      <t>ノウチ</t>
    </rPh>
    <rPh sb="3" eb="5">
      <t>ニンテイ</t>
    </rPh>
    <rPh sb="6" eb="8">
      <t>ジョウキョウ</t>
    </rPh>
    <phoneticPr fontId="2"/>
  </si>
  <si>
    <r>
      <t>　① 認定済
　② 認定中
　</t>
    </r>
    <r>
      <rPr>
        <sz val="10"/>
        <color rgb="FFFF0000"/>
        <rFont val="ＭＳ Ｐゴシック"/>
        <family val="3"/>
        <charset val="128"/>
      </rPr>
      <t>→ 認定見込（　　 年　　 月頃）　</t>
    </r>
    <rPh sb="3" eb="5">
      <t>ニンテイ</t>
    </rPh>
    <rPh sb="5" eb="6">
      <t>スミ</t>
    </rPh>
    <rPh sb="10" eb="12">
      <t>ニンテイ</t>
    </rPh>
    <rPh sb="12" eb="13">
      <t>チュウ</t>
    </rPh>
    <rPh sb="17" eb="19">
      <t>ニンテイ</t>
    </rPh>
    <rPh sb="19" eb="21">
      <t>ミコ</t>
    </rPh>
    <rPh sb="25" eb="26">
      <t>ネン</t>
    </rPh>
    <rPh sb="29" eb="30">
      <t>ツキ</t>
    </rPh>
    <rPh sb="30" eb="31">
      <t>コロ</t>
    </rPh>
    <phoneticPr fontId="2"/>
  </si>
  <si>
    <t xml:space="preserve">　① あり
　② なし
</t>
    <phoneticPr fontId="2"/>
  </si>
  <si>
    <t>買取価格（円/ｋWh）</t>
    <rPh sb="0" eb="2">
      <t>カイトリ</t>
    </rPh>
    <rPh sb="2" eb="4">
      <t>カカク</t>
    </rPh>
    <rPh sb="5" eb="6">
      <t>エン</t>
    </rPh>
    <phoneticPr fontId="2"/>
  </si>
  <si>
    <t>収入
（千円）</t>
    <rPh sb="0" eb="2">
      <t>シュウニュウ</t>
    </rPh>
    <rPh sb="4" eb="6">
      <t>センエン</t>
    </rPh>
    <phoneticPr fontId="2"/>
  </si>
  <si>
    <t>支出
（千円）</t>
    <rPh sb="0" eb="2">
      <t>シシュツ</t>
    </rPh>
    <rPh sb="4" eb="6">
      <t>センエン</t>
    </rPh>
    <phoneticPr fontId="2"/>
  </si>
  <si>
    <t>修繕費</t>
    <rPh sb="0" eb="3">
      <t>シュウゼンヒ</t>
    </rPh>
    <phoneticPr fontId="2"/>
  </si>
  <si>
    <t>土地賃借料</t>
    <rPh sb="0" eb="2">
      <t>トチ</t>
    </rPh>
    <rPh sb="2" eb="5">
      <t>チンシャクリョウ</t>
    </rPh>
    <phoneticPr fontId="2"/>
  </si>
  <si>
    <t>保険料</t>
    <rPh sb="0" eb="3">
      <t>ホケンリョウ</t>
    </rPh>
    <phoneticPr fontId="2"/>
  </si>
  <si>
    <t>販管費</t>
    <rPh sb="0" eb="1">
      <t>ハン</t>
    </rPh>
    <rPh sb="2" eb="3">
      <t>ヒ</t>
    </rPh>
    <phoneticPr fontId="2"/>
  </si>
  <si>
    <t>電気代</t>
    <rPh sb="0" eb="3">
      <t>デンキダイ</t>
    </rPh>
    <phoneticPr fontId="2"/>
  </si>
  <si>
    <t>電気事業税</t>
    <rPh sb="0" eb="2">
      <t>デンキ</t>
    </rPh>
    <rPh sb="2" eb="4">
      <t>ジギョウ</t>
    </rPh>
    <rPh sb="4" eb="5">
      <t>ゼイ</t>
    </rPh>
    <phoneticPr fontId="2"/>
  </si>
  <si>
    <t>地方法人特別税</t>
    <rPh sb="0" eb="2">
      <t>チホウ</t>
    </rPh>
    <rPh sb="2" eb="4">
      <t>ホウジン</t>
    </rPh>
    <rPh sb="4" eb="6">
      <t>トクベツ</t>
    </rPh>
    <rPh sb="6" eb="7">
      <t>ゼイ</t>
    </rPh>
    <phoneticPr fontId="2"/>
  </si>
  <si>
    <t>固定資産税</t>
    <rPh sb="0" eb="2">
      <t>コテイ</t>
    </rPh>
    <rPh sb="2" eb="5">
      <t>シサンゼイ</t>
    </rPh>
    <phoneticPr fontId="2"/>
  </si>
  <si>
    <t>融資支払利息</t>
    <rPh sb="0" eb="2">
      <t>ユウシ</t>
    </rPh>
    <rPh sb="2" eb="4">
      <t>シハライ</t>
    </rPh>
    <rPh sb="4" eb="6">
      <t>リソク</t>
    </rPh>
    <phoneticPr fontId="2"/>
  </si>
  <si>
    <t>減価償却費</t>
    <rPh sb="0" eb="2">
      <t>ゲンカ</t>
    </rPh>
    <rPh sb="2" eb="4">
      <t>ショウキャク</t>
    </rPh>
    <rPh sb="4" eb="5">
      <t>ヒ</t>
    </rPh>
    <phoneticPr fontId="2"/>
  </si>
  <si>
    <t>法人税等（千円）</t>
    <rPh sb="0" eb="3">
      <t>ホウジンゼイ</t>
    </rPh>
    <rPh sb="3" eb="4">
      <t>ナド</t>
    </rPh>
    <rPh sb="5" eb="7">
      <t>センエン</t>
    </rPh>
    <phoneticPr fontId="2"/>
  </si>
  <si>
    <t>税額控除（千円）</t>
    <rPh sb="0" eb="2">
      <t>ゼイガク</t>
    </rPh>
    <rPh sb="2" eb="4">
      <t>コウジョ</t>
    </rPh>
    <rPh sb="5" eb="7">
      <t>センエン</t>
    </rPh>
    <phoneticPr fontId="2"/>
  </si>
  <si>
    <t>当期純利益</t>
    <rPh sb="0" eb="2">
      <t>トウキ</t>
    </rPh>
    <rPh sb="2" eb="5">
      <t>ジュンリエキ</t>
    </rPh>
    <phoneticPr fontId="2"/>
  </si>
  <si>
    <t>期首残存簿価（千円）</t>
    <rPh sb="0" eb="2">
      <t>キシュ</t>
    </rPh>
    <rPh sb="2" eb="4">
      <t>ザンゾン</t>
    </rPh>
    <rPh sb="4" eb="6">
      <t>ボカ</t>
    </rPh>
    <rPh sb="7" eb="9">
      <t>センエン</t>
    </rPh>
    <phoneticPr fontId="2"/>
  </si>
  <si>
    <t>課税標準額（千円）</t>
    <rPh sb="0" eb="2">
      <t>カゼイ</t>
    </rPh>
    <rPh sb="2" eb="4">
      <t>ヒョウジュン</t>
    </rPh>
    <rPh sb="4" eb="5">
      <t>ガク</t>
    </rPh>
    <rPh sb="6" eb="8">
      <t>センエン</t>
    </rPh>
    <phoneticPr fontId="2"/>
  </si>
  <si>
    <t>借入額（千円）</t>
    <rPh sb="0" eb="2">
      <t>カリイレ</t>
    </rPh>
    <rPh sb="2" eb="3">
      <t>ガク</t>
    </rPh>
    <rPh sb="4" eb="6">
      <t>センエン</t>
    </rPh>
    <phoneticPr fontId="2"/>
  </si>
  <si>
    <t>発電条件</t>
    <rPh sb="0" eb="2">
      <t>ハツデン</t>
    </rPh>
    <rPh sb="2" eb="4">
      <t>ジョウケン</t>
    </rPh>
    <phoneticPr fontId="2"/>
  </si>
  <si>
    <t>借入条件</t>
    <rPh sb="0" eb="1">
      <t>カ</t>
    </rPh>
    <rPh sb="1" eb="2">
      <t>イ</t>
    </rPh>
    <rPh sb="2" eb="4">
      <t>ジョウケン</t>
    </rPh>
    <phoneticPr fontId="2"/>
  </si>
  <si>
    <t>売電契約時の買取価格</t>
    <rPh sb="0" eb="2">
      <t>バイデン</t>
    </rPh>
    <rPh sb="2" eb="4">
      <t>ケイヤク</t>
    </rPh>
    <rPh sb="4" eb="5">
      <t>ジ</t>
    </rPh>
    <rPh sb="6" eb="8">
      <t>カイトリ</t>
    </rPh>
    <rPh sb="8" eb="10">
      <t>カカク</t>
    </rPh>
    <phoneticPr fontId="2"/>
  </si>
  <si>
    <t>発電量（MWh）×買取価格（円/kWh）×1000</t>
    <rPh sb="0" eb="2">
      <t>ハツデン</t>
    </rPh>
    <rPh sb="2" eb="3">
      <t>リョウ</t>
    </rPh>
    <rPh sb="9" eb="11">
      <t>カイトリ</t>
    </rPh>
    <rPh sb="11" eb="13">
      <t>カカク</t>
    </rPh>
    <rPh sb="14" eb="15">
      <t>エン</t>
    </rPh>
    <phoneticPr fontId="2"/>
  </si>
  <si>
    <t>電気主任技術者等の雇用にかかる費用</t>
    <rPh sb="0" eb="2">
      <t>デンキ</t>
    </rPh>
    <rPh sb="2" eb="4">
      <t>シュニン</t>
    </rPh>
    <rPh sb="4" eb="7">
      <t>ギジュツシャ</t>
    </rPh>
    <rPh sb="7" eb="8">
      <t>ナド</t>
    </rPh>
    <rPh sb="9" eb="11">
      <t>コヨウ</t>
    </rPh>
    <rPh sb="15" eb="17">
      <t>ヒヨウ</t>
    </rPh>
    <phoneticPr fontId="2"/>
  </si>
  <si>
    <t>発電量監視業務等にかかる費用、草刈り費用等</t>
    <rPh sb="0" eb="2">
      <t>ハツデン</t>
    </rPh>
    <rPh sb="2" eb="3">
      <t>リョウ</t>
    </rPh>
    <rPh sb="3" eb="5">
      <t>カンシ</t>
    </rPh>
    <rPh sb="5" eb="7">
      <t>ギョウム</t>
    </rPh>
    <rPh sb="7" eb="8">
      <t>ナド</t>
    </rPh>
    <rPh sb="12" eb="14">
      <t>ヒヨウ</t>
    </rPh>
    <rPh sb="15" eb="17">
      <t>クサカ</t>
    </rPh>
    <rPh sb="18" eb="20">
      <t>ヒヨウ</t>
    </rPh>
    <rPh sb="20" eb="21">
      <t>ナド</t>
    </rPh>
    <phoneticPr fontId="2"/>
  </si>
  <si>
    <t>各種設備の部品交換、修繕に要する費用（特に、パワーコンディショナ）</t>
    <rPh sb="0" eb="2">
      <t>カクシュ</t>
    </rPh>
    <rPh sb="2" eb="4">
      <t>セツビ</t>
    </rPh>
    <rPh sb="5" eb="7">
      <t>ブヒン</t>
    </rPh>
    <rPh sb="7" eb="9">
      <t>コウカン</t>
    </rPh>
    <rPh sb="10" eb="12">
      <t>シュウゼン</t>
    </rPh>
    <rPh sb="13" eb="14">
      <t>ヨウ</t>
    </rPh>
    <rPh sb="16" eb="18">
      <t>ヒヨウ</t>
    </rPh>
    <rPh sb="19" eb="20">
      <t>トク</t>
    </rPh>
    <phoneticPr fontId="2"/>
  </si>
  <si>
    <t>土地を借りる場合の賃借料</t>
    <rPh sb="0" eb="2">
      <t>トチ</t>
    </rPh>
    <rPh sb="3" eb="4">
      <t>カ</t>
    </rPh>
    <rPh sb="6" eb="8">
      <t>バアイ</t>
    </rPh>
    <rPh sb="9" eb="12">
      <t>チンシャクリョウ</t>
    </rPh>
    <phoneticPr fontId="2"/>
  </si>
  <si>
    <t>火災保険料、その他売電収入保障保険料等</t>
    <rPh sb="0" eb="2">
      <t>カサイ</t>
    </rPh>
    <rPh sb="2" eb="5">
      <t>ホケンリョウ</t>
    </rPh>
    <rPh sb="8" eb="9">
      <t>ホカ</t>
    </rPh>
    <rPh sb="9" eb="11">
      <t>バイデン</t>
    </rPh>
    <rPh sb="11" eb="13">
      <t>シュウニュウ</t>
    </rPh>
    <rPh sb="13" eb="15">
      <t>ホショウ</t>
    </rPh>
    <rPh sb="15" eb="18">
      <t>ホケンリョウ</t>
    </rPh>
    <rPh sb="18" eb="19">
      <t>ナド</t>
    </rPh>
    <phoneticPr fontId="2"/>
  </si>
  <si>
    <t>管理費及び予備費用</t>
    <rPh sb="0" eb="2">
      <t>カンリ</t>
    </rPh>
    <rPh sb="2" eb="3">
      <t>ヒ</t>
    </rPh>
    <rPh sb="3" eb="4">
      <t>オヨ</t>
    </rPh>
    <rPh sb="5" eb="8">
      <t>ヨビヒ</t>
    </rPh>
    <rPh sb="8" eb="9">
      <t>ヨウ</t>
    </rPh>
    <phoneticPr fontId="2"/>
  </si>
  <si>
    <t>施設、設備で消費する買電費用</t>
    <rPh sb="0" eb="2">
      <t>シセツ</t>
    </rPh>
    <rPh sb="3" eb="5">
      <t>セツビ</t>
    </rPh>
    <rPh sb="6" eb="8">
      <t>ショウヒ</t>
    </rPh>
    <rPh sb="10" eb="12">
      <t>バイデン</t>
    </rPh>
    <rPh sb="12" eb="14">
      <t>ヒヨウ</t>
    </rPh>
    <phoneticPr fontId="2"/>
  </si>
  <si>
    <t>売電収入（税抜）×0.7％</t>
    <rPh sb="0" eb="2">
      <t>バイデン</t>
    </rPh>
    <rPh sb="2" eb="4">
      <t>シュウニュウ</t>
    </rPh>
    <rPh sb="5" eb="7">
      <t>ゼイヌキ</t>
    </rPh>
    <phoneticPr fontId="2"/>
  </si>
  <si>
    <t>電気事業税×81％</t>
    <rPh sb="0" eb="2">
      <t>デンキ</t>
    </rPh>
    <rPh sb="2" eb="4">
      <t>ジギョウ</t>
    </rPh>
    <rPh sb="4" eb="5">
      <t>ゼイ</t>
    </rPh>
    <phoneticPr fontId="2"/>
  </si>
  <si>
    <t>減価償却の期間</t>
    <rPh sb="0" eb="2">
      <t>ゲンカ</t>
    </rPh>
    <rPh sb="2" eb="4">
      <t>ショウキャク</t>
    </rPh>
    <rPh sb="5" eb="7">
      <t>キカン</t>
    </rPh>
    <phoneticPr fontId="2"/>
  </si>
  <si>
    <t>経常利益ー法人税</t>
    <rPh sb="0" eb="2">
      <t>ケイジョウ</t>
    </rPh>
    <rPh sb="2" eb="4">
      <t>リエキ</t>
    </rPh>
    <rPh sb="5" eb="8">
      <t>ホウジンゼイ</t>
    </rPh>
    <phoneticPr fontId="2"/>
  </si>
  <si>
    <t>当期純利益＋減価償却費＋融資支払利息</t>
    <rPh sb="0" eb="2">
      <t>トウキ</t>
    </rPh>
    <rPh sb="2" eb="5">
      <t>ジュンリエキ</t>
    </rPh>
    <rPh sb="6" eb="8">
      <t>ゲンカ</t>
    </rPh>
    <rPh sb="8" eb="10">
      <t>ショウキャク</t>
    </rPh>
    <rPh sb="10" eb="11">
      <t>ヒ</t>
    </rPh>
    <rPh sb="12" eb="14">
      <t>ユウシ</t>
    </rPh>
    <rPh sb="14" eb="16">
      <t>シハライ</t>
    </rPh>
    <rPh sb="16" eb="18">
      <t>リソク</t>
    </rPh>
    <phoneticPr fontId="2"/>
  </si>
  <si>
    <t>元利償還前キャッシュフローー融資支払利息</t>
    <rPh sb="0" eb="2">
      <t>ガンリ</t>
    </rPh>
    <rPh sb="2" eb="4">
      <t>ショウカン</t>
    </rPh>
    <rPh sb="4" eb="5">
      <t>マエ</t>
    </rPh>
    <rPh sb="14" eb="16">
      <t>ユウシ</t>
    </rPh>
    <rPh sb="16" eb="18">
      <t>シハライ</t>
    </rPh>
    <rPh sb="18" eb="20">
      <t>リソク</t>
    </rPh>
    <phoneticPr fontId="2"/>
  </si>
  <si>
    <t>運営管理費</t>
    <rPh sb="0" eb="2">
      <t>ウンエイ</t>
    </rPh>
    <rPh sb="2" eb="4">
      <t>カンリ</t>
    </rPh>
    <rPh sb="4" eb="5">
      <t>ヒ</t>
    </rPh>
    <phoneticPr fontId="2"/>
  </si>
  <si>
    <t>その他費用</t>
    <rPh sb="2" eb="3">
      <t>ホカ</t>
    </rPh>
    <rPh sb="3" eb="5">
      <t>ヒヨウ</t>
    </rPh>
    <phoneticPr fontId="2"/>
  </si>
  <si>
    <t>本補助金と併用できません</t>
    <rPh sb="0" eb="1">
      <t>ホン</t>
    </rPh>
    <rPh sb="1" eb="4">
      <t>ホジョキン</t>
    </rPh>
    <rPh sb="5" eb="7">
      <t>ヘイヨウ</t>
    </rPh>
    <phoneticPr fontId="2"/>
  </si>
  <si>
    <t>ＤＳＣＲ （元利返済金カバー率）</t>
    <rPh sb="6" eb="8">
      <t>ガンリ</t>
    </rPh>
    <rPh sb="8" eb="10">
      <t>ヘンサイ</t>
    </rPh>
    <rPh sb="10" eb="11">
      <t>キン</t>
    </rPh>
    <rPh sb="14" eb="15">
      <t>リツ</t>
    </rPh>
    <phoneticPr fontId="2"/>
  </si>
  <si>
    <t>ＩＲＲ （内部収益率）</t>
    <rPh sb="5" eb="7">
      <t>ナイブ</t>
    </rPh>
    <rPh sb="7" eb="9">
      <t>シュウエキ</t>
    </rPh>
    <rPh sb="9" eb="10">
      <t>リツ</t>
    </rPh>
    <rPh sb="10" eb="11">
      <t>エキリツ</t>
    </rPh>
    <phoneticPr fontId="2"/>
  </si>
  <si>
    <t>ＤＥ比率 （Debt Equity比率）</t>
    <rPh sb="2" eb="4">
      <t>ヒリツ</t>
    </rPh>
    <rPh sb="17" eb="19">
      <t>ヒリツ</t>
    </rPh>
    <phoneticPr fontId="2"/>
  </si>
  <si>
    <t>①</t>
    <phoneticPr fontId="2"/>
  </si>
  <si>
    <t>小計（千円）</t>
    <rPh sb="0" eb="2">
      <t>ショウケイ</t>
    </rPh>
    <rPh sb="3" eb="5">
      <t>センエン</t>
    </rPh>
    <phoneticPr fontId="2"/>
  </si>
  <si>
    <t>②</t>
    <phoneticPr fontId="2"/>
  </si>
  <si>
    <t>経常利益（千円）</t>
    <rPh sb="0" eb="2">
      <t>ケイジョウ</t>
    </rPh>
    <rPh sb="2" eb="4">
      <t>リエキ</t>
    </rPh>
    <rPh sb="5" eb="7">
      <t>センエン</t>
    </rPh>
    <phoneticPr fontId="2"/>
  </si>
  <si>
    <t>④</t>
    <phoneticPr fontId="2"/>
  </si>
  <si>
    <t>元利償還前キャッシュフロー（千円）</t>
    <rPh sb="0" eb="2">
      <t>ガンリ</t>
    </rPh>
    <rPh sb="2" eb="4">
      <t>ショウカン</t>
    </rPh>
    <rPh sb="4" eb="5">
      <t>マエ</t>
    </rPh>
    <rPh sb="14" eb="16">
      <t>センエン</t>
    </rPh>
    <phoneticPr fontId="2"/>
  </si>
  <si>
    <t>元利償還後キャッシュフロー（千円）</t>
    <rPh sb="0" eb="2">
      <t>ガンリ</t>
    </rPh>
    <rPh sb="2" eb="4">
      <t>ショウカン</t>
    </rPh>
    <rPh sb="4" eb="5">
      <t>ゴ</t>
    </rPh>
    <rPh sb="14" eb="16">
      <t>センエン</t>
    </rPh>
    <phoneticPr fontId="2"/>
  </si>
  <si>
    <t>返済元金（千円）</t>
    <rPh sb="0" eb="2">
      <t>ヘンサイ</t>
    </rPh>
    <rPh sb="2" eb="4">
      <t>ガンキン</t>
    </rPh>
    <rPh sb="5" eb="7">
      <t>センエン</t>
    </rPh>
    <phoneticPr fontId="2"/>
  </si>
  <si>
    <t>単年度収支（千円）</t>
    <rPh sb="0" eb="3">
      <t>タンネンド</t>
    </rPh>
    <rPh sb="3" eb="5">
      <t>シュウシ</t>
    </rPh>
    <rPh sb="6" eb="8">
      <t>センエン</t>
    </rPh>
    <phoneticPr fontId="2"/>
  </si>
  <si>
    <t>キャッシュ
フロー
（千円）</t>
    <rPh sb="11" eb="13">
      <t>センエン</t>
    </rPh>
    <phoneticPr fontId="2"/>
  </si>
  <si>
    <t>①－②＝③</t>
    <phoneticPr fontId="2"/>
  </si>
  <si>
    <t>⑥</t>
    <phoneticPr fontId="2"/>
  </si>
  <si>
    <t>③－④＝⑤</t>
    <phoneticPr fontId="2"/>
  </si>
  <si>
    <t>⑦</t>
    <phoneticPr fontId="2"/>
  </si>
  <si>
    <t>⑧－⑦＝⑨</t>
    <phoneticPr fontId="2"/>
  </si>
  <si>
    <t>⑩</t>
    <phoneticPr fontId="2"/>
  </si>
  <si>
    <t>⑨-⑩＝⑪</t>
    <phoneticPr fontId="2"/>
  </si>
  <si>
    <t>事業の条件設定と事業性評価の指標</t>
    <rPh sb="0" eb="2">
      <t>ジギョウ</t>
    </rPh>
    <rPh sb="3" eb="5">
      <t>ジョウケン</t>
    </rPh>
    <rPh sb="5" eb="7">
      <t>セッテイ</t>
    </rPh>
    <rPh sb="8" eb="11">
      <t>ジギョウセイ</t>
    </rPh>
    <rPh sb="11" eb="13">
      <t>ヒョウカ</t>
    </rPh>
    <rPh sb="14" eb="16">
      <t>シヒョウ</t>
    </rPh>
    <phoneticPr fontId="2"/>
  </si>
  <si>
    <t>太陽電池モジュール劣化率（％/年）</t>
    <rPh sb="0" eb="2">
      <t>タイヨウ</t>
    </rPh>
    <rPh sb="2" eb="4">
      <t>デンチ</t>
    </rPh>
    <rPh sb="9" eb="11">
      <t>レッカ</t>
    </rPh>
    <rPh sb="11" eb="12">
      <t>リツ</t>
    </rPh>
    <rPh sb="15" eb="16">
      <t>ネン</t>
    </rPh>
    <phoneticPr fontId="2"/>
  </si>
  <si>
    <t>買取価格（円/kWh）</t>
    <rPh sb="0" eb="2">
      <t>カイトリ</t>
    </rPh>
    <rPh sb="2" eb="4">
      <t>カカク</t>
    </rPh>
    <rPh sb="5" eb="6">
      <t>エン</t>
    </rPh>
    <phoneticPr fontId="2"/>
  </si>
  <si>
    <t>土地面積（㎡）</t>
    <rPh sb="0" eb="2">
      <t>トチ</t>
    </rPh>
    <rPh sb="2" eb="4">
      <t>メンセキ</t>
    </rPh>
    <phoneticPr fontId="2"/>
  </si>
  <si>
    <t>自己資金（千円）</t>
    <rPh sb="0" eb="2">
      <t>ジコ</t>
    </rPh>
    <rPh sb="2" eb="4">
      <t>シキン</t>
    </rPh>
    <rPh sb="5" eb="7">
      <t>センエン</t>
    </rPh>
    <phoneticPr fontId="2"/>
  </si>
  <si>
    <t>借入金額（千円）</t>
    <rPh sb="0" eb="1">
      <t>カ</t>
    </rPh>
    <rPh sb="1" eb="2">
      <t>イ</t>
    </rPh>
    <rPh sb="2" eb="4">
      <t>キンガク</t>
    </rPh>
    <rPh sb="5" eb="7">
      <t>センエン</t>
    </rPh>
    <phoneticPr fontId="2"/>
  </si>
  <si>
    <t>借入期間（年）</t>
    <rPh sb="0" eb="2">
      <t>カリイレ</t>
    </rPh>
    <rPh sb="2" eb="4">
      <t>キカン</t>
    </rPh>
    <rPh sb="5" eb="6">
      <t>ネン</t>
    </rPh>
    <phoneticPr fontId="2"/>
  </si>
  <si>
    <t>借入利率（％）</t>
    <rPh sb="0" eb="2">
      <t>カリイレ</t>
    </rPh>
    <rPh sb="2" eb="4">
      <t>リリツ</t>
    </rPh>
    <phoneticPr fontId="2"/>
  </si>
  <si>
    <t>発電設備費用（千円）</t>
    <rPh sb="0" eb="2">
      <t>ハツデン</t>
    </rPh>
    <rPh sb="2" eb="4">
      <t>セツビ</t>
    </rPh>
    <rPh sb="4" eb="6">
      <t>ヒヨウ</t>
    </rPh>
    <rPh sb="7" eb="9">
      <t>センエン</t>
    </rPh>
    <phoneticPr fontId="2"/>
  </si>
  <si>
    <t>土地購入費用（千円）</t>
    <rPh sb="0" eb="2">
      <t>トチ</t>
    </rPh>
    <rPh sb="2" eb="4">
      <t>コウニュウ</t>
    </rPh>
    <rPh sb="4" eb="6">
      <t>ヒヨウ</t>
    </rPh>
    <rPh sb="7" eb="9">
      <t>センエン</t>
    </rPh>
    <phoneticPr fontId="2"/>
  </si>
  <si>
    <t>土地造成費用（千円）</t>
    <rPh sb="0" eb="2">
      <t>トチ</t>
    </rPh>
    <rPh sb="2" eb="4">
      <t>ゾウセイ</t>
    </rPh>
    <rPh sb="4" eb="6">
      <t>ヒヨウ</t>
    </rPh>
    <rPh sb="7" eb="9">
      <t>センエン</t>
    </rPh>
    <phoneticPr fontId="2"/>
  </si>
  <si>
    <t>系統費用（千円）</t>
    <rPh sb="0" eb="2">
      <t>ケイトウ</t>
    </rPh>
    <rPh sb="2" eb="4">
      <t>ヒヨウ</t>
    </rPh>
    <rPh sb="5" eb="7">
      <t>センエン</t>
    </rPh>
    <phoneticPr fontId="2"/>
  </si>
  <si>
    <t>設置金額</t>
    <rPh sb="0" eb="2">
      <t>セッチ</t>
    </rPh>
    <rPh sb="2" eb="4">
      <t>キンガク</t>
    </rPh>
    <phoneticPr fontId="2"/>
  </si>
  <si>
    <t>人件費（千円/年）</t>
    <rPh sb="0" eb="3">
      <t>ジンケンヒ</t>
    </rPh>
    <rPh sb="4" eb="6">
      <t>センエン</t>
    </rPh>
    <rPh sb="7" eb="8">
      <t>ネン</t>
    </rPh>
    <phoneticPr fontId="2"/>
  </si>
  <si>
    <t>運営管理費（千円/年）</t>
    <rPh sb="0" eb="2">
      <t>ウンエイ</t>
    </rPh>
    <rPh sb="2" eb="4">
      <t>カンリ</t>
    </rPh>
    <rPh sb="4" eb="5">
      <t>ヒ</t>
    </rPh>
    <rPh sb="6" eb="8">
      <t>センエン</t>
    </rPh>
    <rPh sb="9" eb="10">
      <t>トシ</t>
    </rPh>
    <phoneticPr fontId="2"/>
  </si>
  <si>
    <t>修繕費（千円/年）</t>
    <rPh sb="0" eb="3">
      <t>シュウゼンヒ</t>
    </rPh>
    <rPh sb="4" eb="6">
      <t>センエン</t>
    </rPh>
    <rPh sb="7" eb="8">
      <t>ネン</t>
    </rPh>
    <phoneticPr fontId="2"/>
  </si>
  <si>
    <t>土地賃借料（千円/年）</t>
    <rPh sb="0" eb="2">
      <t>トチ</t>
    </rPh>
    <rPh sb="2" eb="5">
      <t>チンシャクリョウ</t>
    </rPh>
    <rPh sb="6" eb="8">
      <t>センエン</t>
    </rPh>
    <rPh sb="9" eb="10">
      <t>ネン</t>
    </rPh>
    <phoneticPr fontId="2"/>
  </si>
  <si>
    <t>保険料（千円/年）</t>
    <rPh sb="0" eb="3">
      <t>ホケンリョウ</t>
    </rPh>
    <rPh sb="4" eb="6">
      <t>センエン</t>
    </rPh>
    <rPh sb="7" eb="8">
      <t>ネン</t>
    </rPh>
    <phoneticPr fontId="2"/>
  </si>
  <si>
    <t>販管費（千円/年）</t>
    <rPh sb="0" eb="3">
      <t>ハンカンヒ</t>
    </rPh>
    <rPh sb="4" eb="6">
      <t>センエン</t>
    </rPh>
    <rPh sb="7" eb="8">
      <t>トシ</t>
    </rPh>
    <phoneticPr fontId="2"/>
  </si>
  <si>
    <t>ＳＰＣの維持費（千円/年）</t>
    <rPh sb="4" eb="6">
      <t>イジ</t>
    </rPh>
    <rPh sb="8" eb="10">
      <t>センエン</t>
    </rPh>
    <rPh sb="11" eb="12">
      <t>ネン</t>
    </rPh>
    <phoneticPr fontId="2"/>
  </si>
  <si>
    <t>ランニングコスト</t>
    <phoneticPr fontId="2"/>
  </si>
  <si>
    <t>税制優遇措置</t>
    <rPh sb="0" eb="2">
      <t>ゼイセイ</t>
    </rPh>
    <rPh sb="2" eb="4">
      <t>ユウグウ</t>
    </rPh>
    <rPh sb="4" eb="6">
      <t>ソチ</t>
    </rPh>
    <phoneticPr fontId="2"/>
  </si>
  <si>
    <t>本補助金との併用はできません</t>
    <rPh sb="0" eb="1">
      <t>ホン</t>
    </rPh>
    <rPh sb="1" eb="4">
      <t>ホジョキン</t>
    </rPh>
    <rPh sb="6" eb="8">
      <t>ヘイヨウ</t>
    </rPh>
    <phoneticPr fontId="2"/>
  </si>
  <si>
    <t>平均ＤＳＣＲ （元利返済金カバー率）</t>
    <rPh sb="0" eb="2">
      <t>ヘイキン</t>
    </rPh>
    <rPh sb="8" eb="10">
      <t>ガンリ</t>
    </rPh>
    <rPh sb="10" eb="12">
      <t>ヘンサイ</t>
    </rPh>
    <rPh sb="12" eb="13">
      <t>キン</t>
    </rPh>
    <rPh sb="16" eb="17">
      <t>リツ</t>
    </rPh>
    <phoneticPr fontId="2"/>
  </si>
  <si>
    <t>最大ＤＳＣＲ</t>
    <rPh sb="0" eb="2">
      <t>サイダイ</t>
    </rPh>
    <phoneticPr fontId="2"/>
  </si>
  <si>
    <t>最小ＤＳＣＲ</t>
    <rPh sb="0" eb="2">
      <t>サイショウ</t>
    </rPh>
    <phoneticPr fontId="2"/>
  </si>
  <si>
    <t>シンジケートのエージェントフィー（千円/年）</t>
    <phoneticPr fontId="2"/>
  </si>
  <si>
    <t>その他費用（千円/年）</t>
    <rPh sb="2" eb="3">
      <t>ホカ</t>
    </rPh>
    <rPh sb="3" eb="5">
      <t>ヒヨウ</t>
    </rPh>
    <rPh sb="6" eb="8">
      <t>センエン</t>
    </rPh>
    <rPh sb="9" eb="10">
      <t>ネン</t>
    </rPh>
    <phoneticPr fontId="2"/>
  </si>
  <si>
    <t>初期投資額</t>
    <rPh sb="0" eb="2">
      <t>ショキ</t>
    </rPh>
    <rPh sb="2" eb="4">
      <t>トウシ</t>
    </rPh>
    <rPh sb="4" eb="5">
      <t>ガク</t>
    </rPh>
    <phoneticPr fontId="2"/>
  </si>
  <si>
    <r>
      <t>経常利益×</t>
    </r>
    <r>
      <rPr>
        <sz val="10"/>
        <color rgb="FFFF0000"/>
        <rFont val="ＭＳ Ｐゴシック"/>
        <family val="3"/>
        <charset val="128"/>
      </rPr>
      <t>各地方ごとの税率</t>
    </r>
    <r>
      <rPr>
        <sz val="10"/>
        <rFont val="ＭＳ Ｐゴシック"/>
        <family val="3"/>
        <charset val="128"/>
      </rPr>
      <t>（法人税、法人住民税、法人事業税、地方法人特別税）</t>
    </r>
    <rPh sb="0" eb="2">
      <t>ケイジョウ</t>
    </rPh>
    <rPh sb="2" eb="4">
      <t>リエキ</t>
    </rPh>
    <rPh sb="5" eb="6">
      <t>カク</t>
    </rPh>
    <rPh sb="6" eb="8">
      <t>チホウ</t>
    </rPh>
    <rPh sb="11" eb="13">
      <t>ゼイリツ</t>
    </rPh>
    <rPh sb="14" eb="17">
      <t>ホウジンゼイ</t>
    </rPh>
    <rPh sb="18" eb="20">
      <t>ホウジン</t>
    </rPh>
    <rPh sb="20" eb="23">
      <t>ジュウミンゼイ</t>
    </rPh>
    <rPh sb="24" eb="26">
      <t>ホウジン</t>
    </rPh>
    <rPh sb="26" eb="29">
      <t>ジギョウゼイ</t>
    </rPh>
    <rPh sb="30" eb="32">
      <t>チホウ</t>
    </rPh>
    <rPh sb="32" eb="34">
      <t>ホウジン</t>
    </rPh>
    <rPh sb="34" eb="36">
      <t>トクベツ</t>
    </rPh>
    <rPh sb="36" eb="37">
      <t>ゼイ</t>
    </rPh>
    <phoneticPr fontId="2"/>
  </si>
  <si>
    <t>課税評価額×1.4％</t>
    <rPh sb="0" eb="2">
      <t>カゼイ</t>
    </rPh>
    <rPh sb="2" eb="4">
      <t>ヒョウカ</t>
    </rPh>
    <rPh sb="4" eb="5">
      <t>ガク</t>
    </rPh>
    <phoneticPr fontId="2"/>
  </si>
  <si>
    <t>正確な税額は、当該市町村にお問い合わせください。</t>
    <phoneticPr fontId="2"/>
  </si>
  <si>
    <t>のセルに入力して下さい。</t>
    <phoneticPr fontId="2"/>
  </si>
  <si>
    <t>想定発電力量（MWｈ）</t>
    <rPh sb="0" eb="2">
      <t>ソウテイ</t>
    </rPh>
    <rPh sb="2" eb="4">
      <t>ハツデン</t>
    </rPh>
    <rPh sb="4" eb="5">
      <t>チカラ</t>
    </rPh>
    <rPh sb="5" eb="6">
      <t>リョウ</t>
    </rPh>
    <phoneticPr fontId="2"/>
  </si>
  <si>
    <r>
      <t>「様式第２（太陽光発電）」で想定した発電電力量（</t>
    </r>
    <r>
      <rPr>
        <sz val="9"/>
        <color rgb="FFFF0000"/>
        <rFont val="ＭＳ Ｐゴシック"/>
        <family val="3"/>
        <charset val="128"/>
      </rPr>
      <t>MWｈ</t>
    </r>
    <r>
      <rPr>
        <sz val="9"/>
        <rFont val="ＭＳ Ｐゴシック"/>
        <family val="3"/>
        <charset val="128"/>
      </rPr>
      <t>）を転載</t>
    </r>
    <rPh sb="1" eb="3">
      <t>ヨウシキ</t>
    </rPh>
    <rPh sb="3" eb="4">
      <t>ダイ</t>
    </rPh>
    <rPh sb="6" eb="9">
      <t>タイヨウコウ</t>
    </rPh>
    <rPh sb="9" eb="11">
      <t>ハツデン</t>
    </rPh>
    <rPh sb="14" eb="16">
      <t>ソウテイ</t>
    </rPh>
    <rPh sb="18" eb="20">
      <t>ハツデン</t>
    </rPh>
    <rPh sb="20" eb="22">
      <t>デンリョク</t>
    </rPh>
    <rPh sb="22" eb="23">
      <t>リョウ</t>
    </rPh>
    <rPh sb="29" eb="31">
      <t>テンサイ</t>
    </rPh>
    <phoneticPr fontId="2"/>
  </si>
  <si>
    <t>⑤+⑥+⑦=⑧</t>
    <phoneticPr fontId="2"/>
  </si>
  <si>
    <t>※　左表及び下表中の</t>
    <rPh sb="2" eb="3">
      <t>ヒダリ</t>
    </rPh>
    <rPh sb="3" eb="4">
      <t>ヒョウ</t>
    </rPh>
    <rPh sb="4" eb="5">
      <t>オヨ</t>
    </rPh>
    <rPh sb="6" eb="8">
      <t>カヒョウ</t>
    </rPh>
    <rPh sb="8" eb="9">
      <t>チュウ</t>
    </rPh>
    <phoneticPr fontId="2"/>
  </si>
  <si>
    <t xml:space="preserve"> 部分に記載をお願いいたします。</t>
    <rPh sb="1" eb="3">
      <t>ブブン</t>
    </rPh>
    <rPh sb="4" eb="6">
      <t>キサイ</t>
    </rPh>
    <rPh sb="8" eb="9">
      <t>ネガ</t>
    </rPh>
    <phoneticPr fontId="2"/>
  </si>
  <si>
    <t>平成２７年度</t>
    <phoneticPr fontId="2"/>
  </si>
  <si>
    <t>設計費</t>
    <phoneticPr fontId="2"/>
  </si>
  <si>
    <t>経費説明</t>
    <rPh sb="0" eb="2">
      <t>ケイヒ</t>
    </rPh>
    <phoneticPr fontId="2"/>
  </si>
  <si>
    <t>発電設備導入事業概要</t>
    <rPh sb="0" eb="2">
      <t>ハツデン</t>
    </rPh>
    <rPh sb="2" eb="4">
      <t>セツビ</t>
    </rPh>
    <rPh sb="4" eb="6">
      <t>ドウニュウ</t>
    </rPh>
    <rPh sb="6" eb="8">
      <t>ジギョウ</t>
    </rPh>
    <rPh sb="8" eb="10">
      <t>ガイヨウ</t>
    </rPh>
    <phoneticPr fontId="2"/>
  </si>
  <si>
    <t xml:space="preserve"> 発電設備等導入事業計画</t>
    <rPh sb="1" eb="3">
      <t>ハツデン</t>
    </rPh>
    <rPh sb="3" eb="5">
      <t>セツビ</t>
    </rPh>
    <rPh sb="5" eb="6">
      <t>ナド</t>
    </rPh>
    <rPh sb="6" eb="8">
      <t>ドウニュウ</t>
    </rPh>
    <rPh sb="8" eb="10">
      <t>ジギョウ</t>
    </rPh>
    <rPh sb="10" eb="12">
      <t>ケイカク</t>
    </rPh>
    <phoneticPr fontId="2"/>
  </si>
  <si>
    <t xml:space="preserve"> 導入場所</t>
    <rPh sb="1" eb="3">
      <t>ドウニュウ</t>
    </rPh>
    <rPh sb="3" eb="5">
      <t>バショ</t>
    </rPh>
    <phoneticPr fontId="2"/>
  </si>
  <si>
    <t xml:space="preserve"> 発電事業実施者名</t>
    <rPh sb="1" eb="3">
      <t>ハツデン</t>
    </rPh>
    <rPh sb="3" eb="5">
      <t>ジギョウ</t>
    </rPh>
    <rPh sb="5" eb="8">
      <t>ジッシシャ</t>
    </rPh>
    <rPh sb="8" eb="9">
      <t>メイ</t>
    </rPh>
    <phoneticPr fontId="2"/>
  </si>
  <si>
    <t xml:space="preserve"> 申請企業情報</t>
    <rPh sb="1" eb="3">
      <t>シンセイ</t>
    </rPh>
    <rPh sb="3" eb="5">
      <t>キギョウ</t>
    </rPh>
    <rPh sb="5" eb="7">
      <t>ジョウホウ</t>
    </rPh>
    <phoneticPr fontId="2"/>
  </si>
  <si>
    <t xml:space="preserve"> 申請者名</t>
    <rPh sb="1" eb="4">
      <t>シンセイシャ</t>
    </rPh>
    <rPh sb="4" eb="5">
      <t>メイ</t>
    </rPh>
    <phoneticPr fontId="2"/>
  </si>
  <si>
    <t xml:space="preserve"> フリガナ</t>
    <phoneticPr fontId="2"/>
  </si>
  <si>
    <t xml:space="preserve"> 事業名</t>
    <rPh sb="1" eb="3">
      <t>ジギョウ</t>
    </rPh>
    <rPh sb="3" eb="4">
      <t>メイ</t>
    </rPh>
    <phoneticPr fontId="2"/>
  </si>
  <si>
    <t>発電単価 （円／kWh）</t>
    <rPh sb="0" eb="2">
      <t>ハツデン</t>
    </rPh>
    <rPh sb="2" eb="4">
      <t>タンカ</t>
    </rPh>
    <rPh sb="4" eb="5">
      <t>デンリョウ</t>
    </rPh>
    <rPh sb="6" eb="7">
      <t>エン</t>
    </rPh>
    <phoneticPr fontId="2"/>
  </si>
  <si>
    <t>（実施計画に記載した値を転載）</t>
    <rPh sb="1" eb="3">
      <t>ジッシ</t>
    </rPh>
    <rPh sb="3" eb="5">
      <t>ケイカク</t>
    </rPh>
    <rPh sb="6" eb="8">
      <t>キサイ</t>
    </rPh>
    <rPh sb="10" eb="11">
      <t>アタイ</t>
    </rPh>
    <rPh sb="12" eb="14">
      <t>テンサイ</t>
    </rPh>
    <phoneticPr fontId="2"/>
  </si>
  <si>
    <t>事前協議等</t>
    <rPh sb="0" eb="2">
      <t>ジゼン</t>
    </rPh>
    <rPh sb="2" eb="4">
      <t>キョウギ</t>
    </rPh>
    <rPh sb="4" eb="5">
      <t>ナド</t>
    </rPh>
    <phoneticPr fontId="2"/>
  </si>
  <si>
    <t>　事業性</t>
    <rPh sb="1" eb="4">
      <t>ジギョウセイ</t>
    </rPh>
    <phoneticPr fontId="2"/>
  </si>
  <si>
    <t>　発電種別・発電規模・
　地元自治体との調整
　状況</t>
    <rPh sb="1" eb="3">
      <t>ハツデン</t>
    </rPh>
    <rPh sb="3" eb="5">
      <t>シュベツ</t>
    </rPh>
    <rPh sb="6" eb="8">
      <t>ハツデン</t>
    </rPh>
    <rPh sb="8" eb="10">
      <t>キボ</t>
    </rPh>
    <rPh sb="13" eb="15">
      <t>ジモト</t>
    </rPh>
    <rPh sb="15" eb="18">
      <t>ジチタイ</t>
    </rPh>
    <rPh sb="20" eb="21">
      <t>チョウ</t>
    </rPh>
    <rPh sb="21" eb="22">
      <t>ヒトシ</t>
    </rPh>
    <rPh sb="24" eb="26">
      <t>ジョウキョウ</t>
    </rPh>
    <phoneticPr fontId="2"/>
  </si>
  <si>
    <t>　事業の確実性と
　継続性</t>
    <phoneticPr fontId="2"/>
  </si>
  <si>
    <t>本表は、様式集（エクセル系）の中にあります。</t>
    <rPh sb="0" eb="1">
      <t>ホン</t>
    </rPh>
    <rPh sb="1" eb="2">
      <t>ヒョウ</t>
    </rPh>
    <rPh sb="4" eb="6">
      <t>ヨウシキ</t>
    </rPh>
    <rPh sb="6" eb="7">
      <t>シュウ</t>
    </rPh>
    <rPh sb="12" eb="13">
      <t>ケイ</t>
    </rPh>
    <rPh sb="15" eb="16">
      <t>ナカ</t>
    </rPh>
    <phoneticPr fontId="2"/>
  </si>
  <si>
    <t>（申請者以外の者が導入事業を実施する場合は、当該者の法人名、本社所在地、設立年、代表者名、主要事業内容、資本金及び売上高、主要株主（％）を記載）</t>
    <rPh sb="1" eb="4">
      <t>シンセイシャ</t>
    </rPh>
    <rPh sb="4" eb="6">
      <t>イガイ</t>
    </rPh>
    <rPh sb="7" eb="8">
      <t>モノ</t>
    </rPh>
    <rPh sb="9" eb="11">
      <t>ドウニュウ</t>
    </rPh>
    <rPh sb="11" eb="13">
      <t>ジギョウ</t>
    </rPh>
    <rPh sb="14" eb="16">
      <t>ジッシ</t>
    </rPh>
    <rPh sb="18" eb="20">
      <t>バアイ</t>
    </rPh>
    <rPh sb="22" eb="24">
      <t>トウガイ</t>
    </rPh>
    <rPh sb="24" eb="25">
      <t>シャ</t>
    </rPh>
    <rPh sb="26" eb="28">
      <t>ホウジン</t>
    </rPh>
    <rPh sb="28" eb="29">
      <t>メイ</t>
    </rPh>
    <rPh sb="30" eb="32">
      <t>ホンシャ</t>
    </rPh>
    <rPh sb="32" eb="35">
      <t>ショザイチ</t>
    </rPh>
    <rPh sb="36" eb="38">
      <t>セツリツ</t>
    </rPh>
    <rPh sb="38" eb="39">
      <t>ネン</t>
    </rPh>
    <rPh sb="40" eb="43">
      <t>ダイヒョウシャ</t>
    </rPh>
    <rPh sb="43" eb="44">
      <t>メイ</t>
    </rPh>
    <rPh sb="45" eb="47">
      <t>シュヨウ</t>
    </rPh>
    <rPh sb="47" eb="49">
      <t>ジギョウ</t>
    </rPh>
    <rPh sb="49" eb="51">
      <t>ナイヨウ</t>
    </rPh>
    <rPh sb="52" eb="55">
      <t>シホンキン</t>
    </rPh>
    <rPh sb="55" eb="56">
      <t>オヨ</t>
    </rPh>
    <rPh sb="57" eb="60">
      <t>ウリアゲダカ</t>
    </rPh>
    <rPh sb="61" eb="63">
      <t>シュヨウ</t>
    </rPh>
    <rPh sb="63" eb="65">
      <t>カブヌシ</t>
    </rPh>
    <rPh sb="69" eb="71">
      <t>キサイ</t>
    </rPh>
    <phoneticPr fontId="2"/>
  </si>
  <si>
    <t>(設置場所の住所を記載）　(太陽光の場合、住所に加えて、設置場所が 屋根ｏｒ遊休地orその他（具体的に明記）の区別を記載）</t>
    <rPh sb="1" eb="3">
      <t>セッチ</t>
    </rPh>
    <rPh sb="3" eb="5">
      <t>バショ</t>
    </rPh>
    <rPh sb="6" eb="8">
      <t>ジュウショ</t>
    </rPh>
    <rPh sb="9" eb="11">
      <t>キサイ</t>
    </rPh>
    <rPh sb="14" eb="17">
      <t>タイヨウコウ</t>
    </rPh>
    <rPh sb="18" eb="20">
      <t>バアイ</t>
    </rPh>
    <rPh sb="21" eb="23">
      <t>ジュウショ</t>
    </rPh>
    <rPh sb="24" eb="25">
      <t>クワ</t>
    </rPh>
    <rPh sb="28" eb="30">
      <t>セッチ</t>
    </rPh>
    <rPh sb="30" eb="32">
      <t>バショ</t>
    </rPh>
    <rPh sb="34" eb="36">
      <t>ヤネ</t>
    </rPh>
    <rPh sb="38" eb="41">
      <t>ユウキュウチ</t>
    </rPh>
    <rPh sb="45" eb="46">
      <t>ホカ</t>
    </rPh>
    <rPh sb="47" eb="50">
      <t>グタイテキ</t>
    </rPh>
    <rPh sb="51" eb="53">
      <t>メイキ</t>
    </rPh>
    <rPh sb="55" eb="57">
      <t>クベツ</t>
    </rPh>
    <rPh sb="58" eb="60">
      <t>キサイ</t>
    </rPh>
    <phoneticPr fontId="2"/>
  </si>
  <si>
    <t xml:space="preserve"> 全体実施期間</t>
    <rPh sb="1" eb="3">
      <t>ゼンタイ</t>
    </rPh>
    <rPh sb="3" eb="5">
      <t>ジッシ</t>
    </rPh>
    <rPh sb="5" eb="7">
      <t>キカン</t>
    </rPh>
    <phoneticPr fontId="2"/>
  </si>
  <si>
    <r>
      <t>年間想定発電量（</t>
    </r>
    <r>
      <rPr>
        <sz val="11"/>
        <color rgb="FFFF0000"/>
        <rFont val="ＭＳ Ｐゴシック"/>
        <family val="3"/>
        <charset val="128"/>
      </rPr>
      <t>MWh</t>
    </r>
    <r>
      <rPr>
        <sz val="11"/>
        <rFont val="ＭＳ Ｐゴシック"/>
        <family val="3"/>
        <charset val="128"/>
      </rPr>
      <t>/年）</t>
    </r>
    <rPh sb="0" eb="2">
      <t>ネンカン</t>
    </rPh>
    <rPh sb="2" eb="4">
      <t>ソウテイ</t>
    </rPh>
    <rPh sb="4" eb="6">
      <t>ハツデン</t>
    </rPh>
    <rPh sb="6" eb="7">
      <t>リョウ</t>
    </rPh>
    <rPh sb="12" eb="13">
      <t>ネン</t>
    </rPh>
    <phoneticPr fontId="2"/>
  </si>
  <si>
    <t>電気代（千円/年）</t>
    <rPh sb="0" eb="3">
      <t>デンキダイ</t>
    </rPh>
    <phoneticPr fontId="2"/>
  </si>
  <si>
    <r>
      <rPr>
        <sz val="16"/>
        <color rgb="FFFF0000"/>
        <rFont val="ＭＳ Ｐ明朝"/>
        <family val="1"/>
        <charset val="128"/>
      </rPr>
      <t>　　・</t>
    </r>
    <r>
      <rPr>
        <u/>
        <sz val="16"/>
        <color rgb="FFFF0000"/>
        <rFont val="ＭＳ Ｐ明朝"/>
        <family val="1"/>
        <charset val="128"/>
      </rPr>
      <t>「太陽光発電設備」の導入を行う方は、この表で事業収支計算書を作成して下さい。</t>
    </r>
    <rPh sb="16" eb="17">
      <t>オコナ</t>
    </rPh>
    <rPh sb="25" eb="27">
      <t>ジギョウ</t>
    </rPh>
    <rPh sb="27" eb="29">
      <t>シュウシ</t>
    </rPh>
    <rPh sb="29" eb="32">
      <t>ケイサンショ</t>
    </rPh>
    <rPh sb="33" eb="35">
      <t>サクセイ</t>
    </rPh>
    <rPh sb="37" eb="38">
      <t>クダ</t>
    </rPh>
    <phoneticPr fontId="2"/>
  </si>
  <si>
    <t>様式第２ （別紙４－１） （風力発電）</t>
    <rPh sb="0" eb="2">
      <t>ヨウシキ</t>
    </rPh>
    <rPh sb="2" eb="3">
      <t>ダイ</t>
    </rPh>
    <rPh sb="6" eb="8">
      <t>ベッシ</t>
    </rPh>
    <rPh sb="14" eb="16">
      <t>フウリョク</t>
    </rPh>
    <rPh sb="16" eb="18">
      <t>ハツデン</t>
    </rPh>
    <phoneticPr fontId="2"/>
  </si>
  <si>
    <t>様式第２ （別紙４－１） （太陽光発電）</t>
    <rPh sb="0" eb="2">
      <t>ヨウシキ</t>
    </rPh>
    <rPh sb="2" eb="3">
      <t>ダイ</t>
    </rPh>
    <rPh sb="6" eb="8">
      <t>ベッシ</t>
    </rPh>
    <rPh sb="14" eb="17">
      <t>タイヨウコウ</t>
    </rPh>
    <rPh sb="17" eb="19">
      <t>ハツデン</t>
    </rPh>
    <phoneticPr fontId="2"/>
  </si>
  <si>
    <t>M</t>
    <phoneticPr fontId="2"/>
  </si>
  <si>
    <t>M</t>
    <phoneticPr fontId="2"/>
  </si>
  <si>
    <t>補助事業に要する経費（税込）</t>
    <rPh sb="0" eb="2">
      <t>ホジョ</t>
    </rPh>
    <rPh sb="2" eb="4">
      <t>ジギョウ</t>
    </rPh>
    <rPh sb="5" eb="6">
      <t>ヨウ</t>
    </rPh>
    <rPh sb="8" eb="10">
      <t>ケイヒ</t>
    </rPh>
    <rPh sb="11" eb="13">
      <t>ゼイコミ</t>
    </rPh>
    <phoneticPr fontId="2"/>
  </si>
  <si>
    <t>・「実施計画書に記載した内容（要約）」を簡潔に箇条書きで記載すること。</t>
    <rPh sb="15" eb="17">
      <t>ヨウヤク</t>
    </rPh>
    <phoneticPr fontId="2"/>
  </si>
  <si>
    <t>本補助金</t>
    <rPh sb="0" eb="1">
      <t>ホン</t>
    </rPh>
    <rPh sb="1" eb="2">
      <t>ホ</t>
    </rPh>
    <rPh sb="2" eb="3">
      <t>スケ</t>
    </rPh>
    <rPh sb="3" eb="4">
      <t>キン</t>
    </rPh>
    <phoneticPr fontId="2"/>
  </si>
  <si>
    <r>
      <t>　　</t>
    </r>
    <r>
      <rPr>
        <u/>
        <sz val="16"/>
        <color rgb="FFFF0000"/>
        <rFont val="ＭＳ Ｐ明朝"/>
        <family val="1"/>
        <charset val="128"/>
      </rPr>
      <t>・他のエネルギー種別の様式はありませんので、提案者の様式にしたがって作成いただくか、下記の事業収支計算書の費目に基づく</t>
    </r>
    <r>
      <rPr>
        <b/>
        <u/>
        <sz val="16"/>
        <color rgb="FFFF0000"/>
        <rFont val="ＭＳ Ｐ明朝"/>
        <family val="1"/>
        <charset val="128"/>
      </rPr>
      <t>「事業キャッシュフロー」</t>
    </r>
    <r>
      <rPr>
        <u/>
        <sz val="16"/>
        <color rgb="FFFF0000"/>
        <rFont val="ＭＳ Ｐ明朝"/>
        <family val="1"/>
        <charset val="128"/>
      </rPr>
      <t>を作成・提出して下さい。（評価指標の作成は不要です）</t>
    </r>
    <rPh sb="3" eb="4">
      <t>ホカ</t>
    </rPh>
    <rPh sb="10" eb="12">
      <t>シュベツ</t>
    </rPh>
    <rPh sb="13" eb="15">
      <t>ヨウシキ</t>
    </rPh>
    <rPh sb="24" eb="27">
      <t>テイアンシャ</t>
    </rPh>
    <rPh sb="28" eb="30">
      <t>ヨウシキ</t>
    </rPh>
    <rPh sb="36" eb="38">
      <t>サクセイ</t>
    </rPh>
    <rPh sb="44" eb="46">
      <t>カキ</t>
    </rPh>
    <rPh sb="47" eb="49">
      <t>ジギョウ</t>
    </rPh>
    <rPh sb="49" eb="51">
      <t>シュウシ</t>
    </rPh>
    <rPh sb="51" eb="54">
      <t>ケイサンショ</t>
    </rPh>
    <rPh sb="55" eb="57">
      <t>ヒモク</t>
    </rPh>
    <rPh sb="58" eb="59">
      <t>モト</t>
    </rPh>
    <rPh sb="62" eb="64">
      <t>ジギョウ</t>
    </rPh>
    <rPh sb="74" eb="76">
      <t>サクセイ</t>
    </rPh>
    <rPh sb="77" eb="79">
      <t>テイシュツ</t>
    </rPh>
    <rPh sb="81" eb="82">
      <t>クダ</t>
    </rPh>
    <rPh sb="86" eb="88">
      <t>ヒョウカ</t>
    </rPh>
    <rPh sb="88" eb="90">
      <t>シヒョウ</t>
    </rPh>
    <rPh sb="91" eb="93">
      <t>サクセイ</t>
    </rPh>
    <rPh sb="94" eb="96">
      <t>フヨウ</t>
    </rPh>
    <phoneticPr fontId="2"/>
  </si>
  <si>
    <t>事業収支計算書</t>
    <rPh sb="0" eb="2">
      <t>ジギョウ</t>
    </rPh>
    <rPh sb="2" eb="4">
      <t>シュウシ</t>
    </rPh>
    <rPh sb="4" eb="7">
      <t>ケイサンショ</t>
    </rPh>
    <phoneticPr fontId="2"/>
  </si>
  <si>
    <t>＜参考＞本補助金以外の補助金の充当</t>
    <rPh sb="1" eb="3">
      <t>サンコウ</t>
    </rPh>
    <rPh sb="4" eb="5">
      <t>ホン</t>
    </rPh>
    <rPh sb="5" eb="8">
      <t>ホジョキン</t>
    </rPh>
    <rPh sb="8" eb="10">
      <t>イガイ</t>
    </rPh>
    <rPh sb="11" eb="14">
      <t>ホジョキン</t>
    </rPh>
    <rPh sb="15" eb="17">
      <t>ジュウトウ</t>
    </rPh>
    <phoneticPr fontId="2"/>
  </si>
  <si>
    <t>様式第２ （別紙４－１） （バイオマス発電）</t>
    <rPh sb="0" eb="2">
      <t>ヨウシキ</t>
    </rPh>
    <rPh sb="2" eb="3">
      <t>ダイ</t>
    </rPh>
    <rPh sb="6" eb="8">
      <t>ベッシ</t>
    </rPh>
    <rPh sb="19" eb="21">
      <t>ハツデン</t>
    </rPh>
    <phoneticPr fontId="2"/>
  </si>
  <si>
    <t>様式第２ （別紙４－１） （地熱発電）</t>
    <rPh sb="0" eb="2">
      <t>ヨウシキ</t>
    </rPh>
    <rPh sb="2" eb="3">
      <t>ダイ</t>
    </rPh>
    <rPh sb="6" eb="8">
      <t>ベッシ</t>
    </rPh>
    <rPh sb="14" eb="16">
      <t>チネツ</t>
    </rPh>
    <rPh sb="16" eb="18">
      <t>ハツデン</t>
    </rPh>
    <phoneticPr fontId="2"/>
  </si>
  <si>
    <t>様式第２ （別紙４－１） （水力発電）</t>
    <rPh sb="0" eb="2">
      <t>ヨウシキ</t>
    </rPh>
    <rPh sb="2" eb="3">
      <t>ダイ</t>
    </rPh>
    <rPh sb="6" eb="8">
      <t>ベッシ</t>
    </rPh>
    <rPh sb="14" eb="16">
      <t>スイリョク</t>
    </rPh>
    <rPh sb="16" eb="18">
      <t>ハツデン</t>
    </rPh>
    <phoneticPr fontId="2"/>
  </si>
  <si>
    <t>ＳＰＣの維持費</t>
    <phoneticPr fontId="2"/>
  </si>
  <si>
    <t>シンジケートのエージェントフィー</t>
    <phoneticPr fontId="2"/>
  </si>
  <si>
    <t>発電量（MWh）×買取価格（円/kWh）</t>
    <rPh sb="0" eb="2">
      <t>ハツデン</t>
    </rPh>
    <rPh sb="2" eb="3">
      <t>リョウ</t>
    </rPh>
    <rPh sb="9" eb="11">
      <t>カイトリ</t>
    </rPh>
    <rPh sb="11" eb="13">
      <t>カカク</t>
    </rPh>
    <rPh sb="14" eb="15">
      <t>エン</t>
    </rPh>
    <phoneticPr fontId="2"/>
  </si>
  <si>
    <t xml:space="preserve">  別紙８    事業収支計算書（２０年間）</t>
    <phoneticPr fontId="2"/>
  </si>
  <si>
    <t>平成２７年度</t>
  </si>
  <si>
    <t>【事業に要する経費に対する資金調達方法（平成２７年度）】（非営利団体のみ）</t>
  </si>
  <si>
    <t>平成２７年度</t>
    <phoneticPr fontId="2"/>
  </si>
  <si>
    <t>平成２７年度</t>
    <phoneticPr fontId="2"/>
  </si>
  <si>
    <t>平成２７年度</t>
    <phoneticPr fontId="2"/>
  </si>
  <si>
    <t>平成２８年度</t>
  </si>
  <si>
    <t>平成２８年度</t>
    <phoneticPr fontId="2"/>
  </si>
  <si>
    <t>２／３以内</t>
    <rPh sb="3" eb="5">
      <t>イナイ</t>
    </rPh>
    <phoneticPr fontId="2"/>
  </si>
  <si>
    <t>２/3以内</t>
    <phoneticPr fontId="2"/>
  </si>
  <si>
    <t>補助対象経費
の1/10
（福島県内に本社を有する中小企業は1/5）</t>
    <rPh sb="0" eb="2">
      <t>ホジョ</t>
    </rPh>
    <rPh sb="2" eb="4">
      <t>タイショウ</t>
    </rPh>
    <rPh sb="4" eb="6">
      <t>ケイヒ</t>
    </rPh>
    <rPh sb="14" eb="16">
      <t>フクシマ</t>
    </rPh>
    <rPh sb="16" eb="18">
      <t>ケンナイ</t>
    </rPh>
    <rPh sb="19" eb="21">
      <t>ホンシャ</t>
    </rPh>
    <rPh sb="22" eb="23">
      <t>ユウ</t>
    </rPh>
    <rPh sb="25" eb="27">
      <t>チュウショウ</t>
    </rPh>
    <rPh sb="27" eb="29">
      <t>キギョウ</t>
    </rPh>
    <phoneticPr fontId="2"/>
  </si>
  <si>
    <t>１／１０以内
（福島県内に本社を有する中小企業は１／５以内）</t>
    <rPh sb="4" eb="6">
      <t>イナイ</t>
    </rPh>
    <rPh sb="27" eb="29">
      <t>イナイ</t>
    </rPh>
    <phoneticPr fontId="2"/>
  </si>
  <si>
    <t>　（注４）平成２７年度に採択された場合においても、次年度以降の採択を保証するものではありません。</t>
    <rPh sb="12" eb="14">
      <t>サイタク</t>
    </rPh>
    <rPh sb="17" eb="19">
      <t>バアイ</t>
    </rPh>
    <rPh sb="25" eb="28">
      <t>ジネンド</t>
    </rPh>
    <rPh sb="28" eb="30">
      <t>イコウ</t>
    </rPh>
    <rPh sb="31" eb="33">
      <t>サイタク</t>
    </rPh>
    <rPh sb="34" eb="36">
      <t>ホショウ</t>
    </rPh>
    <phoneticPr fontId="2"/>
  </si>
  <si>
    <t>　（注４）平成２７年度に採択されても、次年度以降の補助事業採択を保証するものではありません。</t>
    <rPh sb="12" eb="14">
      <t>サイタク</t>
    </rPh>
    <rPh sb="19" eb="22">
      <t>ジネンド</t>
    </rPh>
    <rPh sb="22" eb="24">
      <t>イコウ</t>
    </rPh>
    <rPh sb="25" eb="27">
      <t>ホジョ</t>
    </rPh>
    <rPh sb="27" eb="29">
      <t>ジギョウ</t>
    </rPh>
    <rPh sb="29" eb="31">
      <t>サイタク</t>
    </rPh>
    <rPh sb="32" eb="34">
      <t>ホショウ</t>
    </rPh>
    <phoneticPr fontId="2"/>
  </si>
  <si>
    <t>協議会負担金割合比率（対交付金額）</t>
    <rPh sb="0" eb="2">
      <t>キョウギ</t>
    </rPh>
    <rPh sb="2" eb="3">
      <t>カイ</t>
    </rPh>
    <rPh sb="3" eb="6">
      <t>フタンキン</t>
    </rPh>
    <rPh sb="6" eb="8">
      <t>ワリアイ</t>
    </rPh>
    <rPh sb="8" eb="10">
      <t>ヒリツ</t>
    </rPh>
    <rPh sb="11" eb="12">
      <t>タイ</t>
    </rPh>
    <rPh sb="12" eb="14">
      <t>コウフ</t>
    </rPh>
    <rPh sb="14" eb="16">
      <t>キンガク</t>
    </rPh>
    <phoneticPr fontId="2"/>
  </si>
  <si>
    <t>平成２９年度</t>
  </si>
  <si>
    <t>平成３０年度</t>
  </si>
  <si>
    <t>平成３１年度</t>
  </si>
  <si>
    <t>補助率</t>
    <rPh sb="0" eb="3">
      <t>ホジョリツ</t>
    </rPh>
    <phoneticPr fontId="2"/>
  </si>
  <si>
    <t>太陽電池出力（kW）
×５万円
（福島県内に本社を有する中小企業は１０万円）</t>
    <rPh sb="0" eb="2">
      <t>タイヨウ</t>
    </rPh>
    <rPh sb="2" eb="4">
      <t>デンチ</t>
    </rPh>
    <rPh sb="4" eb="6">
      <t>シュツリョク</t>
    </rPh>
    <rPh sb="13" eb="15">
      <t>マンエン</t>
    </rPh>
    <rPh sb="35" eb="37">
      <t>マンエン</t>
    </rPh>
    <phoneticPr fontId="2"/>
  </si>
  <si>
    <t>出力（ｋW）
×５万円
（福島県内に本社を有する中小企業は１０万円）</t>
    <rPh sb="0" eb="2">
      <t>シュツリョク</t>
    </rPh>
    <rPh sb="9" eb="11">
      <t>マンエン</t>
    </rPh>
    <rPh sb="13" eb="15">
      <t>フクシマ</t>
    </rPh>
    <rPh sb="15" eb="17">
      <t>ケンナイ</t>
    </rPh>
    <rPh sb="18" eb="20">
      <t>ホンシャ</t>
    </rPh>
    <rPh sb="21" eb="22">
      <t>ユウ</t>
    </rPh>
    <rPh sb="24" eb="26">
      <t>チュウショウ</t>
    </rPh>
    <rPh sb="26" eb="28">
      <t>キギョウ</t>
    </rPh>
    <rPh sb="31" eb="33">
      <t>マンエン</t>
    </rPh>
    <phoneticPr fontId="2"/>
  </si>
  <si>
    <t>申請企業所在地</t>
    <rPh sb="0" eb="2">
      <t>シンセイ</t>
    </rPh>
    <rPh sb="2" eb="4">
      <t>キギョウ</t>
    </rPh>
    <rPh sb="4" eb="7">
      <t>ショザイチ</t>
    </rPh>
    <phoneticPr fontId="2"/>
  </si>
  <si>
    <t>（登記簿上の本店住所を記載）</t>
    <rPh sb="1" eb="4">
      <t>トウキボ</t>
    </rPh>
    <rPh sb="4" eb="5">
      <t>ジョウ</t>
    </rPh>
    <rPh sb="6" eb="8">
      <t>ホンテン</t>
    </rPh>
    <rPh sb="8" eb="10">
      <t>ジュウショ</t>
    </rPh>
    <rPh sb="11" eb="13">
      <t>キサイ</t>
    </rPh>
    <phoneticPr fontId="2"/>
  </si>
  <si>
    <t>補助率</t>
    <rPh sb="0" eb="3">
      <t>ホジョリツ</t>
    </rPh>
    <phoneticPr fontId="2"/>
  </si>
  <si>
    <t>補助率</t>
    <rPh sb="0" eb="3">
      <t>ホジョリツ</t>
    </rPh>
    <phoneticPr fontId="2"/>
  </si>
  <si>
    <t>「再エネ復興支援協議会（仮称）」へ繰り出す負担金費用等</t>
    <rPh sb="1" eb="2">
      <t>サイ</t>
    </rPh>
    <rPh sb="4" eb="6">
      <t>フッコウ</t>
    </rPh>
    <rPh sb="6" eb="8">
      <t>シエン</t>
    </rPh>
    <rPh sb="8" eb="11">
      <t>キョウギカイ</t>
    </rPh>
    <rPh sb="12" eb="14">
      <t>カショウ</t>
    </rPh>
    <rPh sb="17" eb="18">
      <t>ク</t>
    </rPh>
    <rPh sb="19" eb="20">
      <t>ダ</t>
    </rPh>
    <rPh sb="21" eb="24">
      <t>フタンキン</t>
    </rPh>
    <rPh sb="24" eb="26">
      <t>ヒヨウ</t>
    </rPh>
    <rPh sb="26" eb="27">
      <t>ナド</t>
    </rPh>
    <phoneticPr fontId="2"/>
  </si>
  <si>
    <t>株式会社ふっこう</t>
    <phoneticPr fontId="2"/>
  </si>
  <si>
    <t>株式会社ふっこう</t>
    <phoneticPr fontId="2"/>
  </si>
  <si>
    <r>
      <t xml:space="preserve">ＤＥ比率 </t>
    </r>
    <r>
      <rPr>
        <sz val="9"/>
        <rFont val="ＭＳ Ｐゴシック"/>
        <family val="3"/>
        <charset val="128"/>
      </rPr>
      <t xml:space="preserve">（負債比率）
</t>
    </r>
    <r>
      <rPr>
        <sz val="9"/>
        <color rgb="FFFF0000"/>
        <rFont val="ＭＳ Ｐゴシック"/>
        <family val="3"/>
        <charset val="128"/>
      </rPr>
      <t>（別紙８より自動転載されます）</t>
    </r>
    <rPh sb="2" eb="4">
      <t>ヒリツ</t>
    </rPh>
    <rPh sb="6" eb="8">
      <t>フサイ</t>
    </rPh>
    <rPh sb="8" eb="10">
      <t>ヒリツ</t>
    </rPh>
    <rPh sb="13" eb="15">
      <t>ベッシ</t>
    </rPh>
    <rPh sb="18" eb="20">
      <t>ジドウ</t>
    </rPh>
    <phoneticPr fontId="2"/>
  </si>
  <si>
    <r>
      <t xml:space="preserve">平均ＤＳＣＲ </t>
    </r>
    <r>
      <rPr>
        <sz val="9"/>
        <rFont val="ＭＳ Ｐゴシック"/>
        <family val="3"/>
        <charset val="128"/>
      </rPr>
      <t xml:space="preserve">（元利返済金カバー率）
</t>
    </r>
    <r>
      <rPr>
        <sz val="9"/>
        <color rgb="FFFF0000"/>
        <rFont val="ＭＳ Ｐゴシック"/>
        <family val="3"/>
        <charset val="128"/>
      </rPr>
      <t>（別紙８より自動転載されます）</t>
    </r>
    <rPh sb="0" eb="2">
      <t>ヘイキン</t>
    </rPh>
    <rPh sb="8" eb="10">
      <t>ガンリ</t>
    </rPh>
    <rPh sb="10" eb="12">
      <t>ヘンサイ</t>
    </rPh>
    <rPh sb="12" eb="13">
      <t>キン</t>
    </rPh>
    <rPh sb="16" eb="17">
      <t>リツ</t>
    </rPh>
    <rPh sb="20" eb="22">
      <t>ベッシ</t>
    </rPh>
    <rPh sb="25" eb="27">
      <t>ジドウ</t>
    </rPh>
    <phoneticPr fontId="2"/>
  </si>
  <si>
    <r>
      <t xml:space="preserve">ＩＲＲ </t>
    </r>
    <r>
      <rPr>
        <sz val="9"/>
        <rFont val="ＭＳ Ｐゴシック"/>
        <family val="3"/>
        <charset val="128"/>
      </rPr>
      <t xml:space="preserve">（内部収益率）
</t>
    </r>
    <r>
      <rPr>
        <sz val="9"/>
        <color rgb="FFFF0000"/>
        <rFont val="ＭＳ Ｐゴシック"/>
        <family val="3"/>
        <charset val="128"/>
      </rPr>
      <t>（別紙８より自動転載されます）</t>
    </r>
    <rPh sb="5" eb="7">
      <t>ナイブ</t>
    </rPh>
    <rPh sb="7" eb="9">
      <t>シュウエキ</t>
    </rPh>
    <rPh sb="9" eb="10">
      <t>リツ</t>
    </rPh>
    <rPh sb="20" eb="22">
      <t>テンサイ</t>
    </rPh>
    <phoneticPr fontId="2"/>
  </si>
  <si>
    <r>
      <t xml:space="preserve">年間推定発電量 （MWh／年）
</t>
    </r>
    <r>
      <rPr>
        <sz val="9"/>
        <color rgb="FFFF0000"/>
        <rFont val="ＭＳ Ｐゴシック"/>
        <family val="3"/>
        <charset val="128"/>
      </rPr>
      <t>（別紙８より自動転載されます）</t>
    </r>
    <rPh sb="0" eb="2">
      <t>ネンカン</t>
    </rPh>
    <rPh sb="2" eb="4">
      <t>スイテイ</t>
    </rPh>
    <rPh sb="4" eb="6">
      <t>ハツデン</t>
    </rPh>
    <rPh sb="6" eb="7">
      <t>リョウ</t>
    </rPh>
    <rPh sb="24" eb="26">
      <t>テンサイ</t>
    </rPh>
    <phoneticPr fontId="2"/>
  </si>
  <si>
    <r>
      <t xml:space="preserve">農地転用等の進捗状況
</t>
    </r>
    <r>
      <rPr>
        <sz val="9"/>
        <color rgb="FFFF0000"/>
        <rFont val="ＭＳ Ｐゴシック"/>
        <family val="3"/>
        <charset val="128"/>
      </rPr>
      <t xml:space="preserve"> （下欄内の該当する選択肢を残す）</t>
    </r>
    <rPh sb="0" eb="2">
      <t>ノウチ</t>
    </rPh>
    <rPh sb="2" eb="4">
      <t>テンヨウ</t>
    </rPh>
    <rPh sb="4" eb="5">
      <t>ナド</t>
    </rPh>
    <rPh sb="6" eb="8">
      <t>シンチョク</t>
    </rPh>
    <rPh sb="8" eb="10">
      <t>ジョウキョウ</t>
    </rPh>
    <phoneticPr fontId="2"/>
  </si>
  <si>
    <r>
      <t>　①農転完了済
　②農転申請済</t>
    </r>
    <r>
      <rPr>
        <sz val="10"/>
        <color rgb="FFFF0000"/>
        <rFont val="ＭＳ Ｐゴシック"/>
        <family val="3"/>
        <charset val="128"/>
      </rPr>
      <t>　→ 農転許可見込 （　　　　年　　 　 月頃）</t>
    </r>
    <r>
      <rPr>
        <sz val="11"/>
        <rFont val="ＭＳ Ｐゴシック"/>
        <family val="3"/>
        <charset val="128"/>
      </rPr>
      <t xml:space="preserve">
　③農転調整中　</t>
    </r>
    <r>
      <rPr>
        <sz val="10"/>
        <color rgb="FFFF0000"/>
        <rFont val="ＭＳ Ｐゴシック"/>
        <family val="3"/>
        <charset val="128"/>
      </rPr>
      <t>→ 農転許可見込 （　　　　年　 　　 月頃）</t>
    </r>
    <r>
      <rPr>
        <sz val="11"/>
        <rFont val="ＭＳ Ｐゴシック"/>
        <family val="3"/>
        <charset val="128"/>
      </rPr>
      <t xml:space="preserve">
　④未着手
　⑤</t>
    </r>
    <r>
      <rPr>
        <sz val="11"/>
        <color theme="1"/>
        <rFont val="ＭＳ Ｐゴシック"/>
        <family val="3"/>
        <charset val="128"/>
      </rPr>
      <t>非該当</t>
    </r>
    <r>
      <rPr>
        <sz val="10"/>
        <color rgb="FFFF0000"/>
        <rFont val="ＭＳ Ｐゴシック"/>
        <family val="3"/>
        <charset val="128"/>
      </rPr>
      <t>　</t>
    </r>
    <rPh sb="2" eb="4">
      <t>ノウテン</t>
    </rPh>
    <rPh sb="4" eb="6">
      <t>カンリョウ</t>
    </rPh>
    <rPh sb="6" eb="7">
      <t>スミ</t>
    </rPh>
    <rPh sb="10" eb="12">
      <t>ノウテン</t>
    </rPh>
    <rPh sb="12" eb="14">
      <t>シンセイ</t>
    </rPh>
    <rPh sb="14" eb="15">
      <t>スミ</t>
    </rPh>
    <rPh sb="42" eb="44">
      <t>ノウテン</t>
    </rPh>
    <rPh sb="44" eb="47">
      <t>チョウセイチュウ</t>
    </rPh>
    <rPh sb="50" eb="52">
      <t>ノウテン</t>
    </rPh>
    <rPh sb="52" eb="54">
      <t>キョカ</t>
    </rPh>
    <rPh sb="74" eb="77">
      <t>ミチャクシュ</t>
    </rPh>
    <rPh sb="80" eb="83">
      <t>ヒガイトウ</t>
    </rPh>
    <phoneticPr fontId="2"/>
  </si>
  <si>
    <r>
      <rPr>
        <sz val="10"/>
        <color theme="1"/>
        <rFont val="ＭＳ Ｐゴシック"/>
        <family val="3"/>
        <charset val="128"/>
      </rPr>
      <t>系統連系交渉の状況</t>
    </r>
    <r>
      <rPr>
        <sz val="10"/>
        <color rgb="FFFF0000"/>
        <rFont val="ＭＳ Ｐゴシック"/>
        <family val="3"/>
        <charset val="128"/>
      </rPr>
      <t xml:space="preserve">
 </t>
    </r>
    <r>
      <rPr>
        <sz val="9"/>
        <color rgb="FFFF0000"/>
        <rFont val="ＭＳ Ｐゴシック"/>
        <family val="3"/>
        <charset val="128"/>
      </rPr>
      <t>（未手続の選択肢を残す）</t>
    </r>
    <rPh sb="2" eb="4">
      <t>レンケイ</t>
    </rPh>
    <rPh sb="7" eb="9">
      <t>ジョウキョウ</t>
    </rPh>
    <rPh sb="12" eb="15">
      <t>ミテツヅキ</t>
    </rPh>
    <phoneticPr fontId="2"/>
  </si>
  <si>
    <r>
      <t xml:space="preserve">　①あり
</t>
    </r>
    <r>
      <rPr>
        <sz val="11"/>
        <color rgb="FFFF0000"/>
        <rFont val="ＭＳ Ｐゴシック"/>
        <family val="3"/>
        <charset val="128"/>
      </rPr>
      <t>　→ （　</t>
    </r>
    <r>
      <rPr>
        <sz val="10"/>
        <color rgb="FFFF0000"/>
        <rFont val="ＭＳ Ｐゴシック"/>
        <family val="3"/>
        <charset val="128"/>
      </rPr>
      <t>自治体名を記載する　）
　→　（　計画名を記載する　 　）</t>
    </r>
    <r>
      <rPr>
        <sz val="11"/>
        <rFont val="ＭＳ Ｐゴシック"/>
        <family val="3"/>
        <charset val="128"/>
      </rPr>
      <t xml:space="preserve">
　②なし</t>
    </r>
    <rPh sb="10" eb="13">
      <t>ジチタイ</t>
    </rPh>
    <rPh sb="13" eb="14">
      <t>ナ</t>
    </rPh>
    <rPh sb="15" eb="17">
      <t>キサイ</t>
    </rPh>
    <rPh sb="27" eb="29">
      <t>ケイカク</t>
    </rPh>
    <rPh sb="29" eb="30">
      <t>ナ</t>
    </rPh>
    <rPh sb="31" eb="33">
      <t>キサイ</t>
    </rPh>
    <phoneticPr fontId="2"/>
  </si>
  <si>
    <t>　①事前相談申込
　②接続検討申込
　③設備認定申込
　④系統連系申込
　⑤工事着手</t>
    <rPh sb="2" eb="4">
      <t>ジゼン</t>
    </rPh>
    <rPh sb="4" eb="6">
      <t>ソウダン</t>
    </rPh>
    <rPh sb="11" eb="13">
      <t>セツゾク</t>
    </rPh>
    <rPh sb="13" eb="15">
      <t>ケントウ</t>
    </rPh>
    <rPh sb="15" eb="16">
      <t>モウ</t>
    </rPh>
    <rPh sb="16" eb="17">
      <t>コ</t>
    </rPh>
    <rPh sb="20" eb="22">
      <t>セツビ</t>
    </rPh>
    <rPh sb="22" eb="24">
      <t>ニンテイ</t>
    </rPh>
    <rPh sb="29" eb="33">
      <t>ケイトウレンケイ</t>
    </rPh>
    <rPh sb="33" eb="35">
      <t>モウシコミ</t>
    </rPh>
    <rPh sb="38" eb="40">
      <t>コウジ</t>
    </rPh>
    <rPh sb="40" eb="42">
      <t>チャクシュ</t>
    </rPh>
    <phoneticPr fontId="2"/>
  </si>
  <si>
    <t>地域貢献事業計画</t>
    <rPh sb="0" eb="2">
      <t>チイキ</t>
    </rPh>
    <rPh sb="2" eb="4">
      <t>コウケン</t>
    </rPh>
    <rPh sb="4" eb="6">
      <t>ジギョウ</t>
    </rPh>
    <rPh sb="6" eb="8">
      <t>ケイカク</t>
    </rPh>
    <phoneticPr fontId="2"/>
  </si>
  <si>
    <t>内容</t>
    <rPh sb="0" eb="2">
      <t>ナイヨウ</t>
    </rPh>
    <phoneticPr fontId="2"/>
  </si>
  <si>
    <t>事業の目的性</t>
    <rPh sb="0" eb="2">
      <t>ジギョウ</t>
    </rPh>
    <rPh sb="3" eb="5">
      <t>モクテキ</t>
    </rPh>
    <rPh sb="5" eb="6">
      <t>セイ</t>
    </rPh>
    <phoneticPr fontId="2"/>
  </si>
  <si>
    <t>自治体との協議状況等</t>
    <rPh sb="0" eb="3">
      <t>ジチタイ</t>
    </rPh>
    <rPh sb="5" eb="7">
      <t>キョウギ</t>
    </rPh>
    <rPh sb="7" eb="9">
      <t>ジョウキョウ</t>
    </rPh>
    <rPh sb="9" eb="10">
      <t>トウ</t>
    </rPh>
    <phoneticPr fontId="2"/>
  </si>
  <si>
    <t>地元自治体への説明・調整
（いずれかに○）</t>
    <rPh sb="0" eb="2">
      <t>ジモト</t>
    </rPh>
    <rPh sb="2" eb="5">
      <t>ジチタイ</t>
    </rPh>
    <rPh sb="7" eb="9">
      <t>セツメイ</t>
    </rPh>
    <rPh sb="10" eb="12">
      <t>チョウセイ</t>
    </rPh>
    <phoneticPr fontId="2"/>
  </si>
  <si>
    <t>協議会負担金割合比率（対交付金額）
（別紙８より自動転載されます）</t>
    <rPh sb="0" eb="2">
      <t>キョウギ</t>
    </rPh>
    <rPh sb="2" eb="3">
      <t>カイ</t>
    </rPh>
    <rPh sb="3" eb="6">
      <t>フタンキン</t>
    </rPh>
    <rPh sb="6" eb="8">
      <t>ワリアイ</t>
    </rPh>
    <rPh sb="8" eb="10">
      <t>ヒリツ</t>
    </rPh>
    <rPh sb="11" eb="12">
      <t>タイ</t>
    </rPh>
    <rPh sb="12" eb="14">
      <t>コウフ</t>
    </rPh>
    <rPh sb="14" eb="16">
      <t>キンガク</t>
    </rPh>
    <rPh sb="19" eb="21">
      <t>ベッシ</t>
    </rPh>
    <rPh sb="24" eb="26">
      <t>ジドウ</t>
    </rPh>
    <rPh sb="26" eb="28">
      <t>テンサイ</t>
    </rPh>
    <phoneticPr fontId="2"/>
  </si>
  <si>
    <t>　①自治体名
　　（　　　　　　　　　　　　　　）
　②同上担当課名
　　（　　　　　　　　　　　　　課）</t>
    <rPh sb="2" eb="5">
      <t>ジチタイ</t>
    </rPh>
    <rPh sb="5" eb="6">
      <t>メイ</t>
    </rPh>
    <rPh sb="28" eb="30">
      <t>ドウジョウ</t>
    </rPh>
    <rPh sb="30" eb="33">
      <t>タントウカ</t>
    </rPh>
    <rPh sb="33" eb="34">
      <t>メイ</t>
    </rPh>
    <rPh sb="51" eb="52">
      <t>カ</t>
    </rPh>
    <phoneticPr fontId="2"/>
  </si>
  <si>
    <t>平成２７年度 再生可能エネルギー発電設備等導入基盤整備支援事業費補助金（再エネ復興支援事業）　申請概要表</t>
    <rPh sb="16" eb="18">
      <t>ハツデン</t>
    </rPh>
    <rPh sb="18" eb="20">
      <t>セツビ</t>
    </rPh>
    <rPh sb="20" eb="21">
      <t>トウ</t>
    </rPh>
    <rPh sb="21" eb="23">
      <t>ドウニュウ</t>
    </rPh>
    <rPh sb="23" eb="25">
      <t>キバン</t>
    </rPh>
    <rPh sb="25" eb="27">
      <t>セイビ</t>
    </rPh>
    <rPh sb="27" eb="29">
      <t>シエン</t>
    </rPh>
    <rPh sb="29" eb="32">
      <t>ジギョウヒ</t>
    </rPh>
    <rPh sb="32" eb="35">
      <t>ホジョキン</t>
    </rPh>
    <rPh sb="36" eb="37">
      <t>サイ</t>
    </rPh>
    <rPh sb="39" eb="41">
      <t>フッコウ</t>
    </rPh>
    <rPh sb="41" eb="43">
      <t>シエン</t>
    </rPh>
    <rPh sb="43" eb="45">
      <t>ジギョウ</t>
    </rPh>
    <phoneticPr fontId="2"/>
  </si>
  <si>
    <t>補助金交付申請額</t>
    <rPh sb="0" eb="3">
      <t>ホジョキン</t>
    </rPh>
    <rPh sb="3" eb="5">
      <t>コウフ</t>
    </rPh>
    <rPh sb="5" eb="8">
      <t>シンセイガク</t>
    </rPh>
    <phoneticPr fontId="2"/>
  </si>
  <si>
    <t>補助金交付申請額（千円）</t>
    <rPh sb="0" eb="2">
      <t>ホジョ</t>
    </rPh>
    <rPh sb="3" eb="5">
      <t>コウフ</t>
    </rPh>
    <rPh sb="5" eb="8">
      <t>シンセイガク</t>
    </rPh>
    <rPh sb="9" eb="11">
      <t>センエン</t>
    </rPh>
    <phoneticPr fontId="2"/>
  </si>
  <si>
    <t>　①説明・調整完了
　②説明・調整中
→完了見込時期（　　年　　月頃）
　③未説明・未調整</t>
    <rPh sb="2" eb="4">
      <t>セツメイ</t>
    </rPh>
    <rPh sb="5" eb="7">
      <t>チョウセイ</t>
    </rPh>
    <rPh sb="7" eb="9">
      <t>カンリョウ</t>
    </rPh>
    <rPh sb="12" eb="14">
      <t>セツメイ</t>
    </rPh>
    <rPh sb="15" eb="17">
      <t>チョウセイ</t>
    </rPh>
    <rPh sb="17" eb="18">
      <t>チュウ</t>
    </rPh>
    <rPh sb="20" eb="22">
      <t>カンリョウ</t>
    </rPh>
    <rPh sb="22" eb="24">
      <t>ミコミ</t>
    </rPh>
    <rPh sb="24" eb="26">
      <t>ジキ</t>
    </rPh>
    <rPh sb="29" eb="30">
      <t>ネン</t>
    </rPh>
    <rPh sb="32" eb="33">
      <t>ガツ</t>
    </rPh>
    <rPh sb="33" eb="34">
      <t>ゴロ</t>
    </rPh>
    <rPh sb="38" eb="39">
      <t>ミ</t>
    </rPh>
    <rPh sb="39" eb="41">
      <t>セツメイ</t>
    </rPh>
    <rPh sb="42" eb="43">
      <t>ミ</t>
    </rPh>
    <rPh sb="43" eb="45">
      <t>チョウセイ</t>
    </rPh>
    <phoneticPr fontId="2"/>
  </si>
  <si>
    <t>FIT単価（税抜）</t>
    <rPh sb="3" eb="5">
      <t>タンカ</t>
    </rPh>
    <rPh sb="6" eb="8">
      <t>ゼイヌ</t>
    </rPh>
    <phoneticPr fontId="2"/>
  </si>
  <si>
    <t>円</t>
    <rPh sb="0" eb="1">
      <t>エン</t>
    </rPh>
    <phoneticPr fontId="2"/>
  </si>
  <si>
    <t>平成２７年度</t>
    <rPh sb="0" eb="2">
      <t>ヘイセイ</t>
    </rPh>
    <rPh sb="4" eb="6">
      <t>ネンド</t>
    </rPh>
    <phoneticPr fontId="2"/>
  </si>
  <si>
    <t>記載例</t>
    <rPh sb="0" eb="2">
      <t>キサイ</t>
    </rPh>
    <rPh sb="2" eb="3">
      <t>レイ</t>
    </rPh>
    <phoneticPr fontId="2"/>
  </si>
  <si>
    <t>開発経費・造成予備費</t>
    <rPh sb="0" eb="2">
      <t>カイハツ</t>
    </rPh>
    <rPh sb="2" eb="4">
      <t>ケイヒ</t>
    </rPh>
    <rPh sb="5" eb="7">
      <t>ゾウセイ</t>
    </rPh>
    <rPh sb="7" eb="9">
      <t>ヨビ</t>
    </rPh>
    <rPh sb="9" eb="10">
      <t>ヒ</t>
    </rPh>
    <phoneticPr fontId="5"/>
  </si>
  <si>
    <t>太陽電池モジュール</t>
    <rPh sb="0" eb="2">
      <t>タイヨウ</t>
    </rPh>
    <rPh sb="2" eb="4">
      <t>デンチ</t>
    </rPh>
    <phoneticPr fontId="5"/>
  </si>
  <si>
    <t>延長ケーブル</t>
    <rPh sb="0" eb="2">
      <t>エンチョウ</t>
    </rPh>
    <phoneticPr fontId="5"/>
  </si>
  <si>
    <t>太陽電池架台</t>
    <rPh sb="0" eb="2">
      <t>タイヨウ</t>
    </rPh>
    <rPh sb="2" eb="4">
      <t>デンチ</t>
    </rPh>
    <rPh sb="4" eb="6">
      <t>カダイ</t>
    </rPh>
    <phoneticPr fontId="5"/>
  </si>
  <si>
    <t>接続箱</t>
    <rPh sb="0" eb="2">
      <t>セツゾク</t>
    </rPh>
    <rPh sb="2" eb="3">
      <t>バコ</t>
    </rPh>
    <phoneticPr fontId="5"/>
  </si>
  <si>
    <t>パワーコンディショナ</t>
  </si>
  <si>
    <t>外構付帯設備等
(ネットフェンス等)</t>
    <rPh sb="0" eb="1">
      <t>ソト</t>
    </rPh>
    <rPh sb="1" eb="2">
      <t>カマ</t>
    </rPh>
    <rPh sb="2" eb="4">
      <t>フタイ</t>
    </rPh>
    <rPh sb="4" eb="6">
      <t>セツビ</t>
    </rPh>
    <rPh sb="6" eb="7">
      <t>ナド</t>
    </rPh>
    <rPh sb="16" eb="17">
      <t>ナド</t>
    </rPh>
    <phoneticPr fontId="5"/>
  </si>
  <si>
    <t>土地賃借費用
(非課税)</t>
    <rPh sb="0" eb="2">
      <t>トチ</t>
    </rPh>
    <rPh sb="2" eb="4">
      <t>チンシャク</t>
    </rPh>
    <rPh sb="4" eb="6">
      <t>ヒヨウ</t>
    </rPh>
    <rPh sb="8" eb="11">
      <t>ヒカゼイ</t>
    </rPh>
    <phoneticPr fontId="5"/>
  </si>
  <si>
    <t>造成工事費</t>
    <rPh sb="0" eb="2">
      <t>ゾウセイ</t>
    </rPh>
    <rPh sb="2" eb="4">
      <t>コウジ</t>
    </rPh>
    <phoneticPr fontId="5"/>
  </si>
  <si>
    <t>架台設置工事費</t>
    <rPh sb="0" eb="2">
      <t>カダイ</t>
    </rPh>
    <rPh sb="2" eb="4">
      <t>セッチ</t>
    </rPh>
    <rPh sb="4" eb="6">
      <t>コウジ</t>
    </rPh>
    <rPh sb="6" eb="7">
      <t>ヒ</t>
    </rPh>
    <phoneticPr fontId="5"/>
  </si>
  <si>
    <t>電気工事費</t>
    <rPh sb="0" eb="2">
      <t>デンキ</t>
    </rPh>
    <rPh sb="2" eb="4">
      <t>コウジ</t>
    </rPh>
    <rPh sb="4" eb="5">
      <t>ヒ</t>
    </rPh>
    <phoneticPr fontId="5"/>
  </si>
  <si>
    <t>工事一般管理費</t>
    <rPh sb="0" eb="2">
      <t>コウジ</t>
    </rPh>
    <rPh sb="2" eb="4">
      <t>イッパン</t>
    </rPh>
    <rPh sb="4" eb="7">
      <t>カンリヒ</t>
    </rPh>
    <phoneticPr fontId="5"/>
  </si>
  <si>
    <t>電力工事負担金</t>
    <rPh sb="0" eb="2">
      <t>デンリョク</t>
    </rPh>
    <rPh sb="2" eb="4">
      <t>コウジ</t>
    </rPh>
    <rPh sb="4" eb="7">
      <t>フタンキン</t>
    </rPh>
    <phoneticPr fontId="5"/>
  </si>
  <si>
    <r>
      <t>・</t>
    </r>
    <r>
      <rPr>
        <u/>
        <sz val="10"/>
        <color indexed="10"/>
        <rFont val="ＭＳ Ｐゴシック"/>
        <family val="3"/>
        <charset val="128"/>
      </rPr>
      <t>事業を計画している場合、</t>
    </r>
    <r>
      <rPr>
        <sz val="10"/>
        <color indexed="10"/>
        <rFont val="ＭＳ Ｐゴシック"/>
        <family val="3"/>
        <charset val="128"/>
      </rPr>
      <t>その内容（要約）を簡潔に箇条書きで記載すること。
・具体的には、発電事業の収益を活用して、当該地域でどのような復興及び再生に貢献しようとするのか。また、それによる主要効果をどのように
　見込んでいるのかを、簡潔に箇条書きで記載すること。</t>
    </r>
    <rPh sb="1" eb="3">
      <t>ジギョウ</t>
    </rPh>
    <rPh sb="10" eb="12">
      <t>バアイ</t>
    </rPh>
    <rPh sb="15" eb="17">
      <t>ナイヨウ</t>
    </rPh>
    <rPh sb="18" eb="20">
      <t>ヨウヤク</t>
    </rPh>
    <rPh sb="22" eb="24">
      <t>カンケツ</t>
    </rPh>
    <rPh sb="25" eb="28">
      <t>カジョウガ</t>
    </rPh>
    <rPh sb="30" eb="32">
      <t>キサイ</t>
    </rPh>
    <rPh sb="39" eb="42">
      <t>グタイテキ</t>
    </rPh>
    <rPh sb="45" eb="47">
      <t>ハツデン</t>
    </rPh>
    <rPh sb="47" eb="49">
      <t>ジギョウ</t>
    </rPh>
    <rPh sb="50" eb="52">
      <t>シュウエキ</t>
    </rPh>
    <rPh sb="53" eb="55">
      <t>カツヨウ</t>
    </rPh>
    <rPh sb="58" eb="60">
      <t>トウガイ</t>
    </rPh>
    <rPh sb="60" eb="62">
      <t>チイキ</t>
    </rPh>
    <rPh sb="68" eb="70">
      <t>フッコウ</t>
    </rPh>
    <rPh sb="70" eb="71">
      <t>オヨ</t>
    </rPh>
    <rPh sb="72" eb="74">
      <t>サイセイ</t>
    </rPh>
    <rPh sb="75" eb="77">
      <t>コウケン</t>
    </rPh>
    <rPh sb="94" eb="96">
      <t>シュヨウ</t>
    </rPh>
    <rPh sb="96" eb="98">
      <t>コウカ</t>
    </rPh>
    <rPh sb="106" eb="108">
      <t>ミコ</t>
    </rPh>
    <rPh sb="116" eb="118">
      <t>カンケツ</t>
    </rPh>
    <rPh sb="119" eb="122">
      <t>カジョウガ</t>
    </rPh>
    <rPh sb="124" eb="126">
      <t>キサイ</t>
    </rPh>
    <phoneticPr fontId="2"/>
  </si>
  <si>
    <t>　① 太陽光発電
　② 風力発電
　③ バイオマス発電
　④ 中小水力発電
　⑤ 地熱発電　</t>
    <rPh sb="3" eb="6">
      <t>タイヨウコウ</t>
    </rPh>
    <rPh sb="6" eb="8">
      <t>ハツデン</t>
    </rPh>
    <rPh sb="12" eb="14">
      <t>フウリョク</t>
    </rPh>
    <rPh sb="14" eb="16">
      <t>ハツデン</t>
    </rPh>
    <rPh sb="25" eb="27">
      <t>ハツデン</t>
    </rPh>
    <rPh sb="41" eb="43">
      <t>チネツ</t>
    </rPh>
    <rPh sb="43" eb="45">
      <t>ハツデン</t>
    </rPh>
    <phoneticPr fontId="2"/>
  </si>
  <si>
    <r>
      <t xml:space="preserve">協議会への拠出額（年額）
</t>
    </r>
    <r>
      <rPr>
        <sz val="10"/>
        <color rgb="FFFF0000"/>
        <rFont val="ＭＳ Ｐゴシック"/>
        <family val="3"/>
        <charset val="128"/>
      </rPr>
      <t>（1ＭＷあたり100万円以上）</t>
    </r>
    <rPh sb="0" eb="3">
      <t>キョウギカイ</t>
    </rPh>
    <rPh sb="5" eb="7">
      <t>キョシュツ</t>
    </rPh>
    <rPh sb="7" eb="8">
      <t>ガク</t>
    </rPh>
    <rPh sb="9" eb="11">
      <t>ネンガク</t>
    </rPh>
    <rPh sb="23" eb="25">
      <t>マンエン</t>
    </rPh>
    <rPh sb="25" eb="27">
      <t>イジョウ</t>
    </rPh>
    <phoneticPr fontId="2"/>
  </si>
  <si>
    <t>補助対象経費（税抜）</t>
    <rPh sb="0" eb="2">
      <t>ホジョ</t>
    </rPh>
    <rPh sb="2" eb="4">
      <t>タイショウ</t>
    </rPh>
    <rPh sb="4" eb="6">
      <t>ケイヒ</t>
    </rPh>
    <rPh sb="7" eb="9">
      <t>ゼイヌキ</t>
    </rPh>
    <phoneticPr fontId="2"/>
  </si>
  <si>
    <t>補助金交付申請額（税抜）</t>
    <rPh sb="0" eb="3">
      <t>ホジョキン</t>
    </rPh>
    <rPh sb="3" eb="5">
      <t>コウフ</t>
    </rPh>
    <rPh sb="5" eb="8">
      <t>シンセイガク</t>
    </rPh>
    <rPh sb="9" eb="11">
      <t>ゼイヌキ</t>
    </rPh>
    <phoneticPr fontId="2"/>
  </si>
  <si>
    <r>
      <t xml:space="preserve">自治体の土地利用計画、復興整備計画での位置付の有無
</t>
    </r>
    <r>
      <rPr>
        <sz val="9"/>
        <color rgb="FFFF0000"/>
        <rFont val="ＭＳ Ｐゴシック"/>
        <family val="3"/>
        <charset val="128"/>
      </rPr>
      <t xml:space="preserve"> （下欄内の該当する選択肢を残す）</t>
    </r>
    <rPh sb="0" eb="3">
      <t>ジチタイ</t>
    </rPh>
    <rPh sb="4" eb="6">
      <t>トチ</t>
    </rPh>
    <rPh sb="6" eb="8">
      <t>リヨウ</t>
    </rPh>
    <rPh sb="8" eb="10">
      <t>ケイカク</t>
    </rPh>
    <rPh sb="11" eb="13">
      <t>フッコウ</t>
    </rPh>
    <rPh sb="13" eb="15">
      <t>セイビ</t>
    </rPh>
    <rPh sb="15" eb="17">
      <t>ケイカク</t>
    </rPh>
    <rPh sb="19" eb="21">
      <t>イチ</t>
    </rPh>
    <rPh sb="21" eb="22">
      <t>ヅ</t>
    </rPh>
    <rPh sb="23" eb="25">
      <t>ウム</t>
    </rPh>
    <rPh sb="28" eb="30">
      <t>カラン</t>
    </rPh>
    <rPh sb="30" eb="31">
      <t>ナイ</t>
    </rPh>
    <rPh sb="32" eb="34">
      <t>ガイトウ</t>
    </rPh>
    <rPh sb="36" eb="39">
      <t>センタクシ</t>
    </rPh>
    <rPh sb="40" eb="41">
      <t>ノコ</t>
    </rPh>
    <phoneticPr fontId="2"/>
  </si>
  <si>
    <t>協議会への拠出額</t>
    <rPh sb="0" eb="3">
      <t>キョウギカイ</t>
    </rPh>
    <rPh sb="5" eb="7">
      <t>キョシュツ</t>
    </rPh>
    <rPh sb="7" eb="8">
      <t>ガク</t>
    </rPh>
    <phoneticPr fontId="2"/>
  </si>
  <si>
    <t>出力（kW）
×５万円
（福島県内に本社を有する中小企業は１０万円）</t>
    <rPh sb="0" eb="2">
      <t>シュツリョク</t>
    </rPh>
    <rPh sb="9" eb="11">
      <t>マンエン</t>
    </rPh>
    <rPh sb="31" eb="33">
      <t>マンエン</t>
    </rPh>
    <phoneticPr fontId="2"/>
  </si>
  <si>
    <t>補助金の交付
申請予定額</t>
    <phoneticPr fontId="2"/>
  </si>
  <si>
    <t>設計費</t>
    <phoneticPr fontId="2"/>
  </si>
  <si>
    <t>※発注予定先（制作・施工者等）がある場合やその他参考となる事項について記載のこと。
※工事請負会社に支払う一般管理費等は工事費の費目に入れること。</t>
    <phoneticPr fontId="2"/>
  </si>
  <si>
    <t>※補助対象経費の額及び補助金の交付申請予定額には消費税を入れることはできません。</t>
    <phoneticPr fontId="2"/>
  </si>
  <si>
    <t>2/3以内</t>
    <phoneticPr fontId="2"/>
  </si>
  <si>
    <t>（注３) 上記各金額欄の内容は別紙４と同一であること。</t>
    <phoneticPr fontId="2"/>
  </si>
  <si>
    <t xml:space="preserve">       　　　　　　　　　　　　　　　　　　　　　　　　　　　　　　　　　　　　事業経費の配分【単年度】（発電設備）</t>
    <rPh sb="43" eb="45">
      <t>ジギョウ</t>
    </rPh>
    <rPh sb="51" eb="54">
      <t>タンネンド</t>
    </rPh>
    <rPh sb="56" eb="58">
      <t>ハツデン</t>
    </rPh>
    <rPh sb="58" eb="60">
      <t>セツビ</t>
    </rPh>
    <phoneticPr fontId="2"/>
  </si>
  <si>
    <t>事業経費の配分【複数年度】（蓄電池及び送電線）</t>
    <rPh sb="0" eb="2">
      <t>ジギョウ</t>
    </rPh>
    <rPh sb="8" eb="10">
      <t>フクスウ</t>
    </rPh>
    <rPh sb="10" eb="12">
      <t>ネンド</t>
    </rPh>
    <rPh sb="14" eb="17">
      <t>チクデンチ</t>
    </rPh>
    <rPh sb="17" eb="18">
      <t>オヨ</t>
    </rPh>
    <rPh sb="19" eb="22">
      <t>ソウデンセン</t>
    </rPh>
    <phoneticPr fontId="2"/>
  </si>
  <si>
    <t>事業経費の配分【複数年度】（発電設備）</t>
    <rPh sb="0" eb="2">
      <t>ジギョウ</t>
    </rPh>
    <rPh sb="14" eb="16">
      <t>ハツデン</t>
    </rPh>
    <rPh sb="16" eb="18">
      <t>セツビ</t>
    </rPh>
    <phoneticPr fontId="2"/>
  </si>
  <si>
    <t xml:space="preserve">様式第２ （別紙４－１） </t>
    <rPh sb="0" eb="2">
      <t>ヨウシキ</t>
    </rPh>
    <rPh sb="2" eb="3">
      <t>ダイ</t>
    </rPh>
    <rPh sb="6" eb="8">
      <t>ベッシ</t>
    </rPh>
    <phoneticPr fontId="2"/>
  </si>
  <si>
    <t>事業経費の配分【単年度】（蓄電池及び送電線等）</t>
    <rPh sb="0" eb="2">
      <t>ジギョウ</t>
    </rPh>
    <rPh sb="8" eb="11">
      <t>タンネンド</t>
    </rPh>
    <rPh sb="13" eb="16">
      <t>チクデンチ</t>
    </rPh>
    <rPh sb="16" eb="17">
      <t>オヨ</t>
    </rPh>
    <rPh sb="18" eb="21">
      <t>ソウデンセン</t>
    </rPh>
    <rPh sb="21" eb="22">
      <t>ナド</t>
    </rPh>
    <phoneticPr fontId="2"/>
  </si>
  <si>
    <t xml:space="preserve">       　　　　　　　　　　　　　　　　　　　　　　　　　　　　　　　　　　　　事業経費の配分【単年度】（発電設備）</t>
    <rPh sb="43" eb="45">
      <t>ジギョウ</t>
    </rPh>
    <rPh sb="56" eb="58">
      <t>ハツデン</t>
    </rPh>
    <rPh sb="58" eb="60">
      <t>セツビ</t>
    </rPh>
    <phoneticPr fontId="2"/>
  </si>
  <si>
    <t>様式第２ （別紙４－２） （太陽光発電）</t>
    <rPh sb="0" eb="2">
      <t>ヨウシキ</t>
    </rPh>
    <rPh sb="2" eb="3">
      <t>ダイ</t>
    </rPh>
    <rPh sb="6" eb="8">
      <t>ベッシ</t>
    </rPh>
    <rPh sb="14" eb="17">
      <t>タイヨウコウ</t>
    </rPh>
    <rPh sb="17" eb="19">
      <t>ハツデン</t>
    </rPh>
    <phoneticPr fontId="2"/>
  </si>
  <si>
    <t>様式第２ （別紙４－２） （風力発電）</t>
    <rPh sb="0" eb="2">
      <t>ヨウシキ</t>
    </rPh>
    <rPh sb="2" eb="3">
      <t>ダイ</t>
    </rPh>
    <rPh sb="6" eb="8">
      <t>ベッシ</t>
    </rPh>
    <rPh sb="14" eb="16">
      <t>フウリョク</t>
    </rPh>
    <rPh sb="16" eb="18">
      <t>ハツデン</t>
    </rPh>
    <phoneticPr fontId="2"/>
  </si>
  <si>
    <t>様式第２ （別紙４－２） （バイオマス発電）</t>
    <rPh sb="0" eb="2">
      <t>ヨウシキ</t>
    </rPh>
    <rPh sb="2" eb="3">
      <t>ダイ</t>
    </rPh>
    <rPh sb="6" eb="8">
      <t>ベッシ</t>
    </rPh>
    <rPh sb="19" eb="21">
      <t>ハツデン</t>
    </rPh>
    <phoneticPr fontId="2"/>
  </si>
  <si>
    <t>様式第２ （別紙４－２） （水力発電）</t>
    <rPh sb="0" eb="2">
      <t>ヨウシキ</t>
    </rPh>
    <rPh sb="2" eb="3">
      <t>ダイ</t>
    </rPh>
    <rPh sb="6" eb="8">
      <t>ベッシ</t>
    </rPh>
    <rPh sb="14" eb="16">
      <t>スイリョク</t>
    </rPh>
    <rPh sb="16" eb="18">
      <t>ハツデン</t>
    </rPh>
    <phoneticPr fontId="2"/>
  </si>
  <si>
    <t>様式第２ （別紙４－２） （地熱発電）</t>
    <rPh sb="0" eb="2">
      <t>ヨウシキ</t>
    </rPh>
    <rPh sb="2" eb="3">
      <t>ダイ</t>
    </rPh>
    <rPh sb="6" eb="8">
      <t>ベッシ</t>
    </rPh>
    <rPh sb="14" eb="16">
      <t>チネツ</t>
    </rPh>
    <rPh sb="16" eb="18">
      <t>ハツデン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</si>
</sst>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Red]\-#,##0.000"/>
    <numFmt numFmtId="177" formatCode="#,##0_ ;[Red]\-#,##0\ "/>
    <numFmt numFmtId="178" formatCode="#,##0_ ;[Red]\-#,##0"/>
  </numFmts>
  <fonts count="70">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11"/>
      <color indexed="10"/>
      <name val="ＭＳ Ｐ明朝"/>
      <family val="1"/>
      <charset val="128"/>
    </font>
    <font>
      <sz val="11"/>
      <name val="ＭＳ 明朝"/>
      <family val="1"/>
      <charset val="128"/>
    </font>
    <font>
      <sz val="10"/>
      <name val="ＭＳ 明朝"/>
      <family val="1"/>
      <charset val="128"/>
    </font>
    <font>
      <sz val="18"/>
      <name val="ＭＳ 明朝"/>
      <family val="1"/>
      <charset val="128"/>
    </font>
    <font>
      <sz val="11"/>
      <color indexed="10"/>
      <name val="ＭＳ 明朝"/>
      <family val="1"/>
      <charset val="128"/>
    </font>
    <font>
      <sz val="11"/>
      <color indexed="8"/>
      <name val="ＭＳ Ｐ明朝"/>
      <family val="1"/>
      <charset val="128"/>
    </font>
    <font>
      <b/>
      <sz val="12"/>
      <name val="ＭＳ Ｐ明朝"/>
      <family val="1"/>
      <charset val="128"/>
    </font>
    <font>
      <b/>
      <sz val="10"/>
      <name val="ＭＳ Ｐ明朝"/>
      <family val="1"/>
      <charset val="128"/>
    </font>
    <font>
      <b/>
      <sz val="12"/>
      <color indexed="10"/>
      <name val="ＭＳ Ｐ明朝"/>
      <family val="1"/>
      <charset val="128"/>
    </font>
    <font>
      <vertAlign val="superscript"/>
      <sz val="11"/>
      <name val="ＭＳ Ｐ明朝"/>
      <family val="1"/>
      <charset val="128"/>
    </font>
    <font>
      <sz val="10"/>
      <name val="ＭＳ Ｐゴシック"/>
      <family val="3"/>
      <charset val="128"/>
    </font>
    <font>
      <sz val="12"/>
      <name val="ＭＳ Ｐゴシック"/>
      <family val="3"/>
      <charset val="128"/>
    </font>
    <font>
      <sz val="11"/>
      <color indexed="10"/>
      <name val="ＭＳ Ｐ明朝"/>
      <family val="1"/>
      <charset val="128"/>
    </font>
    <font>
      <sz val="10"/>
      <color indexed="10"/>
      <name val="ＭＳ Ｐゴシック"/>
      <family val="3"/>
      <charset val="128"/>
    </font>
    <font>
      <sz val="8"/>
      <name val="ＭＳ ゴシック"/>
      <family val="3"/>
      <charset val="128"/>
    </font>
    <font>
      <sz val="12"/>
      <name val="Arial Unicode MS"/>
      <family val="3"/>
    </font>
    <font>
      <sz val="12"/>
      <name val="ＭＳ 明朝"/>
      <family val="1"/>
      <charset val="128"/>
    </font>
    <font>
      <sz val="10.5"/>
      <name val="ＭＳ 明朝"/>
      <family val="1"/>
      <charset val="128"/>
    </font>
    <font>
      <sz val="16"/>
      <name val="ＭＳ 明朝"/>
      <family val="1"/>
      <charset val="128"/>
    </font>
    <font>
      <sz val="16"/>
      <color indexed="8"/>
      <name val="ＭＳ 明朝"/>
      <family val="1"/>
      <charset val="128"/>
    </font>
    <font>
      <sz val="9"/>
      <color indexed="10"/>
      <name val="ＭＳ 明朝"/>
      <family val="1"/>
      <charset val="128"/>
    </font>
    <font>
      <sz val="10.5"/>
      <color indexed="8"/>
      <name val="ＭＳ 明朝"/>
      <family val="1"/>
      <charset val="128"/>
    </font>
    <font>
      <b/>
      <sz val="18"/>
      <color indexed="10"/>
      <name val="ＭＳ 明朝"/>
      <family val="1"/>
      <charset val="128"/>
    </font>
    <font>
      <sz val="10.5"/>
      <color indexed="10"/>
      <name val="ＭＳ 明朝"/>
      <family val="1"/>
      <charset val="128"/>
    </font>
    <font>
      <sz val="10"/>
      <color indexed="10"/>
      <name val="ＭＳ Ｐ明朝"/>
      <family val="1"/>
      <charset val="128"/>
    </font>
    <font>
      <sz val="11"/>
      <color theme="1"/>
      <name val="ＭＳ Ｐゴシック"/>
      <family val="3"/>
      <charset val="128"/>
      <scheme val="minor"/>
    </font>
    <font>
      <sz val="16"/>
      <color theme="1"/>
      <name val="ＭＳ ゴシック"/>
      <family val="3"/>
      <charset val="128"/>
    </font>
    <font>
      <sz val="10"/>
      <color rgb="FFFF0000"/>
      <name val="ＭＳ Ｐゴシック"/>
      <family val="3"/>
      <charset val="128"/>
    </font>
    <font>
      <sz val="10.5"/>
      <color rgb="FFFF0000"/>
      <name val="ＭＳ 明朝"/>
      <family val="1"/>
      <charset val="128"/>
    </font>
    <font>
      <u/>
      <sz val="10"/>
      <color theme="1"/>
      <name val="ＭＳ Ｐゴシック"/>
      <family val="3"/>
      <charset val="128"/>
    </font>
    <font>
      <sz val="9"/>
      <color rgb="FFFF0000"/>
      <name val="ＭＳ Ｐゴシック"/>
      <family val="3"/>
      <charset val="128"/>
    </font>
    <font>
      <sz val="11"/>
      <color theme="1"/>
      <name val="ＭＳ Ｐゴシック"/>
      <family val="3"/>
      <charset val="128"/>
    </font>
    <font>
      <sz val="11"/>
      <color rgb="FFFF0000"/>
      <name val="ＭＳ Ｐゴシック"/>
      <family val="3"/>
      <charset val="128"/>
    </font>
    <font>
      <sz val="10"/>
      <color theme="1"/>
      <name val="ＭＳ Ｐゴシック"/>
      <family val="3"/>
      <charset val="128"/>
    </font>
    <font>
      <u/>
      <sz val="11"/>
      <color theme="10"/>
      <name val="ＭＳ Ｐゴシック"/>
      <family val="3"/>
      <charset val="128"/>
    </font>
    <font>
      <sz val="11"/>
      <color theme="1"/>
      <name val="ＭＳ Ｐ明朝"/>
      <family val="1"/>
      <charset val="128"/>
    </font>
    <font>
      <sz val="10"/>
      <color rgb="FFFF0000"/>
      <name val="ＭＳ Ｐ明朝"/>
      <family val="1"/>
      <charset val="128"/>
    </font>
    <font>
      <sz val="12"/>
      <color theme="1"/>
      <name val="ＭＳ 明朝"/>
      <family val="1"/>
      <charset val="128"/>
    </font>
    <font>
      <sz val="11"/>
      <color theme="1"/>
      <name val="ＭＳ 明朝"/>
      <family val="1"/>
      <charset val="128"/>
    </font>
    <font>
      <b/>
      <sz val="10"/>
      <color rgb="FFFF0000"/>
      <name val="ＭＳ ゴシック"/>
      <family val="3"/>
      <charset val="128"/>
    </font>
    <font>
      <sz val="10"/>
      <color rgb="FFFF0000"/>
      <name val="ＭＳ 明朝"/>
      <family val="1"/>
      <charset val="128"/>
    </font>
    <font>
      <sz val="16"/>
      <color theme="1"/>
      <name val="ＭＳ 明朝"/>
      <family val="1"/>
      <charset val="128"/>
    </font>
    <font>
      <sz val="14"/>
      <name val="ＭＳ 明朝"/>
      <family val="1"/>
      <charset val="128"/>
    </font>
    <font>
      <sz val="10"/>
      <color theme="1"/>
      <name val="ＭＳ 明朝"/>
      <family val="1"/>
      <charset val="128"/>
    </font>
    <font>
      <sz val="10.5"/>
      <color rgb="FFFF0000"/>
      <name val="Century"/>
      <family val="1"/>
    </font>
    <font>
      <sz val="14"/>
      <color theme="1"/>
      <name val="ＭＳ 明朝"/>
      <family val="1"/>
      <charset val="128"/>
    </font>
    <font>
      <sz val="9"/>
      <name val="ＭＳ Ｐゴシック"/>
      <family val="3"/>
      <charset val="128"/>
    </font>
    <font>
      <sz val="16"/>
      <color theme="1"/>
      <name val="ＭＳ Ｐゴシック"/>
      <family val="3"/>
      <charset val="128"/>
    </font>
    <font>
      <sz val="16"/>
      <color rgb="FFFF0000"/>
      <name val="ＭＳ 明朝"/>
      <family val="1"/>
      <charset val="128"/>
    </font>
    <font>
      <b/>
      <u/>
      <sz val="16"/>
      <color rgb="FFFF0000"/>
      <name val="ＭＳ Ｐ明朝"/>
      <family val="1"/>
      <charset val="128"/>
    </font>
    <font>
      <sz val="11"/>
      <color rgb="FFFF0000"/>
      <name val="ＭＳ 明朝"/>
      <family val="1"/>
      <charset val="128"/>
    </font>
    <font>
      <u/>
      <sz val="16"/>
      <color rgb="FFFF0000"/>
      <name val="ＭＳ Ｐ明朝"/>
      <family val="1"/>
      <charset val="128"/>
    </font>
    <font>
      <sz val="16"/>
      <color rgb="FFFF0000"/>
      <name val="ＭＳ Ｐ明朝"/>
      <family val="1"/>
      <charset val="128"/>
    </font>
    <font>
      <sz val="12"/>
      <color indexed="81"/>
      <name val="ＭＳ Ｐゴシック"/>
      <family val="3"/>
      <charset val="128"/>
    </font>
    <font>
      <sz val="8"/>
      <name val="ＭＳ Ｐ明朝"/>
      <family val="1"/>
      <charset val="128"/>
    </font>
    <font>
      <sz val="8"/>
      <color theme="1"/>
      <name val="ＭＳ 明朝"/>
      <family val="1"/>
      <charset val="128"/>
    </font>
    <font>
      <sz val="9"/>
      <name val="ＭＳ Ｐ明朝"/>
      <family val="1"/>
      <charset val="128"/>
    </font>
    <font>
      <sz val="11"/>
      <color rgb="FF000000"/>
      <name val="ＭＳ Ｐゴシック"/>
      <family val="3"/>
      <charset val="128"/>
    </font>
    <font>
      <u/>
      <sz val="10"/>
      <color indexed="10"/>
      <name val="ＭＳ Ｐゴシック"/>
      <family val="3"/>
      <charset val="128"/>
    </font>
    <font>
      <sz val="11"/>
      <color indexed="81"/>
      <name val="ＭＳ Ｐゴシック"/>
      <family val="3"/>
      <charset val="128"/>
    </font>
    <font>
      <sz val="9"/>
      <color rgb="FFFF0000"/>
      <name val="ＭＳ Ｐ明朝"/>
      <family val="1"/>
      <charset val="128"/>
    </font>
    <font>
      <sz val="11"/>
      <color rgb="FFFF0000"/>
      <name val="ＭＳ Ｐ明朝"/>
      <family val="1"/>
      <charset val="128"/>
    </font>
    <font>
      <sz val="11"/>
      <color indexed="8"/>
      <name val="ＭＳ Ｐゴシック"/>
      <family val="3"/>
      <charset val="128"/>
    </font>
    <font>
      <sz val="9"/>
      <color theme="1"/>
      <name val="ＭＳ Ｐゴシック"/>
      <family val="3"/>
      <charset val="128"/>
    </font>
  </fonts>
  <fills count="1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9999"/>
        <bgColor indexed="64"/>
      </patternFill>
    </fill>
    <fill>
      <patternFill patternType="solid">
        <fgColor rgb="FFCCFFFF"/>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indexed="46"/>
        <bgColor indexed="64"/>
      </patternFill>
    </fill>
    <fill>
      <patternFill patternType="solid">
        <fgColor indexed="27"/>
        <bgColor indexed="64"/>
      </patternFill>
    </fill>
  </fills>
  <borders count="2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style="medium">
        <color indexed="64"/>
      </left>
      <right/>
      <top/>
      <bottom style="dotted">
        <color indexed="64"/>
      </bottom>
      <diagonal/>
    </border>
    <border>
      <left style="thin">
        <color indexed="64"/>
      </left>
      <right/>
      <top/>
      <bottom style="dotted">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diagonal/>
    </border>
    <border>
      <left style="medium">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diagonalUp="1">
      <left style="thin">
        <color indexed="64"/>
      </left>
      <right style="thin">
        <color indexed="64"/>
      </right>
      <top style="dotted">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style="thin">
        <color indexed="64"/>
      </left>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hair">
        <color indexed="64"/>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medium">
        <color indexed="64"/>
      </bottom>
      <diagonal style="hair">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dotted">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top/>
      <bottom style="thin">
        <color indexed="64"/>
      </bottom>
      <diagonal/>
    </border>
    <border>
      <left style="dotted">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dotted">
        <color indexed="64"/>
      </bottom>
      <diagonal style="hair">
        <color indexed="64"/>
      </diagonal>
    </border>
    <border diagonalUp="1">
      <left style="thin">
        <color indexed="64"/>
      </left>
      <right style="double">
        <color indexed="64"/>
      </right>
      <top/>
      <bottom/>
      <diagonal style="hair">
        <color indexed="64"/>
      </diagonal>
    </border>
    <border diagonalUp="1">
      <left style="thin">
        <color indexed="64"/>
      </left>
      <right style="double">
        <color indexed="64"/>
      </right>
      <top/>
      <bottom style="double">
        <color indexed="64"/>
      </bottom>
      <diagonal style="hair">
        <color indexed="64"/>
      </diagonal>
    </border>
    <border diagonalUp="1">
      <left style="double">
        <color indexed="64"/>
      </left>
      <right style="thin">
        <color indexed="64"/>
      </right>
      <top/>
      <bottom/>
      <diagonal style="hair">
        <color indexed="64"/>
      </diagonal>
    </border>
    <border diagonalUp="1">
      <left style="double">
        <color indexed="64"/>
      </left>
      <right style="thin">
        <color indexed="64"/>
      </right>
      <top/>
      <bottom style="double">
        <color indexed="64"/>
      </bottom>
      <diagonal style="hair">
        <color indexed="64"/>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diagonal style="hair">
        <color indexed="64"/>
      </diagonal>
    </border>
    <border diagonalDown="1">
      <left style="medium">
        <color indexed="64"/>
      </left>
      <right style="thin">
        <color indexed="64"/>
      </right>
      <top/>
      <bottom style="medium">
        <color indexed="64"/>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diagonalDown="1">
      <left style="medium">
        <color indexed="64"/>
      </left>
      <right style="medium">
        <color indexed="64"/>
      </right>
      <top style="medium">
        <color indexed="64"/>
      </top>
      <bottom/>
      <diagonal style="hair">
        <color indexed="64"/>
      </diagonal>
    </border>
    <border diagonalDown="1">
      <left style="medium">
        <color indexed="64"/>
      </left>
      <right style="medium">
        <color indexed="64"/>
      </right>
      <top/>
      <bottom/>
      <diagonal style="hair">
        <color indexed="64"/>
      </diagonal>
    </border>
    <border diagonalDown="1">
      <left style="medium">
        <color indexed="64"/>
      </left>
      <right style="medium">
        <color indexed="64"/>
      </right>
      <top/>
      <bottom style="medium">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tted">
        <color indexed="64"/>
      </bottom>
      <diagonal style="thin">
        <color indexed="64"/>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right/>
      <top style="thin">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hair">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style="thin">
        <color indexed="64"/>
      </top>
      <bottom/>
      <diagonal/>
    </border>
    <border>
      <left style="medium">
        <color indexed="64"/>
      </left>
      <right style="thin">
        <color indexed="64"/>
      </right>
      <top/>
      <bottom style="dotted">
        <color indexed="64"/>
      </bottom>
      <diagonal/>
    </border>
    <border diagonalUp="1">
      <left style="thin">
        <color indexed="64"/>
      </left>
      <right/>
      <top style="double">
        <color indexed="64"/>
      </top>
      <bottom style="medium">
        <color indexed="64"/>
      </bottom>
      <diagonal style="hair">
        <color indexed="64"/>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bottom style="double">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right style="thin">
        <color indexed="64"/>
      </right>
      <top/>
      <bottom style="dotted">
        <color indexed="64"/>
      </bottom>
      <diagonal/>
    </border>
    <border diagonalUp="1">
      <left style="thin">
        <color indexed="64"/>
      </left>
      <right style="thin">
        <color indexed="64"/>
      </right>
      <top/>
      <bottom style="thin">
        <color indexed="64"/>
      </bottom>
      <diagonal style="thin">
        <color indexed="64"/>
      </diagonal>
    </border>
  </borders>
  <cellStyleXfs count="1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1" fillId="0" borderId="0">
      <alignment vertical="center"/>
    </xf>
    <xf numFmtId="0" fontId="1" fillId="0" borderId="0">
      <alignment vertical="center"/>
    </xf>
    <xf numFmtId="0" fontId="21" fillId="0" borderId="0"/>
    <xf numFmtId="0" fontId="21" fillId="0" borderId="0"/>
    <xf numFmtId="0" fontId="31" fillId="0" borderId="0">
      <alignment vertical="center"/>
    </xf>
    <xf numFmtId="0" fontId="32" fillId="0" borderId="0">
      <alignment vertical="center"/>
    </xf>
    <xf numFmtId="0" fontId="1" fillId="0" borderId="0"/>
    <xf numFmtId="0" fontId="1" fillId="0" borderId="0"/>
    <xf numFmtId="0" fontId="40" fillId="0" borderId="0" applyNumberForma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68" fillId="0" borderId="0">
      <alignment vertical="center"/>
    </xf>
  </cellStyleXfs>
  <cellXfs count="957">
    <xf numFmtId="0" fontId="0" fillId="0" borderId="0" xfId="0">
      <alignment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xf>
    <xf numFmtId="0" fontId="3" fillId="0" borderId="0" xfId="0" applyFont="1" applyBorder="1" applyAlignment="1">
      <alignment vertical="center"/>
    </xf>
    <xf numFmtId="0" fontId="4" fillId="0" borderId="0" xfId="10" applyFont="1" applyAlignment="1">
      <alignment vertical="center"/>
    </xf>
    <xf numFmtId="0" fontId="3" fillId="0" borderId="0" xfId="10" applyFont="1" applyAlignment="1">
      <alignment horizontal="right" vertical="center"/>
    </xf>
    <xf numFmtId="0" fontId="3" fillId="2" borderId="1" xfId="10" applyFont="1" applyFill="1" applyBorder="1" applyAlignment="1">
      <alignment vertical="center"/>
    </xf>
    <xf numFmtId="0" fontId="3" fillId="0" borderId="0" xfId="10" applyFont="1" applyAlignment="1">
      <alignment vertical="center"/>
    </xf>
    <xf numFmtId="0" fontId="4" fillId="0" borderId="0" xfId="10" applyFont="1" applyAlignment="1">
      <alignment vertical="center" wrapText="1"/>
    </xf>
    <xf numFmtId="0" fontId="4" fillId="0" borderId="1" xfId="10" applyFont="1" applyBorder="1" applyAlignment="1">
      <alignment horizontal="center" vertical="center"/>
    </xf>
    <xf numFmtId="0" fontId="4" fillId="0" borderId="1" xfId="10" applyFont="1" applyBorder="1" applyAlignment="1">
      <alignment vertical="center"/>
    </xf>
    <xf numFmtId="0" fontId="4" fillId="0" borderId="0" xfId="10" applyFont="1" applyBorder="1" applyAlignment="1">
      <alignment vertical="center"/>
    </xf>
    <xf numFmtId="9" fontId="4" fillId="0" borderId="1" xfId="10" applyNumberFormat="1" applyFont="1" applyBorder="1" applyAlignment="1">
      <alignment vertical="center"/>
    </xf>
    <xf numFmtId="0" fontId="6" fillId="0" borderId="0" xfId="10" applyFont="1" applyAlignment="1">
      <alignment vertical="center"/>
    </xf>
    <xf numFmtId="38" fontId="4" fillId="2" borderId="2" xfId="1" applyFont="1" applyFill="1" applyBorder="1" applyAlignment="1" applyProtection="1">
      <alignment vertical="center"/>
      <protection locked="0"/>
    </xf>
    <xf numFmtId="0" fontId="4" fillId="0" borderId="3" xfId="10" applyFont="1" applyBorder="1" applyAlignment="1">
      <alignment vertical="center"/>
    </xf>
    <xf numFmtId="0" fontId="4" fillId="0" borderId="3" xfId="10" applyFont="1" applyBorder="1" applyAlignment="1">
      <alignment horizontal="center" vertical="center"/>
    </xf>
    <xf numFmtId="176" fontId="4" fillId="0" borderId="4" xfId="1" applyNumberFormat="1" applyFont="1" applyBorder="1" applyAlignment="1">
      <alignment vertical="center"/>
    </xf>
    <xf numFmtId="0" fontId="4" fillId="0" borderId="5" xfId="10" applyFont="1" applyBorder="1" applyAlignment="1">
      <alignment vertical="center"/>
    </xf>
    <xf numFmtId="0" fontId="4" fillId="0" borderId="5" xfId="10" applyFont="1" applyBorder="1" applyAlignment="1">
      <alignment horizontal="center" vertical="center"/>
    </xf>
    <xf numFmtId="9" fontId="4" fillId="0" borderId="6" xfId="10" applyNumberFormat="1" applyFont="1" applyBorder="1" applyAlignment="1">
      <alignment vertical="center"/>
    </xf>
    <xf numFmtId="0" fontId="4" fillId="0" borderId="7" xfId="10" applyFont="1" applyBorder="1" applyAlignment="1">
      <alignment vertical="center"/>
    </xf>
    <xf numFmtId="0" fontId="4" fillId="0" borderId="7" xfId="10" applyFont="1" applyBorder="1" applyAlignment="1">
      <alignment horizontal="center" vertical="center"/>
    </xf>
    <xf numFmtId="0" fontId="4" fillId="0" borderId="8" xfId="10" applyFont="1" applyBorder="1" applyAlignment="1">
      <alignment vertical="center"/>
    </xf>
    <xf numFmtId="0" fontId="12" fillId="0" borderId="0" xfId="10" applyFont="1" applyAlignment="1">
      <alignment horizontal="center" vertical="center"/>
    </xf>
    <xf numFmtId="0" fontId="12" fillId="0" borderId="0" xfId="10" applyFont="1" applyAlignment="1">
      <alignment vertical="center"/>
    </xf>
    <xf numFmtId="176" fontId="14" fillId="0" borderId="9" xfId="1" applyNumberFormat="1" applyFont="1" applyBorder="1" applyAlignment="1">
      <alignment vertical="center"/>
    </xf>
    <xf numFmtId="0" fontId="14" fillId="0" borderId="2" xfId="10" applyFont="1" applyBorder="1" applyAlignment="1">
      <alignment vertical="center"/>
    </xf>
    <xf numFmtId="0" fontId="11" fillId="0" borderId="0" xfId="10" applyFont="1" applyBorder="1" applyAlignment="1">
      <alignment vertical="center"/>
    </xf>
    <xf numFmtId="9" fontId="4" fillId="0" borderId="0" xfId="10" applyNumberFormat="1" applyFont="1" applyBorder="1" applyAlignment="1">
      <alignment vertical="center"/>
    </xf>
    <xf numFmtId="0" fontId="4" fillId="0" borderId="0" xfId="10" applyNumberFormat="1" applyFont="1" applyAlignment="1">
      <alignment vertical="center"/>
    </xf>
    <xf numFmtId="0" fontId="3" fillId="0" borderId="0" xfId="10" applyFont="1" applyAlignment="1">
      <alignment vertical="center" wrapText="1"/>
    </xf>
    <xf numFmtId="0" fontId="5"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1" fillId="0" borderId="0" xfId="0" applyFont="1" applyFill="1">
      <alignment vertical="center"/>
    </xf>
    <xf numFmtId="0" fontId="5" fillId="0" borderId="0" xfId="0" applyFont="1" applyFill="1" applyAlignment="1">
      <alignment horizontal="center" vertical="center"/>
    </xf>
    <xf numFmtId="0" fontId="6" fillId="0" borderId="0" xfId="0" applyFont="1" applyFill="1">
      <alignment vertical="center"/>
    </xf>
    <xf numFmtId="0" fontId="4" fillId="0" borderId="0" xfId="0" applyFont="1" applyFill="1" applyAlignment="1">
      <alignment horizontal="right" vertical="center"/>
    </xf>
    <xf numFmtId="38" fontId="4" fillId="0" borderId="11" xfId="1" applyFont="1" applyFill="1" applyBorder="1" applyAlignment="1">
      <alignment vertical="center" wrapText="1"/>
    </xf>
    <xf numFmtId="38" fontId="4" fillId="0" borderId="13" xfId="1" applyFont="1" applyFill="1" applyBorder="1" applyAlignment="1">
      <alignment vertical="center" wrapText="1"/>
    </xf>
    <xf numFmtId="38" fontId="4" fillId="0" borderId="15" xfId="1" applyFont="1" applyFill="1" applyBorder="1" applyAlignment="1">
      <alignment vertical="center" wrapText="1"/>
    </xf>
    <xf numFmtId="38" fontId="4" fillId="0" borderId="17" xfId="1" applyFont="1" applyFill="1" applyBorder="1" applyAlignment="1">
      <alignment vertical="center" wrapText="1"/>
    </xf>
    <xf numFmtId="0" fontId="3" fillId="0" borderId="13" xfId="0" applyFont="1" applyFill="1" applyBorder="1" applyAlignment="1">
      <alignment horizontal="justify" vertical="center" wrapText="1"/>
    </xf>
    <xf numFmtId="0" fontId="3" fillId="0" borderId="13" xfId="0" applyFont="1" applyFill="1" applyBorder="1" applyAlignment="1">
      <alignment vertical="center" wrapText="1"/>
    </xf>
    <xf numFmtId="0" fontId="1" fillId="0" borderId="0" xfId="0" applyFont="1" applyFill="1" applyAlignment="1">
      <alignment horizontal="center" vertical="center"/>
    </xf>
    <xf numFmtId="0" fontId="1" fillId="0" borderId="0" xfId="0" applyFont="1" applyFill="1" applyProtection="1">
      <alignment vertical="center"/>
      <protection locked="0"/>
    </xf>
    <xf numFmtId="0" fontId="7" fillId="0" borderId="0" xfId="0" applyFont="1" applyAlignment="1">
      <alignment vertical="center"/>
    </xf>
    <xf numFmtId="0" fontId="3" fillId="0" borderId="12" xfId="0" applyFont="1" applyFill="1" applyBorder="1" applyAlignment="1">
      <alignment horizontal="center" vertical="center" wrapText="1"/>
    </xf>
    <xf numFmtId="0" fontId="9" fillId="0" borderId="0" xfId="0" applyFont="1" applyAlignment="1">
      <alignment horizontal="center" vertical="center"/>
    </xf>
    <xf numFmtId="0" fontId="4" fillId="0" borderId="1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2"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14" xfId="0" applyFont="1" applyFill="1" applyBorder="1" applyAlignment="1">
      <alignment horizontal="center" vertical="center"/>
    </xf>
    <xf numFmtId="38" fontId="4" fillId="0" borderId="21" xfId="1" applyFont="1" applyFill="1" applyBorder="1" applyAlignment="1">
      <alignment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2" xfId="0" applyFont="1" applyFill="1" applyBorder="1" applyAlignment="1">
      <alignment horizontal="center" vertical="center" wrapText="1"/>
    </xf>
    <xf numFmtId="38" fontId="4" fillId="0" borderId="23" xfId="1" applyFont="1" applyFill="1" applyBorder="1" applyAlignment="1">
      <alignment vertical="center" wrapText="1"/>
    </xf>
    <xf numFmtId="0" fontId="4" fillId="0" borderId="18" xfId="0" applyFont="1" applyFill="1" applyBorder="1" applyAlignment="1">
      <alignment horizontal="left" vertical="center" wrapText="1"/>
    </xf>
    <xf numFmtId="0" fontId="4" fillId="0" borderId="24" xfId="0" applyFont="1" applyFill="1" applyBorder="1" applyAlignment="1">
      <alignment horizontal="center" vertical="center" wrapText="1"/>
    </xf>
    <xf numFmtId="38" fontId="4" fillId="0" borderId="25" xfId="1" applyFont="1" applyFill="1" applyBorder="1" applyAlignment="1">
      <alignment vertical="center" wrapText="1"/>
    </xf>
    <xf numFmtId="38" fontId="4" fillId="0" borderId="7" xfId="1" applyFont="1" applyFill="1" applyBorder="1" applyAlignment="1">
      <alignment vertical="center" wrapText="1"/>
    </xf>
    <xf numFmtId="0" fontId="4" fillId="0" borderId="12" xfId="0" applyFont="1" applyFill="1" applyBorder="1" applyAlignment="1">
      <alignment horizontal="left" vertical="center" wrapText="1"/>
    </xf>
    <xf numFmtId="0" fontId="3" fillId="0" borderId="26" xfId="0" applyFont="1" applyFill="1" applyBorder="1" applyAlignment="1">
      <alignment vertical="center" wrapText="1"/>
    </xf>
    <xf numFmtId="0" fontId="3" fillId="0" borderId="20" xfId="0" applyFont="1" applyFill="1" applyBorder="1" applyAlignment="1">
      <alignment vertical="center" wrapText="1"/>
    </xf>
    <xf numFmtId="0" fontId="3" fillId="0" borderId="15" xfId="0" applyFont="1" applyFill="1" applyBorder="1" applyAlignment="1">
      <alignment vertical="center" wrapText="1"/>
    </xf>
    <xf numFmtId="0" fontId="3" fillId="0" borderId="27" xfId="0" applyFont="1" applyFill="1" applyBorder="1" applyAlignment="1">
      <alignment vertical="center" wrapText="1"/>
    </xf>
    <xf numFmtId="0" fontId="3" fillId="0" borderId="11"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4" fillId="0" borderId="20" xfId="0" applyFont="1" applyBorder="1" applyAlignment="1">
      <alignment vertical="center" wrapText="1"/>
    </xf>
    <xf numFmtId="0" fontId="4" fillId="0" borderId="27" xfId="0" applyFont="1" applyBorder="1" applyAlignment="1">
      <alignment vertical="center" wrapText="1"/>
    </xf>
    <xf numFmtId="0" fontId="3" fillId="0" borderId="28" xfId="0" applyFont="1" applyFill="1" applyBorder="1" applyAlignment="1">
      <alignment vertical="center" wrapText="1"/>
    </xf>
    <xf numFmtId="0" fontId="3" fillId="0" borderId="29" xfId="0" applyFont="1" applyFill="1" applyBorder="1" applyAlignment="1">
      <alignment horizontal="justify" vertical="center" wrapText="1"/>
    </xf>
    <xf numFmtId="0" fontId="3" fillId="0" borderId="29" xfId="0" applyFont="1" applyFill="1" applyBorder="1" applyAlignment="1">
      <alignment vertical="center" wrapText="1"/>
    </xf>
    <xf numFmtId="0" fontId="3" fillId="0" borderId="30" xfId="0" applyFont="1" applyFill="1" applyBorder="1" applyAlignment="1">
      <alignment horizontal="justify" vertical="center" wrapText="1"/>
    </xf>
    <xf numFmtId="0" fontId="3" fillId="0" borderId="30" xfId="0" applyFont="1" applyFill="1" applyBorder="1" applyAlignment="1">
      <alignment vertical="center" wrapText="1"/>
    </xf>
    <xf numFmtId="0" fontId="32" fillId="0" borderId="0" xfId="8">
      <alignment vertical="center"/>
    </xf>
    <xf numFmtId="0" fontId="25" fillId="0" borderId="0" xfId="8" applyFont="1">
      <alignment vertical="center"/>
    </xf>
    <xf numFmtId="0" fontId="26" fillId="0" borderId="0" xfId="8" applyFont="1" applyAlignment="1">
      <alignment horizontal="left" vertical="center"/>
    </xf>
    <xf numFmtId="0" fontId="27" fillId="0" borderId="0" xfId="8" applyFont="1" applyAlignment="1">
      <alignment horizontal="justify" vertical="center"/>
    </xf>
    <xf numFmtId="0" fontId="27" fillId="0" borderId="0" xfId="8" applyFont="1" applyBorder="1" applyAlignment="1">
      <alignment vertical="center" wrapText="1"/>
    </xf>
    <xf numFmtId="0" fontId="27" fillId="0" borderId="2" xfId="8" applyFont="1" applyBorder="1" applyAlignment="1">
      <alignment vertical="center" wrapText="1"/>
    </xf>
    <xf numFmtId="0" fontId="27" fillId="0" borderId="0" xfId="8" applyFont="1" applyAlignment="1">
      <alignment horizontal="center" vertical="center"/>
    </xf>
    <xf numFmtId="0" fontId="27" fillId="0" borderId="0" xfId="8" applyFont="1" applyAlignment="1">
      <alignment horizontal="left" vertical="center"/>
    </xf>
    <xf numFmtId="0" fontId="7" fillId="0" borderId="0" xfId="0" applyFont="1" applyAlignment="1">
      <alignment vertical="center" wrapText="1"/>
    </xf>
    <xf numFmtId="0" fontId="7" fillId="0" borderId="0" xfId="0" applyFont="1" applyAlignment="1">
      <alignment horizontal="right" vertical="center"/>
    </xf>
    <xf numFmtId="0" fontId="7" fillId="0" borderId="0" xfId="0" applyFont="1" applyAlignment="1">
      <alignment horizontal="left" vertical="center"/>
    </xf>
    <xf numFmtId="0" fontId="22" fillId="0" borderId="0" xfId="0" applyFont="1" applyAlignment="1">
      <alignment vertical="center"/>
    </xf>
    <xf numFmtId="0" fontId="7" fillId="0" borderId="0" xfId="0" applyFont="1" applyFill="1" applyAlignment="1">
      <alignment vertical="center"/>
    </xf>
    <xf numFmtId="38" fontId="7" fillId="0" borderId="33" xfId="1" applyFont="1" applyFill="1" applyBorder="1" applyAlignment="1">
      <alignment vertical="center"/>
    </xf>
    <xf numFmtId="0" fontId="8" fillId="0" borderId="0" xfId="0" applyFont="1" applyFill="1" applyAlignment="1">
      <alignment horizontal="center" vertical="center"/>
    </xf>
    <xf numFmtId="0" fontId="8" fillId="0" borderId="0" xfId="0" applyFont="1" applyFill="1" applyBorder="1" applyAlignment="1">
      <alignment vertical="center"/>
    </xf>
    <xf numFmtId="0" fontId="8" fillId="0" borderId="0" xfId="0" applyFont="1" applyFill="1" applyAlignment="1">
      <alignment vertical="center" wrapText="1"/>
    </xf>
    <xf numFmtId="0" fontId="28" fillId="0" borderId="0" xfId="0" applyFont="1" applyFill="1" applyBorder="1" applyAlignment="1">
      <alignment vertical="center"/>
    </xf>
    <xf numFmtId="0" fontId="27" fillId="0" borderId="0" xfId="8" applyFont="1" applyFill="1" applyAlignment="1">
      <alignment horizontal="left" vertical="center"/>
    </xf>
    <xf numFmtId="0" fontId="22" fillId="0" borderId="0" xfId="9" applyFont="1" applyFill="1" applyAlignment="1">
      <alignment vertical="center"/>
    </xf>
    <xf numFmtId="0" fontId="7" fillId="0" borderId="0" xfId="9" applyFont="1" applyFill="1" applyAlignment="1">
      <alignment vertical="center"/>
    </xf>
    <xf numFmtId="0" fontId="7" fillId="0" borderId="0" xfId="9" applyFont="1" applyFill="1" applyAlignment="1">
      <alignment vertical="center" wrapText="1"/>
    </xf>
    <xf numFmtId="0" fontId="7" fillId="0" borderId="0" xfId="9" applyFont="1" applyFill="1" applyAlignment="1">
      <alignment horizontal="right" vertical="center"/>
    </xf>
    <xf numFmtId="0" fontId="4" fillId="0" borderId="13" xfId="10" applyFont="1" applyBorder="1" applyAlignment="1">
      <alignment horizontal="left" vertical="center"/>
    </xf>
    <xf numFmtId="0" fontId="4" fillId="0" borderId="1" xfId="10" applyFont="1" applyBorder="1" applyAlignment="1">
      <alignment vertical="center" wrapText="1"/>
    </xf>
    <xf numFmtId="38" fontId="4" fillId="2" borderId="1" xfId="1" applyFont="1" applyFill="1" applyBorder="1" applyAlignment="1" applyProtection="1">
      <alignment horizontal="right" vertical="center"/>
      <protection locked="0"/>
    </xf>
    <xf numFmtId="0" fontId="13" fillId="0" borderId="0" xfId="10" applyFont="1" applyBorder="1" applyAlignment="1">
      <alignment vertical="center"/>
    </xf>
    <xf numFmtId="0" fontId="12" fillId="0" borderId="0" xfId="10" applyFont="1" applyBorder="1" applyAlignment="1">
      <alignment horizontal="right" vertical="center"/>
    </xf>
    <xf numFmtId="38" fontId="27" fillId="0" borderId="1" xfId="1" applyFont="1" applyFill="1" applyBorder="1" applyAlignment="1">
      <alignment vertical="center" wrapText="1"/>
    </xf>
    <xf numFmtId="0" fontId="3" fillId="0" borderId="18"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8" xfId="0" applyFont="1" applyFill="1" applyBorder="1" applyAlignment="1">
      <alignment horizontal="center" vertical="center" wrapText="1"/>
    </xf>
    <xf numFmtId="38" fontId="4" fillId="0" borderId="39" xfId="1" applyFont="1" applyFill="1" applyBorder="1" applyAlignment="1">
      <alignment horizontal="right" vertical="center" wrapText="1"/>
    </xf>
    <xf numFmtId="0" fontId="3" fillId="0" borderId="41" xfId="0" applyFont="1" applyFill="1" applyBorder="1" applyAlignment="1">
      <alignment horizontal="justify" vertical="center" wrapText="1"/>
    </xf>
    <xf numFmtId="38" fontId="4" fillId="0" borderId="42" xfId="1" applyFont="1" applyFill="1" applyBorder="1" applyAlignment="1">
      <alignment horizontal="right" vertical="center" wrapText="1"/>
    </xf>
    <xf numFmtId="38" fontId="4" fillId="0" borderId="44" xfId="1" applyFont="1" applyFill="1" applyBorder="1" applyAlignment="1">
      <alignment horizontal="right" vertical="center" wrapText="1"/>
    </xf>
    <xf numFmtId="0" fontId="4" fillId="0" borderId="16"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3" fillId="0" borderId="45" xfId="0" applyFont="1" applyFill="1" applyBorder="1" applyAlignment="1">
      <alignment horizontal="justify" vertical="center" wrapText="1"/>
    </xf>
    <xf numFmtId="0" fontId="7" fillId="0" borderId="47" xfId="0" applyFont="1" applyFill="1" applyBorder="1" applyAlignment="1">
      <alignment vertical="center"/>
    </xf>
    <xf numFmtId="0" fontId="7" fillId="0" borderId="49" xfId="0" applyFont="1" applyFill="1" applyBorder="1" applyAlignment="1">
      <alignment horizontal="center" vertical="center" wrapText="1"/>
    </xf>
    <xf numFmtId="38" fontId="7" fillId="0" borderId="50" xfId="1" applyFont="1" applyFill="1" applyBorder="1" applyAlignment="1">
      <alignment vertical="center"/>
    </xf>
    <xf numFmtId="0" fontId="7" fillId="0" borderId="51" xfId="0" applyFont="1" applyFill="1" applyBorder="1" applyAlignment="1">
      <alignment vertical="center"/>
    </xf>
    <xf numFmtId="0" fontId="7" fillId="0" borderId="38" xfId="0" applyFont="1" applyBorder="1" applyAlignment="1">
      <alignment horizontal="center" vertical="center" wrapText="1"/>
    </xf>
    <xf numFmtId="0" fontId="7" fillId="0" borderId="38" xfId="0" applyFont="1" applyBorder="1" applyAlignment="1">
      <alignment horizontal="center" vertical="center"/>
    </xf>
    <xf numFmtId="0" fontId="7" fillId="3" borderId="38" xfId="0" applyFont="1" applyFill="1" applyBorder="1" applyAlignment="1">
      <alignment horizontal="center" vertical="center" wrapText="1"/>
    </xf>
    <xf numFmtId="38" fontId="7" fillId="0" borderId="21" xfId="1" applyFont="1" applyFill="1" applyBorder="1" applyAlignment="1">
      <alignment vertical="center"/>
    </xf>
    <xf numFmtId="38" fontId="7" fillId="0" borderId="52" xfId="1" applyFont="1" applyFill="1" applyBorder="1" applyAlignment="1">
      <alignment vertical="center"/>
    </xf>
    <xf numFmtId="0" fontId="27" fillId="0" borderId="0" xfId="8" applyFont="1" applyBorder="1" applyAlignment="1">
      <alignment horizontal="right" vertical="center"/>
    </xf>
    <xf numFmtId="38" fontId="27" fillId="0" borderId="34" xfId="1" applyFont="1" applyFill="1" applyBorder="1" applyAlignment="1">
      <alignment vertical="center" wrapText="1"/>
    </xf>
    <xf numFmtId="38" fontId="27" fillId="0" borderId="54" xfId="1" applyFont="1" applyFill="1" applyBorder="1" applyAlignment="1">
      <alignment vertical="center" wrapText="1"/>
    </xf>
    <xf numFmtId="0" fontId="27" fillId="0" borderId="38" xfId="8" applyFont="1" applyBorder="1" applyAlignment="1">
      <alignment horizontal="center" vertical="center" wrapText="1"/>
    </xf>
    <xf numFmtId="0" fontId="27" fillId="0" borderId="37" xfId="8" applyFont="1" applyBorder="1" applyAlignment="1">
      <alignment horizontal="center" vertical="center" wrapText="1"/>
    </xf>
    <xf numFmtId="38" fontId="27" fillId="0" borderId="2" xfId="1" applyFont="1" applyFill="1" applyBorder="1" applyAlignment="1">
      <alignment vertical="center" wrapText="1"/>
    </xf>
    <xf numFmtId="38" fontId="27" fillId="0" borderId="52" xfId="1" applyFont="1" applyFill="1" applyBorder="1" applyAlignment="1">
      <alignment vertical="center" wrapText="1"/>
    </xf>
    <xf numFmtId="0" fontId="7" fillId="0" borderId="56" xfId="0" applyFont="1" applyFill="1" applyBorder="1" applyAlignment="1">
      <alignment horizontal="center" vertical="center" wrapText="1"/>
    </xf>
    <xf numFmtId="38" fontId="27" fillId="0" borderId="61" xfId="1" applyFont="1" applyFill="1" applyBorder="1" applyAlignment="1">
      <alignment vertical="center" wrapText="1"/>
    </xf>
    <xf numFmtId="38" fontId="22" fillId="0" borderId="0" xfId="1" applyFont="1" applyAlignment="1">
      <alignment vertical="center"/>
    </xf>
    <xf numFmtId="38" fontId="7" fillId="0" borderId="0" xfId="1" applyFont="1" applyAlignment="1">
      <alignment vertical="center"/>
    </xf>
    <xf numFmtId="38" fontId="23" fillId="0" borderId="0" xfId="1" applyFont="1" applyAlignment="1">
      <alignment horizontal="right" vertical="center"/>
    </xf>
    <xf numFmtId="38" fontId="23" fillId="0" borderId="62" xfId="1" applyFont="1" applyBorder="1" applyAlignment="1">
      <alignment horizontal="center" vertical="center"/>
    </xf>
    <xf numFmtId="38" fontId="23" fillId="0" borderId="63" xfId="1" applyFont="1" applyBorder="1" applyAlignment="1">
      <alignment horizontal="center" vertical="center" wrapText="1"/>
    </xf>
    <xf numFmtId="38" fontId="23" fillId="0" borderId="63" xfId="1" applyFont="1" applyBorder="1" applyAlignment="1">
      <alignment horizontal="center" vertical="center"/>
    </xf>
    <xf numFmtId="38" fontId="23" fillId="0" borderId="64" xfId="1" applyFont="1" applyBorder="1" applyAlignment="1">
      <alignment horizontal="center" vertical="center"/>
    </xf>
    <xf numFmtId="38" fontId="7" fillId="0" borderId="0" xfId="1" applyFont="1" applyAlignment="1">
      <alignment horizontal="center" vertical="center"/>
    </xf>
    <xf numFmtId="38" fontId="23" fillId="0" borderId="39" xfId="1" applyFont="1" applyBorder="1" applyAlignment="1">
      <alignment vertical="center"/>
    </xf>
    <xf numFmtId="38" fontId="23" fillId="0" borderId="33" xfId="1" applyFont="1" applyBorder="1" applyAlignment="1">
      <alignment vertical="center"/>
    </xf>
    <xf numFmtId="38" fontId="23" fillId="0" borderId="59" xfId="1" applyFont="1" applyBorder="1" applyAlignment="1">
      <alignment vertical="center"/>
    </xf>
    <xf numFmtId="38" fontId="23" fillId="0" borderId="46" xfId="1" applyFont="1" applyBorder="1" applyAlignment="1">
      <alignment vertical="center" wrapText="1"/>
    </xf>
    <xf numFmtId="38" fontId="23" fillId="0" borderId="1" xfId="1" applyFont="1" applyBorder="1" applyAlignment="1">
      <alignment vertical="center"/>
    </xf>
    <xf numFmtId="38" fontId="23" fillId="0" borderId="34" xfId="1" applyFont="1" applyBorder="1" applyAlignment="1">
      <alignment vertical="center"/>
    </xf>
    <xf numFmtId="38" fontId="23" fillId="0" borderId="35" xfId="1" applyFont="1" applyBorder="1" applyAlignment="1">
      <alignment vertical="center"/>
    </xf>
    <xf numFmtId="38" fontId="23" fillId="0" borderId="65" xfId="1" applyFont="1" applyBorder="1" applyAlignment="1">
      <alignment vertical="center"/>
    </xf>
    <xf numFmtId="38" fontId="23" fillId="0" borderId="66" xfId="1" applyFont="1" applyBorder="1" applyAlignment="1">
      <alignment vertical="center"/>
    </xf>
    <xf numFmtId="38" fontId="23" fillId="0" borderId="49" xfId="1" applyFont="1" applyBorder="1" applyAlignment="1">
      <alignment vertical="center"/>
    </xf>
    <xf numFmtId="38" fontId="23" fillId="0" borderId="50" xfId="1" applyFont="1" applyBorder="1" applyAlignment="1">
      <alignment vertical="center"/>
    </xf>
    <xf numFmtId="38" fontId="23" fillId="0" borderId="67" xfId="1" applyFont="1" applyBorder="1" applyAlignment="1">
      <alignment vertical="center"/>
    </xf>
    <xf numFmtId="38" fontId="23" fillId="0" borderId="51" xfId="1" applyFont="1" applyBorder="1" applyAlignment="1">
      <alignment vertical="center"/>
    </xf>
    <xf numFmtId="38" fontId="29" fillId="0" borderId="0" xfId="1" applyFont="1" applyAlignment="1">
      <alignment vertical="center"/>
    </xf>
    <xf numFmtId="38" fontId="23" fillId="0" borderId="38" xfId="1" applyFont="1" applyBorder="1" applyAlignment="1">
      <alignment horizontal="center" vertical="center"/>
    </xf>
    <xf numFmtId="38" fontId="23" fillId="0" borderId="60" xfId="1" applyFont="1" applyBorder="1" applyAlignment="1">
      <alignment horizontal="center" vertical="center"/>
    </xf>
    <xf numFmtId="38" fontId="23" fillId="0" borderId="53" xfId="1" applyFont="1" applyBorder="1" applyAlignment="1">
      <alignment vertical="center"/>
    </xf>
    <xf numFmtId="0" fontId="29" fillId="0" borderId="0" xfId="8" applyFont="1" applyAlignment="1">
      <alignment vertical="center"/>
    </xf>
    <xf numFmtId="0" fontId="29" fillId="0" borderId="0" xfId="0" applyFont="1">
      <alignment vertical="center"/>
    </xf>
    <xf numFmtId="0" fontId="29" fillId="0" borderId="0" xfId="0" applyFont="1" applyAlignment="1">
      <alignment horizontal="left" vertical="center"/>
    </xf>
    <xf numFmtId="0" fontId="34" fillId="0" borderId="0" xfId="0" applyFont="1" applyAlignment="1">
      <alignment horizontal="justify" vertical="center"/>
    </xf>
    <xf numFmtId="38" fontId="23" fillId="0" borderId="48" xfId="1" applyFont="1" applyBorder="1" applyAlignment="1">
      <alignment vertical="center" wrapText="1"/>
    </xf>
    <xf numFmtId="38" fontId="23" fillId="0" borderId="137" xfId="1" applyFont="1" applyBorder="1" applyAlignment="1">
      <alignment vertical="center"/>
    </xf>
    <xf numFmtId="38" fontId="23" fillId="0" borderId="138" xfId="1" applyFont="1" applyBorder="1" applyAlignment="1">
      <alignment vertical="center"/>
    </xf>
    <xf numFmtId="0" fontId="43" fillId="0" borderId="0" xfId="0" applyFont="1" applyFill="1" applyAlignment="1">
      <alignment horizontal="left" vertical="center"/>
    </xf>
    <xf numFmtId="0" fontId="44" fillId="0" borderId="55" xfId="0" applyFont="1" applyFill="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42"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8" fillId="0" borderId="0" xfId="0" applyFont="1" applyAlignment="1">
      <alignment vertical="center"/>
    </xf>
    <xf numFmtId="0" fontId="1" fillId="0" borderId="0" xfId="10" applyFont="1" applyAlignment="1">
      <alignment vertical="center" wrapText="1"/>
    </xf>
    <xf numFmtId="0" fontId="1" fillId="0" borderId="0" xfId="8" applyFont="1" applyAlignment="1">
      <alignment vertical="center" wrapText="1"/>
    </xf>
    <xf numFmtId="0" fontId="0" fillId="0" borderId="15" xfId="0" applyFont="1" applyFill="1" applyBorder="1" applyAlignment="1">
      <alignment horizontal="justify" vertical="center" wrapText="1"/>
    </xf>
    <xf numFmtId="38" fontId="1" fillId="0" borderId="0" xfId="1" applyFont="1" applyAlignment="1">
      <alignment vertical="center" wrapText="1"/>
    </xf>
    <xf numFmtId="0" fontId="16" fillId="0" borderId="0" xfId="8" applyFont="1" applyAlignment="1">
      <alignment vertical="center" wrapText="1"/>
    </xf>
    <xf numFmtId="0" fontId="16" fillId="0" borderId="13" xfId="0" applyFont="1" applyFill="1" applyBorder="1" applyAlignment="1">
      <alignment horizontal="justify" vertical="center" wrapText="1"/>
    </xf>
    <xf numFmtId="38" fontId="16" fillId="0" borderId="0" xfId="1" applyFont="1" applyAlignment="1">
      <alignment vertical="center" wrapText="1"/>
    </xf>
    <xf numFmtId="0" fontId="16" fillId="7" borderId="0" xfId="8" applyFont="1" applyFill="1" applyAlignment="1">
      <alignment vertical="center" wrapText="1"/>
    </xf>
    <xf numFmtId="0" fontId="39" fillId="0" borderId="0" xfId="10" applyFont="1" applyAlignment="1">
      <alignment vertical="center" wrapText="1"/>
    </xf>
    <xf numFmtId="0" fontId="39" fillId="0" borderId="0" xfId="8" applyFont="1" applyAlignment="1">
      <alignment vertical="center" wrapText="1"/>
    </xf>
    <xf numFmtId="0" fontId="39" fillId="0" borderId="13" xfId="0" applyFont="1" applyFill="1" applyBorder="1" applyAlignment="1">
      <alignment horizontal="justify" vertical="center" wrapText="1"/>
    </xf>
    <xf numFmtId="38" fontId="39" fillId="0" borderId="0" xfId="1" applyFont="1" applyAlignment="1">
      <alignment vertical="center" wrapText="1"/>
    </xf>
    <xf numFmtId="38" fontId="7" fillId="0" borderId="0" xfId="1" applyFont="1" applyAlignment="1">
      <alignment horizontal="center" vertical="center"/>
    </xf>
    <xf numFmtId="38" fontId="16" fillId="0" borderId="0" xfId="1" applyFont="1" applyFill="1" applyAlignment="1">
      <alignment vertical="center" wrapText="1"/>
    </xf>
    <xf numFmtId="38" fontId="4" fillId="0" borderId="20" xfId="1" applyFont="1" applyFill="1" applyBorder="1" applyAlignment="1">
      <alignment vertical="center" wrapText="1"/>
    </xf>
    <xf numFmtId="0" fontId="3" fillId="0" borderId="20" xfId="0" applyFont="1" applyFill="1" applyBorder="1" applyAlignment="1">
      <alignment horizontal="center" vertical="center" wrapText="1"/>
    </xf>
    <xf numFmtId="38" fontId="16" fillId="0" borderId="13" xfId="1" applyFont="1" applyFill="1" applyBorder="1" applyAlignment="1">
      <alignment vertical="center" wrapText="1"/>
    </xf>
    <xf numFmtId="0" fontId="7" fillId="0" borderId="9" xfId="9" applyFont="1" applyFill="1" applyBorder="1" applyAlignment="1">
      <alignment vertical="center"/>
    </xf>
    <xf numFmtId="0" fontId="25" fillId="0" borderId="0" xfId="8" applyFont="1" applyFill="1">
      <alignment vertical="center"/>
    </xf>
    <xf numFmtId="0" fontId="4" fillId="0" borderId="0" xfId="10" applyNumberFormat="1" applyFont="1" applyFill="1" applyAlignment="1">
      <alignment vertical="center"/>
    </xf>
    <xf numFmtId="0" fontId="4" fillId="0" borderId="0" xfId="10" applyFont="1" applyFill="1" applyAlignment="1">
      <alignment vertical="center" wrapText="1"/>
    </xf>
    <xf numFmtId="0" fontId="16" fillId="0" borderId="0" xfId="10" applyFont="1" applyFill="1" applyAlignment="1">
      <alignment vertical="center" wrapText="1"/>
    </xf>
    <xf numFmtId="0" fontId="4" fillId="0" borderId="0" xfId="10" applyFont="1" applyFill="1" applyAlignment="1">
      <alignment vertical="center"/>
    </xf>
    <xf numFmtId="0" fontId="3" fillId="0" borderId="0" xfId="10" applyFont="1" applyFill="1" applyAlignment="1">
      <alignment vertical="center" wrapText="1"/>
    </xf>
    <xf numFmtId="0" fontId="3" fillId="0" borderId="0" xfId="10" applyFont="1" applyFill="1" applyAlignment="1">
      <alignment vertical="center"/>
    </xf>
    <xf numFmtId="0" fontId="8" fillId="0" borderId="1" xfId="0" applyFont="1" applyFill="1" applyBorder="1" applyAlignment="1">
      <alignment horizontal="center" vertical="center" wrapText="1"/>
    </xf>
    <xf numFmtId="38" fontId="0" fillId="5" borderId="180" xfId="1" applyFont="1" applyFill="1" applyBorder="1" applyAlignment="1" applyProtection="1">
      <alignment horizontal="right" vertical="center"/>
    </xf>
    <xf numFmtId="38" fontId="0" fillId="5" borderId="169" xfId="1" applyFont="1" applyFill="1" applyBorder="1" applyAlignment="1" applyProtection="1">
      <alignment horizontal="right" vertical="center"/>
    </xf>
    <xf numFmtId="38" fontId="0" fillId="5" borderId="178" xfId="1" applyFont="1" applyFill="1" applyBorder="1" applyAlignment="1" applyProtection="1">
      <alignment horizontal="right" vertical="center"/>
    </xf>
    <xf numFmtId="38" fontId="0" fillId="5" borderId="69" xfId="1" applyFont="1" applyFill="1" applyBorder="1" applyAlignment="1" applyProtection="1">
      <alignment horizontal="right" vertical="center"/>
    </xf>
    <xf numFmtId="38" fontId="0" fillId="0" borderId="177" xfId="1" applyFont="1" applyFill="1" applyBorder="1" applyAlignment="1" applyProtection="1">
      <alignment horizontal="right" vertical="center"/>
    </xf>
    <xf numFmtId="38" fontId="0" fillId="0" borderId="147" xfId="1" applyFont="1" applyFill="1" applyBorder="1" applyAlignment="1" applyProtection="1">
      <alignment horizontal="right" vertical="center"/>
    </xf>
    <xf numFmtId="38" fontId="0" fillId="0" borderId="178" xfId="1" applyFont="1" applyFill="1" applyBorder="1" applyAlignment="1" applyProtection="1">
      <alignment horizontal="right" vertical="center"/>
    </xf>
    <xf numFmtId="38" fontId="0" fillId="0" borderId="69" xfId="1" applyFont="1" applyFill="1" applyBorder="1" applyAlignment="1" applyProtection="1">
      <alignment horizontal="right" vertical="center"/>
    </xf>
    <xf numFmtId="38" fontId="0" fillId="0" borderId="191" xfId="1" applyFont="1" applyFill="1" applyBorder="1" applyAlignment="1" applyProtection="1">
      <alignment horizontal="right" vertical="center"/>
    </xf>
    <xf numFmtId="38" fontId="0" fillId="0" borderId="148" xfId="1" applyFont="1" applyFill="1" applyBorder="1" applyAlignment="1" applyProtection="1">
      <alignment horizontal="right" vertical="center"/>
    </xf>
    <xf numFmtId="38" fontId="0" fillId="5" borderId="46" xfId="1" applyFont="1" applyFill="1" applyBorder="1" applyAlignment="1" applyProtection="1">
      <alignment horizontal="right" vertical="center"/>
    </xf>
    <xf numFmtId="38" fontId="0" fillId="5" borderId="1" xfId="1" applyFont="1" applyFill="1" applyBorder="1" applyAlignment="1" applyProtection="1">
      <alignment horizontal="right" vertical="center"/>
    </xf>
    <xf numFmtId="38" fontId="0" fillId="5" borderId="177" xfId="1" applyFont="1" applyFill="1" applyBorder="1" applyAlignment="1" applyProtection="1">
      <alignment horizontal="right" vertical="center"/>
    </xf>
    <xf numFmtId="38" fontId="0" fillId="5" borderId="147" xfId="1" applyFont="1" applyFill="1" applyBorder="1" applyAlignment="1" applyProtection="1">
      <alignment horizontal="right" vertical="center"/>
    </xf>
    <xf numFmtId="38" fontId="0" fillId="5" borderId="148" xfId="1" applyFont="1" applyFill="1" applyBorder="1" applyAlignment="1" applyProtection="1">
      <alignment horizontal="right" vertical="center"/>
    </xf>
    <xf numFmtId="38" fontId="0" fillId="0" borderId="180" xfId="1" applyFont="1" applyFill="1" applyBorder="1" applyAlignment="1" applyProtection="1">
      <alignment horizontal="right" vertical="center"/>
    </xf>
    <xf numFmtId="38" fontId="0" fillId="0" borderId="169" xfId="1" applyFont="1" applyFill="1" applyBorder="1" applyAlignment="1" applyProtection="1">
      <alignment horizontal="right" vertical="center"/>
    </xf>
    <xf numFmtId="38" fontId="0" fillId="0" borderId="168" xfId="1" applyFont="1" applyFill="1" applyBorder="1" applyAlignment="1" applyProtection="1">
      <alignment horizontal="right" vertical="center"/>
    </xf>
    <xf numFmtId="38" fontId="0" fillId="0" borderId="155" xfId="1" applyFont="1" applyFill="1" applyBorder="1" applyAlignment="1" applyProtection="1">
      <alignment horizontal="right" vertical="center"/>
    </xf>
    <xf numFmtId="38" fontId="0" fillId="0" borderId="163" xfId="1" applyFont="1" applyFill="1" applyBorder="1" applyAlignment="1" applyProtection="1">
      <alignment horizontal="right" vertical="center"/>
    </xf>
    <xf numFmtId="38" fontId="0" fillId="5" borderId="193" xfId="1" applyFont="1" applyFill="1" applyBorder="1" applyAlignment="1" applyProtection="1">
      <alignment horizontal="right" vertical="center"/>
    </xf>
    <xf numFmtId="38" fontId="0" fillId="0" borderId="152" xfId="1" applyFont="1" applyFill="1" applyBorder="1" applyAlignment="1" applyProtection="1">
      <alignment horizontal="right" vertical="center"/>
    </xf>
    <xf numFmtId="38" fontId="0" fillId="0" borderId="151" xfId="1" applyFont="1" applyFill="1" applyBorder="1" applyAlignment="1" applyProtection="1">
      <alignment horizontal="right" vertical="center"/>
    </xf>
    <xf numFmtId="38" fontId="0" fillId="0" borderId="149" xfId="1" applyFont="1" applyFill="1" applyBorder="1" applyAlignment="1" applyProtection="1">
      <alignment horizontal="right" vertical="center"/>
    </xf>
    <xf numFmtId="38" fontId="0" fillId="0" borderId="157" xfId="1" applyFont="1" applyFill="1" applyBorder="1" applyAlignment="1" applyProtection="1">
      <alignment horizontal="right" vertical="center"/>
    </xf>
    <xf numFmtId="40" fontId="0" fillId="0" borderId="99" xfId="1" applyNumberFormat="1" applyFont="1" applyFill="1" applyBorder="1" applyAlignment="1" applyProtection="1">
      <alignment horizontal="right" vertical="center"/>
    </xf>
    <xf numFmtId="40" fontId="0" fillId="0" borderId="110" xfId="1" applyNumberFormat="1" applyFont="1" applyFill="1" applyBorder="1" applyAlignment="1" applyProtection="1">
      <alignment horizontal="right" vertical="center"/>
    </xf>
    <xf numFmtId="40" fontId="0" fillId="0" borderId="109" xfId="1" applyNumberFormat="1" applyFont="1" applyFill="1" applyBorder="1" applyAlignment="1" applyProtection="1">
      <alignment horizontal="right" vertical="center"/>
    </xf>
    <xf numFmtId="40" fontId="0" fillId="0" borderId="163" xfId="1" applyNumberFormat="1" applyFont="1" applyFill="1" applyBorder="1" applyAlignment="1" applyProtection="1">
      <alignment horizontal="right" vertical="center"/>
    </xf>
    <xf numFmtId="40" fontId="0" fillId="0" borderId="149" xfId="1" applyNumberFormat="1" applyFont="1" applyFill="1" applyBorder="1" applyAlignment="1" applyProtection="1">
      <alignment horizontal="right" vertical="center"/>
    </xf>
    <xf numFmtId="40" fontId="0" fillId="0" borderId="157" xfId="1" applyNumberFormat="1" applyFont="1" applyFill="1" applyBorder="1" applyAlignment="1" applyProtection="1">
      <alignment horizontal="right" vertical="center"/>
    </xf>
    <xf numFmtId="0" fontId="4" fillId="0" borderId="0" xfId="0" applyFont="1" applyAlignment="1" applyProtection="1">
      <alignment vertical="center"/>
      <protection locked="0"/>
    </xf>
    <xf numFmtId="0" fontId="51"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7" fillId="0" borderId="0" xfId="0" applyFont="1" applyAlignment="1" applyProtection="1">
      <alignment vertical="center" wrapText="1"/>
      <protection locked="0"/>
    </xf>
    <xf numFmtId="0" fontId="41"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48" fillId="0" borderId="0" xfId="0" applyFont="1" applyAlignment="1" applyProtection="1">
      <alignment horizontal="right" vertical="center"/>
      <protection locked="0"/>
    </xf>
    <xf numFmtId="0" fontId="0" fillId="0" borderId="0" xfId="0" applyBorder="1" applyAlignment="1" applyProtection="1">
      <alignment horizontal="center" vertical="center"/>
      <protection locked="0"/>
    </xf>
    <xf numFmtId="0" fontId="0" fillId="10" borderId="121" xfId="0" applyFill="1" applyBorder="1" applyAlignment="1" applyProtection="1">
      <alignment horizontal="center" vertical="center"/>
      <protection locked="0"/>
    </xf>
    <xf numFmtId="0" fontId="17" fillId="10" borderId="62" xfId="0" applyFont="1" applyFill="1" applyBorder="1" applyAlignment="1" applyProtection="1">
      <alignment horizontal="center" vertical="center"/>
      <protection locked="0"/>
    </xf>
    <xf numFmtId="0" fontId="17" fillId="10" borderId="63" xfId="0" applyFont="1" applyFill="1" applyBorder="1" applyAlignment="1" applyProtection="1">
      <alignment horizontal="center" vertical="center"/>
      <protection locked="0"/>
    </xf>
    <xf numFmtId="0" fontId="17" fillId="10" borderId="64" xfId="0"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6" fillId="0" borderId="0" xfId="0" applyFont="1" applyAlignment="1" applyProtection="1">
      <alignment vertical="center"/>
      <protection locked="0"/>
    </xf>
    <xf numFmtId="0" fontId="0" fillId="0" borderId="195" xfId="0" applyFont="1" applyFill="1" applyBorder="1" applyAlignment="1" applyProtection="1">
      <alignment horizontal="left" vertical="center"/>
      <protection locked="0"/>
    </xf>
    <xf numFmtId="38" fontId="0" fillId="0" borderId="186" xfId="1" applyFont="1" applyFill="1" applyBorder="1" applyAlignment="1" applyProtection="1">
      <alignment horizontal="left" vertical="center" indent="1"/>
      <protection locked="0"/>
    </xf>
    <xf numFmtId="38" fontId="0" fillId="0" borderId="170" xfId="1" applyFont="1" applyFill="1" applyBorder="1" applyAlignment="1" applyProtection="1">
      <alignment horizontal="left" vertical="center" indent="1"/>
      <protection locked="0"/>
    </xf>
    <xf numFmtId="0" fontId="0" fillId="0" borderId="189" xfId="0" applyFont="1" applyFill="1" applyBorder="1" applyAlignment="1" applyProtection="1">
      <alignment horizontal="left" vertical="center"/>
      <protection locked="0"/>
    </xf>
    <xf numFmtId="38" fontId="0" fillId="0" borderId="190" xfId="1" applyFont="1" applyFill="1" applyBorder="1" applyAlignment="1" applyProtection="1">
      <alignment horizontal="left" vertical="center" indent="1"/>
      <protection locked="0"/>
    </xf>
    <xf numFmtId="38" fontId="0" fillId="0" borderId="172" xfId="1" applyFont="1" applyFill="1" applyBorder="1" applyAlignment="1" applyProtection="1">
      <alignment horizontal="left" vertical="center" indent="1"/>
      <protection locked="0"/>
    </xf>
    <xf numFmtId="0" fontId="0" fillId="6" borderId="72" xfId="0" applyFont="1" applyFill="1" applyBorder="1" applyAlignment="1" applyProtection="1">
      <alignment horizontal="right" vertical="center"/>
      <protection locked="0"/>
    </xf>
    <xf numFmtId="0" fontId="0" fillId="0" borderId="174" xfId="0" applyFont="1" applyFill="1" applyBorder="1" applyAlignment="1" applyProtection="1">
      <alignment horizontal="left" vertical="center"/>
      <protection locked="0"/>
    </xf>
    <xf numFmtId="38" fontId="0" fillId="0" borderId="184" xfId="1" applyFont="1" applyFill="1" applyBorder="1" applyAlignment="1" applyProtection="1">
      <alignment horizontal="left" vertical="center" indent="1"/>
      <protection locked="0"/>
    </xf>
    <xf numFmtId="38" fontId="0" fillId="0" borderId="175" xfId="1" applyFont="1" applyFill="1" applyBorder="1" applyAlignment="1" applyProtection="1">
      <alignment horizontal="left" vertical="center" indent="1"/>
      <protection locked="0"/>
    </xf>
    <xf numFmtId="0" fontId="0" fillId="0" borderId="75" xfId="0" applyFont="1" applyFill="1" applyBorder="1" applyAlignment="1" applyProtection="1">
      <alignment horizontal="left" vertical="center"/>
      <protection locked="0"/>
    </xf>
    <xf numFmtId="38" fontId="0" fillId="0" borderId="185" xfId="1" applyFont="1" applyFill="1" applyBorder="1" applyAlignment="1" applyProtection="1">
      <alignment horizontal="left" vertical="center" indent="1"/>
      <protection locked="0"/>
    </xf>
    <xf numFmtId="38" fontId="0" fillId="0" borderId="156" xfId="1" applyFont="1" applyFill="1" applyBorder="1" applyAlignment="1" applyProtection="1">
      <alignment horizontal="left" vertical="center" indent="1"/>
      <protection locked="0"/>
    </xf>
    <xf numFmtId="38" fontId="0" fillId="9" borderId="178" xfId="1" applyFont="1" applyFill="1" applyBorder="1" applyAlignment="1" applyProtection="1">
      <alignment horizontal="right" vertical="center"/>
      <protection locked="0"/>
    </xf>
    <xf numFmtId="38" fontId="0" fillId="9" borderId="69" xfId="1" applyFont="1" applyFill="1" applyBorder="1" applyAlignment="1" applyProtection="1">
      <alignment horizontal="right" vertical="center"/>
      <protection locked="0"/>
    </xf>
    <xf numFmtId="38" fontId="0" fillId="0" borderId="196" xfId="1" applyFont="1" applyFill="1" applyBorder="1" applyAlignment="1" applyProtection="1">
      <alignment horizontal="left" vertical="center" indent="1"/>
      <protection locked="0"/>
    </xf>
    <xf numFmtId="38" fontId="0" fillId="0" borderId="148" xfId="1" applyFont="1" applyFill="1" applyBorder="1" applyAlignment="1" applyProtection="1">
      <alignment horizontal="right" vertical="center"/>
      <protection locked="0"/>
    </xf>
    <xf numFmtId="0" fontId="16" fillId="5" borderId="0" xfId="0" applyFont="1" applyFill="1" applyAlignment="1" applyProtection="1">
      <alignment vertical="center"/>
      <protection locked="0"/>
    </xf>
    <xf numFmtId="0" fontId="0" fillId="8" borderId="0" xfId="0" applyFont="1" applyFill="1" applyBorder="1" applyAlignment="1" applyProtection="1">
      <alignment horizontal="center" vertical="center"/>
      <protection locked="0"/>
    </xf>
    <xf numFmtId="38" fontId="0" fillId="8" borderId="95" xfId="1" applyFont="1" applyFill="1" applyBorder="1" applyAlignment="1" applyProtection="1">
      <alignment horizontal="left" vertical="center" indent="1"/>
      <protection locked="0"/>
    </xf>
    <xf numFmtId="38" fontId="0" fillId="5" borderId="95" xfId="1" applyFont="1" applyFill="1" applyBorder="1" applyAlignment="1" applyProtection="1">
      <alignment horizontal="left" vertical="center" indent="1"/>
      <protection locked="0"/>
    </xf>
    <xf numFmtId="38" fontId="0" fillId="9" borderId="46" xfId="1" applyFont="1" applyFill="1" applyBorder="1" applyAlignment="1" applyProtection="1">
      <alignment horizontal="right" vertical="center"/>
      <protection locked="0"/>
    </xf>
    <xf numFmtId="38" fontId="0" fillId="9" borderId="1" xfId="1" applyFont="1" applyFill="1" applyBorder="1" applyAlignment="1" applyProtection="1">
      <alignment horizontal="right" vertical="center"/>
      <protection locked="0"/>
    </xf>
    <xf numFmtId="38" fontId="0" fillId="5" borderId="176" xfId="1" applyFont="1" applyFill="1" applyBorder="1" applyAlignment="1" applyProtection="1">
      <alignment horizontal="left" vertical="center" indent="1"/>
      <protection locked="0"/>
    </xf>
    <xf numFmtId="38" fontId="0" fillId="5" borderId="179" xfId="1" applyFont="1" applyFill="1" applyBorder="1" applyAlignment="1" applyProtection="1">
      <alignment horizontal="right" vertical="center"/>
      <protection locked="0"/>
    </xf>
    <xf numFmtId="38" fontId="0" fillId="5" borderId="138" xfId="1" applyFont="1" applyFill="1" applyBorder="1" applyAlignment="1" applyProtection="1">
      <alignment horizontal="right" vertical="center"/>
      <protection locked="0"/>
    </xf>
    <xf numFmtId="0" fontId="0" fillId="5" borderId="174" xfId="0" applyFont="1" applyFill="1" applyBorder="1" applyAlignment="1" applyProtection="1">
      <alignment horizontal="left" vertical="center" indent="1"/>
      <protection locked="0"/>
    </xf>
    <xf numFmtId="38" fontId="0" fillId="5" borderId="175" xfId="1" applyFont="1" applyFill="1" applyBorder="1" applyAlignment="1" applyProtection="1">
      <alignment horizontal="left" vertical="center" indent="1"/>
      <protection locked="0"/>
    </xf>
    <xf numFmtId="0" fontId="0" fillId="5" borderId="75" xfId="0" applyFont="1" applyFill="1" applyBorder="1" applyAlignment="1" applyProtection="1">
      <alignment horizontal="left" vertical="center" indent="1"/>
      <protection locked="0"/>
    </xf>
    <xf numFmtId="38" fontId="0" fillId="5" borderId="156" xfId="1" applyFont="1" applyFill="1" applyBorder="1" applyAlignment="1" applyProtection="1">
      <alignment horizontal="left" vertical="center" indent="1"/>
      <protection locked="0"/>
    </xf>
    <xf numFmtId="0" fontId="0" fillId="5" borderId="189" xfId="0" applyFont="1" applyFill="1" applyBorder="1" applyAlignment="1" applyProtection="1">
      <alignment horizontal="left" vertical="center" indent="1"/>
      <protection locked="0"/>
    </xf>
    <xf numFmtId="38" fontId="0" fillId="5" borderId="196" xfId="1" applyFont="1" applyFill="1" applyBorder="1" applyAlignment="1" applyProtection="1">
      <alignment horizontal="left" vertical="center" indent="1"/>
      <protection locked="0"/>
    </xf>
    <xf numFmtId="0" fontId="0" fillId="0" borderId="170" xfId="1" applyNumberFormat="1" applyFont="1" applyFill="1" applyBorder="1" applyAlignment="1" applyProtection="1">
      <alignment horizontal="center" vertical="center"/>
      <protection locked="0"/>
    </xf>
    <xf numFmtId="0" fontId="16" fillId="0" borderId="0" xfId="0" applyFont="1" applyBorder="1" applyAlignment="1" applyProtection="1">
      <alignment vertical="center"/>
      <protection locked="0"/>
    </xf>
    <xf numFmtId="38" fontId="0" fillId="0" borderId="158" xfId="1" applyFont="1" applyFill="1" applyBorder="1" applyAlignment="1" applyProtection="1">
      <alignment horizontal="left" vertical="center" indent="1"/>
      <protection locked="0"/>
    </xf>
    <xf numFmtId="0" fontId="0" fillId="5" borderId="0" xfId="0" applyFont="1" applyFill="1" applyBorder="1" applyAlignment="1" applyProtection="1">
      <alignment horizontal="left" vertical="center"/>
      <protection locked="0"/>
    </xf>
    <xf numFmtId="38" fontId="0" fillId="0" borderId="0" xfId="1" applyFont="1" applyFill="1" applyBorder="1" applyAlignment="1" applyProtection="1">
      <alignment horizontal="left" vertical="center" indent="1"/>
      <protection locked="0"/>
    </xf>
    <xf numFmtId="38" fontId="0" fillId="0" borderId="183" xfId="1" applyFont="1" applyFill="1" applyBorder="1" applyAlignment="1" applyProtection="1">
      <alignment horizontal="right" vertical="center"/>
      <protection locked="0"/>
    </xf>
    <xf numFmtId="38" fontId="16" fillId="0" borderId="183" xfId="1" applyFont="1" applyFill="1" applyBorder="1" applyAlignment="1" applyProtection="1">
      <alignment horizontal="left" vertical="center"/>
      <protection locked="0"/>
    </xf>
    <xf numFmtId="38" fontId="0" fillId="0" borderId="153" xfId="1" applyFont="1" applyFill="1" applyBorder="1" applyAlignment="1" applyProtection="1">
      <alignment horizontal="left" vertical="center" indent="1"/>
      <protection locked="0"/>
    </xf>
    <xf numFmtId="0" fontId="0" fillId="0" borderId="0" xfId="0" applyFont="1" applyFill="1" applyBorder="1" applyAlignment="1" applyProtection="1">
      <alignment horizontal="left" vertical="center" indent="2"/>
      <protection locked="0"/>
    </xf>
    <xf numFmtId="38" fontId="0" fillId="0" borderId="0" xfId="1" applyFont="1" applyFill="1" applyBorder="1" applyAlignment="1" applyProtection="1">
      <alignment horizontal="center" vertical="center"/>
      <protection locked="0"/>
    </xf>
    <xf numFmtId="38" fontId="0" fillId="0" borderId="0" xfId="1" applyFont="1" applyFill="1" applyBorder="1" applyAlignment="1" applyProtection="1">
      <alignment horizontal="right" vertical="center"/>
      <protection locked="0"/>
    </xf>
    <xf numFmtId="38" fontId="16" fillId="0" borderId="0" xfId="1" applyFont="1" applyFill="1" applyBorder="1" applyAlignment="1" applyProtection="1">
      <alignment horizontal="left" vertical="center"/>
      <protection locked="0"/>
    </xf>
    <xf numFmtId="0" fontId="0" fillId="0" borderId="0" xfId="0" applyFont="1" applyAlignment="1" applyProtection="1">
      <alignment horizontal="left" vertical="center" indent="1"/>
      <protection locked="0"/>
    </xf>
    <xf numFmtId="0" fontId="0" fillId="0" borderId="183" xfId="0" applyFont="1" applyFill="1" applyBorder="1" applyAlignment="1" applyProtection="1">
      <alignment horizontal="left" vertical="center" indent="1"/>
      <protection locked="0"/>
    </xf>
    <xf numFmtId="0" fontId="0" fillId="0" borderId="158" xfId="0" applyFont="1" applyFill="1" applyBorder="1" applyAlignment="1" applyProtection="1">
      <alignment horizontal="left" vertical="center" indent="1"/>
      <protection locked="0"/>
    </xf>
    <xf numFmtId="0" fontId="0" fillId="0" borderId="0" xfId="0" applyFont="1" applyFill="1" applyBorder="1" applyAlignment="1" applyProtection="1">
      <alignment horizontal="center" vertical="center"/>
      <protection locked="0"/>
    </xf>
    <xf numFmtId="38" fontId="0" fillId="0" borderId="0" xfId="1" applyFont="1" applyFill="1" applyBorder="1" applyAlignment="1" applyProtection="1">
      <alignment vertical="center"/>
      <protection locked="0"/>
    </xf>
    <xf numFmtId="38" fontId="4" fillId="0" borderId="0" xfId="0" applyNumberFormat="1" applyFont="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Border="1" applyAlignment="1" applyProtection="1">
      <alignment horizontal="center" vertical="center"/>
      <protection locked="0"/>
    </xf>
    <xf numFmtId="0" fontId="4" fillId="0" borderId="0" xfId="0" applyFont="1" applyAlignment="1" applyProtection="1">
      <alignment vertical="center" wrapText="1"/>
      <protection locked="0"/>
    </xf>
    <xf numFmtId="0" fontId="8" fillId="0" borderId="0" xfId="0" applyFont="1" applyFill="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0" fontId="8" fillId="0" borderId="0" xfId="0" applyFont="1" applyFill="1" applyAlignment="1" applyProtection="1">
      <alignment vertical="center" wrapText="1"/>
      <protection locked="0"/>
    </xf>
    <xf numFmtId="0" fontId="7" fillId="0" borderId="0"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47" fillId="0" borderId="0" xfId="0" applyFont="1" applyAlignment="1" applyProtection="1">
      <alignment vertical="center"/>
      <protection locked="0"/>
    </xf>
    <xf numFmtId="10" fontId="0" fillId="9" borderId="159" xfId="12" applyNumberFormat="1" applyFont="1" applyFill="1" applyBorder="1" applyAlignment="1" applyProtection="1">
      <alignment vertical="center"/>
      <protection locked="0"/>
    </xf>
    <xf numFmtId="38" fontId="0" fillId="0" borderId="183" xfId="1" applyFont="1" applyFill="1" applyBorder="1" applyAlignment="1" applyProtection="1">
      <alignment horizontal="center" vertical="center"/>
      <protection locked="0"/>
    </xf>
    <xf numFmtId="38" fontId="0" fillId="0" borderId="183" xfId="1" applyFont="1" applyFill="1" applyBorder="1" applyAlignment="1" applyProtection="1">
      <alignment vertical="center"/>
      <protection locked="0"/>
    </xf>
    <xf numFmtId="0" fontId="4" fillId="0" borderId="0" xfId="0" applyFont="1" applyBorder="1" applyAlignment="1" applyProtection="1">
      <alignment vertical="center" wrapText="1"/>
      <protection locked="0"/>
    </xf>
    <xf numFmtId="0" fontId="17" fillId="10" borderId="182" xfId="0" applyFont="1" applyFill="1" applyBorder="1" applyAlignment="1" applyProtection="1">
      <alignment horizontal="center" vertical="center"/>
      <protection locked="0"/>
    </xf>
    <xf numFmtId="38" fontId="16" fillId="0" borderId="197" xfId="1" applyFont="1" applyFill="1" applyBorder="1" applyAlignment="1" applyProtection="1">
      <alignment horizontal="left" vertical="center"/>
      <protection locked="0"/>
    </xf>
    <xf numFmtId="38" fontId="16" fillId="0" borderId="198" xfId="1" applyFont="1" applyFill="1" applyBorder="1" applyAlignment="1" applyProtection="1">
      <alignment horizontal="left" vertical="center"/>
      <protection locked="0"/>
    </xf>
    <xf numFmtId="38" fontId="16" fillId="0" borderId="199" xfId="1" applyFont="1" applyFill="1" applyBorder="1" applyAlignment="1" applyProtection="1">
      <alignment horizontal="left" vertical="center"/>
      <protection locked="0"/>
    </xf>
    <xf numFmtId="38" fontId="16" fillId="0" borderId="200" xfId="1" applyFont="1" applyFill="1" applyBorder="1" applyAlignment="1" applyProtection="1">
      <alignment horizontal="left" vertical="center"/>
      <protection locked="0"/>
    </xf>
    <xf numFmtId="38" fontId="16" fillId="0" borderId="201" xfId="1" applyFont="1" applyFill="1" applyBorder="1" applyAlignment="1" applyProtection="1">
      <alignment horizontal="left" vertical="center"/>
      <protection locked="0"/>
    </xf>
    <xf numFmtId="38" fontId="16" fillId="5" borderId="55" xfId="1" applyFont="1" applyFill="1" applyBorder="1" applyAlignment="1" applyProtection="1">
      <alignment horizontal="left" vertical="center"/>
      <protection locked="0"/>
    </xf>
    <xf numFmtId="38" fontId="33" fillId="5" borderId="55" xfId="1" applyFont="1" applyFill="1" applyBorder="1" applyAlignment="1" applyProtection="1">
      <alignment horizontal="left" vertical="center"/>
      <protection locked="0"/>
    </xf>
    <xf numFmtId="38" fontId="16" fillId="5" borderId="200" xfId="1" applyFont="1" applyFill="1" applyBorder="1" applyAlignment="1" applyProtection="1">
      <alignment horizontal="left" vertical="center"/>
      <protection locked="0"/>
    </xf>
    <xf numFmtId="38" fontId="16" fillId="5" borderId="198" xfId="1" applyFont="1" applyFill="1" applyBorder="1" applyAlignment="1" applyProtection="1">
      <alignment horizontal="left" vertical="center"/>
      <protection locked="0"/>
    </xf>
    <xf numFmtId="38" fontId="16" fillId="5" borderId="199" xfId="1" applyFont="1" applyFill="1" applyBorder="1" applyAlignment="1" applyProtection="1">
      <alignment horizontal="left" vertical="center"/>
      <protection locked="0"/>
    </xf>
    <xf numFmtId="38" fontId="16" fillId="0" borderId="198" xfId="1" applyFont="1" applyFill="1" applyBorder="1" applyAlignment="1" applyProtection="1">
      <alignment horizontal="left" vertical="center"/>
    </xf>
    <xf numFmtId="38" fontId="16" fillId="0" borderId="202" xfId="1" applyFont="1" applyFill="1" applyBorder="1" applyAlignment="1" applyProtection="1">
      <alignment horizontal="left" vertical="center"/>
      <protection locked="0"/>
    </xf>
    <xf numFmtId="38" fontId="16" fillId="0" borderId="203" xfId="1" applyFont="1" applyFill="1" applyBorder="1" applyAlignment="1" applyProtection="1">
      <alignment horizontal="left" vertical="center"/>
      <protection locked="0"/>
    </xf>
    <xf numFmtId="38" fontId="33" fillId="0" borderId="198" xfId="1" applyFont="1" applyFill="1" applyBorder="1" applyAlignment="1" applyProtection="1">
      <alignment horizontal="left" vertical="center"/>
      <protection locked="0"/>
    </xf>
    <xf numFmtId="38" fontId="16" fillId="0" borderId="19" xfId="1" applyFont="1" applyFill="1" applyBorder="1" applyAlignment="1" applyProtection="1">
      <alignment horizontal="left" vertical="center"/>
      <protection locked="0"/>
    </xf>
    <xf numFmtId="38" fontId="0" fillId="0" borderId="171" xfId="1" applyFont="1" applyFill="1" applyBorder="1" applyAlignment="1" applyProtection="1">
      <alignment horizontal="left" vertical="center"/>
      <protection locked="0"/>
    </xf>
    <xf numFmtId="38" fontId="16" fillId="5" borderId="192" xfId="1" applyFont="1" applyFill="1" applyBorder="1" applyAlignment="1" applyProtection="1">
      <alignment horizontal="left" vertical="center"/>
      <protection locked="0"/>
    </xf>
    <xf numFmtId="0" fontId="0" fillId="0" borderId="180" xfId="0" applyFont="1" applyBorder="1" applyAlignment="1" applyProtection="1">
      <alignment horizontal="left" vertical="center"/>
      <protection locked="0"/>
    </xf>
    <xf numFmtId="0" fontId="0" fillId="0" borderId="178" xfId="0" applyFont="1" applyBorder="1" applyAlignment="1" applyProtection="1">
      <alignment horizontal="left" vertical="center"/>
      <protection locked="0"/>
    </xf>
    <xf numFmtId="0" fontId="0" fillId="0" borderId="163" xfId="0" applyFont="1" applyBorder="1" applyAlignment="1" applyProtection="1">
      <alignment horizontal="left" vertical="center"/>
      <protection locked="0"/>
    </xf>
    <xf numFmtId="0" fontId="0" fillId="0" borderId="181" xfId="0" applyFont="1" applyBorder="1" applyAlignment="1" applyProtection="1">
      <alignment horizontal="left" vertical="center"/>
      <protection locked="0"/>
    </xf>
    <xf numFmtId="0" fontId="0" fillId="0" borderId="167" xfId="0" applyFont="1" applyFill="1" applyBorder="1" applyAlignment="1" applyProtection="1">
      <alignment horizontal="left" vertical="center"/>
      <protection locked="0"/>
    </xf>
    <xf numFmtId="0" fontId="0" fillId="0" borderId="154" xfId="0" applyFont="1" applyFill="1" applyBorder="1" applyAlignment="1" applyProtection="1">
      <alignment horizontal="left" vertical="center"/>
      <protection locked="0"/>
    </xf>
    <xf numFmtId="0" fontId="0" fillId="0" borderId="160" xfId="0" applyFont="1" applyFill="1" applyBorder="1" applyAlignment="1" applyProtection="1">
      <alignment horizontal="left" vertical="center"/>
      <protection locked="0"/>
    </xf>
    <xf numFmtId="38" fontId="52" fillId="0" borderId="197" xfId="1" applyFont="1" applyFill="1" applyBorder="1" applyAlignment="1" applyProtection="1">
      <alignment horizontal="left" vertical="center"/>
      <protection locked="0"/>
    </xf>
    <xf numFmtId="0" fontId="0" fillId="0" borderId="183"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40" fontId="0" fillId="0" borderId="111" xfId="1" applyNumberFormat="1" applyFont="1" applyFill="1" applyBorder="1" applyAlignment="1" applyProtection="1">
      <alignment horizontal="right" vertical="center"/>
    </xf>
    <xf numFmtId="40" fontId="0" fillId="0" borderId="187" xfId="1" applyNumberFormat="1" applyFont="1" applyFill="1" applyBorder="1" applyAlignment="1" applyProtection="1">
      <alignment horizontal="right" vertical="center"/>
    </xf>
    <xf numFmtId="38" fontId="0" fillId="0" borderId="188" xfId="1" applyFont="1" applyFill="1" applyBorder="1" applyAlignment="1" applyProtection="1">
      <alignment horizontal="right" vertical="center"/>
    </xf>
    <xf numFmtId="38" fontId="0" fillId="9" borderId="76" xfId="1" applyFont="1" applyFill="1" applyBorder="1" applyAlignment="1" applyProtection="1">
      <alignment horizontal="right" vertical="center"/>
      <protection locked="0"/>
    </xf>
    <xf numFmtId="38" fontId="0" fillId="0" borderId="187" xfId="1" applyFont="1" applyFill="1" applyBorder="1" applyAlignment="1" applyProtection="1">
      <alignment horizontal="right" vertical="center"/>
    </xf>
    <xf numFmtId="38" fontId="0" fillId="5" borderId="171" xfId="1" applyFont="1" applyFill="1" applyBorder="1" applyAlignment="1" applyProtection="1">
      <alignment horizontal="right" vertical="center"/>
    </xf>
    <xf numFmtId="38" fontId="0" fillId="5" borderId="76" xfId="1" applyFont="1" applyFill="1" applyBorder="1" applyAlignment="1" applyProtection="1">
      <alignment horizontal="right" vertical="center"/>
    </xf>
    <xf numFmtId="38" fontId="0" fillId="0" borderId="161" xfId="1" applyFont="1" applyFill="1" applyBorder="1" applyAlignment="1" applyProtection="1">
      <alignment horizontal="right" vertical="center"/>
    </xf>
    <xf numFmtId="38" fontId="0" fillId="0" borderId="76" xfId="1" applyFont="1" applyFill="1" applyBorder="1" applyAlignment="1" applyProtection="1">
      <alignment horizontal="right" vertical="center"/>
    </xf>
    <xf numFmtId="38" fontId="0" fillId="0" borderId="162" xfId="1" applyFont="1" applyFill="1" applyBorder="1" applyAlignment="1" applyProtection="1">
      <alignment horizontal="right" vertical="center"/>
      <protection locked="0"/>
    </xf>
    <xf numFmtId="38" fontId="0" fillId="5" borderId="34" xfId="1" applyFont="1" applyFill="1" applyBorder="1" applyAlignment="1" applyProtection="1">
      <alignment horizontal="right" vertical="center"/>
    </xf>
    <xf numFmtId="38" fontId="0" fillId="9" borderId="34" xfId="1" applyFont="1" applyFill="1" applyBorder="1" applyAlignment="1" applyProtection="1">
      <alignment horizontal="right" vertical="center"/>
      <protection locked="0"/>
    </xf>
    <xf numFmtId="38" fontId="0" fillId="5" borderId="192" xfId="1" applyFont="1" applyFill="1" applyBorder="1" applyAlignment="1" applyProtection="1">
      <alignment horizontal="right" vertical="center"/>
      <protection locked="0"/>
    </xf>
    <xf numFmtId="38" fontId="0" fillId="5" borderId="161" xfId="1" applyFont="1" applyFill="1" applyBorder="1" applyAlignment="1" applyProtection="1">
      <alignment horizontal="right" vertical="center"/>
    </xf>
    <xf numFmtId="38" fontId="0" fillId="5" borderId="162" xfId="1" applyFont="1" applyFill="1" applyBorder="1" applyAlignment="1" applyProtection="1">
      <alignment horizontal="right" vertical="center"/>
    </xf>
    <xf numFmtId="38" fontId="0" fillId="0" borderId="186" xfId="1" applyFont="1" applyFill="1" applyBorder="1" applyAlignment="1" applyProtection="1">
      <alignment horizontal="right" vertical="center"/>
    </xf>
    <xf numFmtId="38" fontId="0" fillId="0" borderId="185" xfId="1" applyFont="1" applyFill="1" applyBorder="1" applyAlignment="1" applyProtection="1">
      <alignment horizontal="right" vertical="center"/>
    </xf>
    <xf numFmtId="2" fontId="38" fillId="0" borderId="171" xfId="0" applyNumberFormat="1" applyFont="1" applyFill="1" applyBorder="1" applyAlignment="1" applyProtection="1">
      <alignment horizontal="right" vertical="center"/>
    </xf>
    <xf numFmtId="10" fontId="38" fillId="0" borderId="159" xfId="12" applyNumberFormat="1" applyFont="1" applyFill="1" applyBorder="1" applyAlignment="1" applyProtection="1">
      <alignment horizontal="right" vertical="center"/>
    </xf>
    <xf numFmtId="0" fontId="54" fillId="0" borderId="0" xfId="0" applyFont="1" applyAlignment="1" applyProtection="1">
      <alignment vertical="center"/>
      <protection locked="0"/>
    </xf>
    <xf numFmtId="10" fontId="0" fillId="0" borderId="76" xfId="12" applyNumberFormat="1" applyFont="1" applyFill="1" applyBorder="1" applyAlignment="1" applyProtection="1">
      <alignment vertical="center"/>
    </xf>
    <xf numFmtId="38" fontId="1" fillId="6" borderId="141" xfId="1" applyFont="1" applyFill="1" applyBorder="1" applyAlignment="1" applyProtection="1">
      <alignment horizontal="left" vertical="center"/>
      <protection locked="0"/>
    </xf>
    <xf numFmtId="38" fontId="1" fillId="8" borderId="87" xfId="1" applyFont="1" applyFill="1" applyBorder="1" applyAlignment="1" applyProtection="1">
      <alignment horizontal="left" vertical="center"/>
      <protection locked="0"/>
    </xf>
    <xf numFmtId="38" fontId="1" fillId="5" borderId="34" xfId="1" applyFont="1" applyFill="1" applyBorder="1" applyAlignment="1" applyProtection="1">
      <alignment horizontal="left" vertical="center"/>
      <protection locked="0"/>
    </xf>
    <xf numFmtId="38" fontId="1" fillId="5" borderId="161" xfId="1" applyFont="1" applyFill="1" applyBorder="1" applyAlignment="1" applyProtection="1">
      <alignment horizontal="left" vertical="center"/>
      <protection locked="0"/>
    </xf>
    <xf numFmtId="38" fontId="1" fillId="5" borderId="76" xfId="1" applyFont="1" applyFill="1" applyBorder="1" applyAlignment="1" applyProtection="1">
      <alignment horizontal="left" vertical="center"/>
      <protection locked="0"/>
    </xf>
    <xf numFmtId="38" fontId="1" fillId="5" borderId="162" xfId="1" applyFont="1" applyFill="1" applyBorder="1" applyAlignment="1" applyProtection="1">
      <alignment horizontal="left" vertical="center"/>
      <protection locked="0"/>
    </xf>
    <xf numFmtId="38" fontId="1" fillId="0" borderId="76" xfId="1" applyFont="1" applyFill="1" applyBorder="1" applyAlignment="1" applyProtection="1">
      <alignment horizontal="left" vertical="center"/>
      <protection locked="0"/>
    </xf>
    <xf numFmtId="38" fontId="1" fillId="0" borderId="159" xfId="1" applyFont="1" applyFill="1" applyBorder="1" applyAlignment="1" applyProtection="1">
      <alignment horizontal="left" vertical="center"/>
      <protection locked="0"/>
    </xf>
    <xf numFmtId="0" fontId="55" fillId="0" borderId="0" xfId="10" applyFont="1" applyAlignment="1">
      <alignment horizontal="right" vertical="center"/>
    </xf>
    <xf numFmtId="0" fontId="55" fillId="0" borderId="0" xfId="0" applyFont="1" applyAlignment="1" applyProtection="1">
      <alignment vertical="center"/>
      <protection locked="0"/>
    </xf>
    <xf numFmtId="0" fontId="3" fillId="0" borderId="50" xfId="0" applyFont="1" applyFill="1" applyBorder="1" applyAlignment="1">
      <alignment horizontal="center" vertical="center" wrapText="1"/>
    </xf>
    <xf numFmtId="0" fontId="16" fillId="0" borderId="0" xfId="0" applyFont="1" applyProtection="1">
      <alignment vertical="center"/>
      <protection locked="0"/>
    </xf>
    <xf numFmtId="0" fontId="19" fillId="0" borderId="73" xfId="0" applyFont="1" applyFill="1" applyBorder="1" applyAlignment="1" applyProtection="1">
      <alignment horizontal="left" vertical="center"/>
      <protection locked="0"/>
    </xf>
    <xf numFmtId="0" fontId="19" fillId="0" borderId="7" xfId="0" applyFont="1" applyFill="1" applyBorder="1" applyAlignment="1" applyProtection="1">
      <alignment horizontal="left" vertical="center"/>
      <protection locked="0"/>
    </xf>
    <xf numFmtId="0" fontId="19" fillId="0" borderId="74" xfId="0" applyFont="1" applyFill="1" applyBorder="1" applyAlignment="1" applyProtection="1">
      <alignment horizontal="left" vertical="center"/>
      <protection locked="0"/>
    </xf>
    <xf numFmtId="0" fontId="16" fillId="4" borderId="12" xfId="0" applyFont="1" applyFill="1" applyBorder="1" applyAlignment="1" applyProtection="1">
      <alignment vertical="center"/>
      <protection locked="0"/>
    </xf>
    <xf numFmtId="0" fontId="16" fillId="4" borderId="12" xfId="0" applyFont="1" applyFill="1" applyBorder="1" applyProtection="1">
      <alignment vertical="center"/>
      <protection locked="0"/>
    </xf>
    <xf numFmtId="0" fontId="16" fillId="0" borderId="1" xfId="0" applyFont="1" applyFill="1" applyBorder="1" applyProtection="1">
      <alignment vertical="center"/>
      <protection locked="0"/>
    </xf>
    <xf numFmtId="0" fontId="16" fillId="3" borderId="0" xfId="0" applyFont="1" applyFill="1" applyBorder="1" applyProtection="1">
      <alignment vertical="center"/>
      <protection locked="0"/>
    </xf>
    <xf numFmtId="0" fontId="0" fillId="3" borderId="0" xfId="0" applyFont="1" applyFill="1" applyBorder="1" applyProtection="1">
      <alignment vertical="center"/>
      <protection locked="0"/>
    </xf>
    <xf numFmtId="10" fontId="38" fillId="0" borderId="76" xfId="12" applyNumberFormat="1" applyFont="1" applyFill="1" applyBorder="1" applyAlignment="1" applyProtection="1">
      <alignment horizontal="right" vertical="center"/>
    </xf>
    <xf numFmtId="38" fontId="0" fillId="6" borderId="72" xfId="1" applyFont="1" applyFill="1" applyBorder="1" applyAlignment="1" applyProtection="1">
      <alignment horizontal="right" vertical="center" indent="1"/>
      <protection locked="0"/>
    </xf>
    <xf numFmtId="38" fontId="0" fillId="0" borderId="156" xfId="1" applyFont="1" applyFill="1" applyBorder="1" applyAlignment="1" applyProtection="1">
      <alignment horizontal="right" vertical="center" indent="1"/>
      <protection locked="0"/>
    </xf>
    <xf numFmtId="38" fontId="56" fillId="0" borderId="33" xfId="1" applyFont="1" applyFill="1" applyBorder="1" applyAlignment="1">
      <alignment vertical="center"/>
    </xf>
    <xf numFmtId="0" fontId="56" fillId="0" borderId="47" xfId="0" applyFont="1" applyFill="1" applyBorder="1" applyAlignment="1">
      <alignment vertical="center"/>
    </xf>
    <xf numFmtId="0" fontId="42" fillId="0" borderId="0" xfId="0" applyFont="1" applyAlignment="1">
      <alignment vertical="center"/>
    </xf>
    <xf numFmtId="0" fontId="3"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7" xfId="0" applyFont="1" applyFill="1" applyBorder="1" applyAlignment="1">
      <alignment horizontal="center" vertical="center" wrapText="1"/>
    </xf>
    <xf numFmtId="38" fontId="4" fillId="0" borderId="136" xfId="1" applyFont="1" applyFill="1" applyBorder="1" applyAlignment="1">
      <alignment vertical="center" wrapText="1"/>
    </xf>
    <xf numFmtId="38" fontId="4" fillId="0" borderId="205" xfId="1" applyFont="1" applyFill="1" applyBorder="1" applyAlignment="1">
      <alignment vertical="center" wrapText="1"/>
    </xf>
    <xf numFmtId="38" fontId="4" fillId="0" borderId="27" xfId="1" applyFont="1" applyFill="1" applyBorder="1" applyAlignment="1">
      <alignment vertical="center" wrapText="1"/>
    </xf>
    <xf numFmtId="38" fontId="4" fillId="0" borderId="39" xfId="1" applyFont="1" applyFill="1" applyBorder="1" applyAlignment="1">
      <alignment vertical="center" wrapText="1"/>
    </xf>
    <xf numFmtId="38" fontId="4" fillId="0" borderId="33" xfId="1" applyFont="1" applyFill="1" applyBorder="1" applyAlignment="1">
      <alignment vertical="center" wrapText="1"/>
    </xf>
    <xf numFmtId="38" fontId="4" fillId="0" borderId="140" xfId="1" applyFont="1" applyFill="1" applyBorder="1" applyAlignment="1">
      <alignment vertical="center" wrapText="1"/>
    </xf>
    <xf numFmtId="38" fontId="4" fillId="0" borderId="26" xfId="1" applyFont="1" applyFill="1" applyBorder="1" applyAlignment="1">
      <alignment vertical="center" wrapText="1"/>
    </xf>
    <xf numFmtId="38" fontId="4" fillId="0" borderId="129" xfId="1" applyFont="1" applyFill="1" applyBorder="1" applyAlignment="1">
      <alignment horizontal="right" vertical="center" wrapText="1"/>
    </xf>
    <xf numFmtId="0" fontId="4" fillId="0" borderId="136" xfId="0" applyFont="1" applyFill="1" applyBorder="1" applyAlignment="1">
      <alignment horizontal="center" vertical="center" wrapText="1"/>
    </xf>
    <xf numFmtId="38" fontId="4" fillId="0" borderId="209" xfId="1" applyFont="1" applyFill="1" applyBorder="1" applyAlignment="1">
      <alignment vertical="center" wrapText="1"/>
    </xf>
    <xf numFmtId="38" fontId="4" fillId="0" borderId="33" xfId="1" applyFont="1" applyFill="1" applyBorder="1" applyAlignment="1">
      <alignment horizontal="right" vertical="center" wrapText="1"/>
    </xf>
    <xf numFmtId="38" fontId="4" fillId="0" borderId="49" xfId="1" applyFont="1" applyFill="1" applyBorder="1" applyAlignment="1">
      <alignment horizontal="right" vertical="center" wrapText="1"/>
    </xf>
    <xf numFmtId="38" fontId="4" fillId="0" borderId="50" xfId="1" applyFont="1" applyFill="1" applyBorder="1" applyAlignment="1">
      <alignment horizontal="right" vertical="center" wrapText="1"/>
    </xf>
    <xf numFmtId="0" fontId="5" fillId="0" borderId="0" xfId="0" applyFont="1" applyFill="1" applyProtection="1">
      <alignment vertical="center"/>
      <protection locked="0"/>
    </xf>
    <xf numFmtId="0" fontId="4" fillId="0" borderId="0" xfId="0" applyFont="1" applyFill="1" applyProtection="1">
      <alignment vertical="center"/>
      <protection locked="0"/>
    </xf>
    <xf numFmtId="0" fontId="4"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indent="1"/>
      <protection locked="0"/>
    </xf>
    <xf numFmtId="0" fontId="3" fillId="0" borderId="0" xfId="0" applyFont="1" applyFill="1" applyProtection="1">
      <alignment vertical="center"/>
      <protection locked="0"/>
    </xf>
    <xf numFmtId="0" fontId="5" fillId="0" borderId="0" xfId="0" applyFont="1" applyFill="1" applyAlignment="1" applyProtection="1">
      <alignment horizontal="center" vertical="center"/>
      <protection locked="0"/>
    </xf>
    <xf numFmtId="0" fontId="6" fillId="0" borderId="0" xfId="0" applyFont="1" applyFill="1" applyProtection="1">
      <alignment vertical="center"/>
      <protection locked="0"/>
    </xf>
    <xf numFmtId="0" fontId="4" fillId="0" borderId="0" xfId="0" applyFont="1" applyFill="1" applyAlignment="1" applyProtection="1">
      <alignment horizontal="right" vertical="center"/>
      <protection locked="0"/>
    </xf>
    <xf numFmtId="0" fontId="3" fillId="0" borderId="19"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0" borderId="36" xfId="0" applyFont="1" applyFill="1" applyBorder="1" applyAlignment="1" applyProtection="1">
      <alignment horizontal="center" vertical="center" wrapText="1"/>
      <protection locked="0"/>
    </xf>
    <xf numFmtId="0" fontId="3" fillId="0" borderId="38" xfId="0" applyFont="1" applyFill="1" applyBorder="1" applyAlignment="1" applyProtection="1">
      <alignment horizontal="center" vertical="center" wrapText="1"/>
      <protection locked="0"/>
    </xf>
    <xf numFmtId="0" fontId="3" fillId="0" borderId="58"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left" vertical="center" wrapText="1"/>
      <protection locked="0"/>
    </xf>
    <xf numFmtId="38" fontId="4" fillId="0" borderId="136" xfId="1" applyFont="1" applyFill="1" applyBorder="1" applyAlignment="1" applyProtection="1">
      <alignment vertical="center" wrapText="1"/>
      <protection locked="0"/>
    </xf>
    <xf numFmtId="38" fontId="4" fillId="0" borderId="20" xfId="1" applyFont="1" applyFill="1" applyBorder="1" applyAlignment="1" applyProtection="1">
      <alignment vertical="center" wrapText="1"/>
      <protection locked="0"/>
    </xf>
    <xf numFmtId="0" fontId="3" fillId="0" borderId="13" xfId="0" applyFont="1" applyFill="1" applyBorder="1" applyAlignment="1" applyProtection="1">
      <alignment vertical="center" wrapText="1"/>
      <protection locked="0"/>
    </xf>
    <xf numFmtId="0" fontId="3" fillId="0" borderId="20" xfId="0" applyFont="1" applyFill="1" applyBorder="1" applyAlignment="1" applyProtection="1">
      <alignment vertical="center" wrapText="1"/>
      <protection locked="0"/>
    </xf>
    <xf numFmtId="0" fontId="3" fillId="0" borderId="12"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38" fontId="4" fillId="0" borderId="205" xfId="1" applyFont="1" applyFill="1" applyBorder="1" applyAlignment="1" applyProtection="1">
      <alignment vertical="center" wrapText="1"/>
      <protection locked="0"/>
    </xf>
    <xf numFmtId="38" fontId="4" fillId="0" borderId="27" xfId="1" applyFont="1" applyFill="1" applyBorder="1" applyAlignment="1" applyProtection="1">
      <alignment vertical="center" wrapText="1"/>
      <protection locked="0"/>
    </xf>
    <xf numFmtId="0" fontId="3" fillId="0" borderId="15" xfId="0" applyFont="1" applyFill="1" applyBorder="1" applyAlignment="1" applyProtection="1">
      <alignment vertical="center" wrapText="1"/>
      <protection locked="0"/>
    </xf>
    <xf numFmtId="0" fontId="3" fillId="0" borderId="27" xfId="0" applyFont="1" applyFill="1" applyBorder="1" applyAlignment="1" applyProtection="1">
      <alignment vertical="center" wrapText="1"/>
      <protection locked="0"/>
    </xf>
    <xf numFmtId="0" fontId="3" fillId="0" borderId="16" xfId="0" applyFont="1" applyFill="1" applyBorder="1" applyAlignment="1" applyProtection="1">
      <alignment horizontal="center" vertical="center" wrapText="1"/>
      <protection locked="0"/>
    </xf>
    <xf numFmtId="0" fontId="3" fillId="0" borderId="31" xfId="0" applyFont="1" applyFill="1" applyBorder="1" applyAlignment="1" applyProtection="1">
      <alignment vertical="center" wrapText="1"/>
      <protection locked="0"/>
    </xf>
    <xf numFmtId="0" fontId="3" fillId="0" borderId="29" xfId="0" applyFont="1" applyFill="1" applyBorder="1" applyAlignment="1" applyProtection="1">
      <alignment vertical="center" wrapText="1"/>
      <protection locked="0"/>
    </xf>
    <xf numFmtId="0" fontId="3" fillId="0" borderId="10" xfId="0" applyFont="1" applyFill="1" applyBorder="1" applyAlignment="1" applyProtection="1">
      <alignment horizontal="left" vertical="center" wrapText="1"/>
      <protection locked="0"/>
    </xf>
    <xf numFmtId="38" fontId="4" fillId="0" borderId="140" xfId="1" applyFont="1" applyFill="1" applyBorder="1" applyAlignment="1" applyProtection="1">
      <alignment vertical="center" wrapText="1"/>
      <protection locked="0"/>
    </xf>
    <xf numFmtId="38" fontId="4" fillId="0" borderId="26" xfId="1" applyFont="1" applyFill="1" applyBorder="1" applyAlignment="1" applyProtection="1">
      <alignment vertical="center" wrapText="1"/>
      <protection locked="0"/>
    </xf>
    <xf numFmtId="0" fontId="3" fillId="0" borderId="11" xfId="0" applyFont="1" applyFill="1" applyBorder="1" applyAlignment="1" applyProtection="1">
      <alignment horizontal="justify" vertical="center" wrapText="1"/>
      <protection locked="0"/>
    </xf>
    <xf numFmtId="0" fontId="3" fillId="0" borderId="26" xfId="0" applyFont="1" applyFill="1" applyBorder="1" applyAlignment="1" applyProtection="1">
      <alignment vertical="center" wrapText="1"/>
      <protection locked="0"/>
    </xf>
    <xf numFmtId="0" fontId="3" fillId="0" borderId="13" xfId="0" applyFont="1" applyFill="1" applyBorder="1" applyAlignment="1" applyProtection="1">
      <alignment horizontal="justify" vertical="center" wrapText="1"/>
      <protection locked="0"/>
    </xf>
    <xf numFmtId="0" fontId="3" fillId="0" borderId="14"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justify" vertical="center" wrapText="1"/>
      <protection locked="0"/>
    </xf>
    <xf numFmtId="0" fontId="3" fillId="0" borderId="31" xfId="0" applyFont="1" applyFill="1" applyBorder="1" applyAlignment="1" applyProtection="1">
      <alignment horizontal="justify" vertical="center" wrapText="1"/>
      <protection locked="0"/>
    </xf>
    <xf numFmtId="0" fontId="3" fillId="0" borderId="20" xfId="0" applyFont="1" applyFill="1" applyBorder="1" applyAlignment="1" applyProtection="1">
      <alignment horizontal="justify" vertical="center" wrapText="1"/>
      <protection locked="0"/>
    </xf>
    <xf numFmtId="0" fontId="39" fillId="0" borderId="13" xfId="0" applyFont="1" applyFill="1" applyBorder="1" applyAlignment="1" applyProtection="1">
      <alignment horizontal="justify" vertical="center" wrapText="1"/>
      <protection locked="0"/>
    </xf>
    <xf numFmtId="38" fontId="16" fillId="0" borderId="27" xfId="1" applyFont="1" applyFill="1" applyBorder="1" applyAlignment="1" applyProtection="1">
      <alignment vertical="center" wrapText="1"/>
      <protection locked="0"/>
    </xf>
    <xf numFmtId="0" fontId="16" fillId="0" borderId="27"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justify" vertical="center" wrapText="1"/>
      <protection locked="0"/>
    </xf>
    <xf numFmtId="0" fontId="3" fillId="0" borderId="30" xfId="0" applyFont="1" applyFill="1" applyBorder="1" applyAlignment="1" applyProtection="1">
      <alignment horizontal="justify" vertical="center" wrapText="1"/>
      <protection locked="0"/>
    </xf>
    <xf numFmtId="0" fontId="3" fillId="0" borderId="30" xfId="0" applyFont="1" applyFill="1" applyBorder="1" applyAlignment="1" applyProtection="1">
      <alignment vertical="center" wrapText="1"/>
      <protection locked="0"/>
    </xf>
    <xf numFmtId="0" fontId="3" fillId="0" borderId="40" xfId="0" applyFont="1" applyFill="1" applyBorder="1" applyAlignment="1" applyProtection="1">
      <alignment horizontal="left" vertical="center" wrapText="1"/>
      <protection locked="0"/>
    </xf>
    <xf numFmtId="0" fontId="3" fillId="0" borderId="206" xfId="0" applyFont="1" applyFill="1" applyBorder="1" applyAlignment="1" applyProtection="1">
      <alignment horizontal="justify" vertical="center" wrapText="1"/>
      <protection locked="0"/>
    </xf>
    <xf numFmtId="0" fontId="3" fillId="0" borderId="41" xfId="0" applyFont="1" applyFill="1" applyBorder="1" applyAlignment="1" applyProtection="1">
      <alignment horizontal="justify" vertical="center" wrapText="1"/>
      <protection locked="0"/>
    </xf>
    <xf numFmtId="38" fontId="4" fillId="0" borderId="43" xfId="1" applyFont="1" applyFill="1" applyBorder="1" applyAlignment="1" applyProtection="1">
      <alignment vertical="center" wrapText="1"/>
      <protection locked="0"/>
    </xf>
    <xf numFmtId="0" fontId="3" fillId="0" borderId="16" xfId="0" applyFont="1" applyFill="1" applyBorder="1" applyAlignment="1" applyProtection="1">
      <alignment horizontal="left" vertical="center" wrapText="1"/>
      <protection locked="0"/>
    </xf>
    <xf numFmtId="0" fontId="3" fillId="0" borderId="18" xfId="0" applyFont="1" applyFill="1" applyBorder="1" applyAlignment="1" applyProtection="1">
      <alignment horizontal="left" vertical="center" wrapText="1"/>
      <protection locked="0"/>
    </xf>
    <xf numFmtId="0" fontId="10" fillId="0" borderId="0" xfId="0" applyFont="1" applyFill="1" applyProtection="1">
      <alignment vertical="center"/>
      <protection locked="0"/>
    </xf>
    <xf numFmtId="0" fontId="1" fillId="0" borderId="0" xfId="0" applyFont="1" applyFill="1" applyAlignment="1" applyProtection="1">
      <alignment horizontal="center" vertical="center"/>
      <protection locked="0"/>
    </xf>
    <xf numFmtId="38" fontId="4" fillId="0" borderId="39" xfId="1" applyFont="1" applyFill="1" applyBorder="1" applyAlignment="1" applyProtection="1">
      <alignment vertical="center" wrapText="1"/>
    </xf>
    <xf numFmtId="38" fontId="4" fillId="0" borderId="33" xfId="1" applyFont="1" applyFill="1" applyBorder="1" applyAlignment="1" applyProtection="1">
      <alignment vertical="center" wrapText="1"/>
    </xf>
    <xf numFmtId="38" fontId="3" fillId="0" borderId="17" xfId="1" applyFont="1" applyFill="1" applyBorder="1" applyAlignment="1" applyProtection="1">
      <alignment vertical="center" wrapText="1"/>
    </xf>
    <xf numFmtId="38" fontId="0" fillId="0" borderId="7" xfId="0" applyNumberFormat="1" applyFont="1" applyFill="1" applyBorder="1" applyAlignment="1" applyProtection="1">
      <alignment horizontal="right" vertical="center" wrapText="1"/>
    </xf>
    <xf numFmtId="38" fontId="4" fillId="0" borderId="136" xfId="1" applyFont="1" applyFill="1" applyBorder="1" applyAlignment="1" applyProtection="1">
      <alignment vertical="center" wrapText="1"/>
    </xf>
    <xf numFmtId="38" fontId="4" fillId="0" borderId="20" xfId="1" applyFont="1" applyFill="1" applyBorder="1" applyAlignment="1" applyProtection="1">
      <alignment vertical="center" wrapText="1"/>
    </xf>
    <xf numFmtId="38" fontId="4" fillId="0" borderId="129" xfId="1" applyFont="1" applyFill="1" applyBorder="1" applyAlignment="1" applyProtection="1">
      <alignment horizontal="right" vertical="center" wrapText="1"/>
    </xf>
    <xf numFmtId="38" fontId="4" fillId="0" borderId="130" xfId="1" applyFont="1" applyFill="1" applyBorder="1" applyAlignment="1" applyProtection="1">
      <alignment horizontal="right" vertical="center" wrapText="1"/>
    </xf>
    <xf numFmtId="38" fontId="4" fillId="0" borderId="39" xfId="1" applyFont="1" applyFill="1" applyBorder="1" applyAlignment="1" applyProtection="1">
      <alignment horizontal="right" vertical="center" wrapText="1"/>
    </xf>
    <xf numFmtId="38" fontId="4" fillId="0" borderId="33" xfId="1" applyFont="1" applyFill="1" applyBorder="1" applyAlignment="1" applyProtection="1">
      <alignment horizontal="right" vertical="center" wrapText="1"/>
    </xf>
    <xf numFmtId="38" fontId="4" fillId="0" borderId="49" xfId="1" applyFont="1" applyFill="1" applyBorder="1" applyAlignment="1" applyProtection="1">
      <alignment horizontal="right" vertical="center" wrapText="1"/>
    </xf>
    <xf numFmtId="38" fontId="4" fillId="0" borderId="50" xfId="1" applyFont="1" applyFill="1" applyBorder="1" applyAlignment="1" applyProtection="1">
      <alignment horizontal="right" vertical="center" wrapText="1"/>
    </xf>
    <xf numFmtId="38" fontId="3" fillId="0" borderId="42" xfId="1" applyFont="1" applyFill="1" applyBorder="1" applyAlignment="1" applyProtection="1">
      <alignment vertical="center" wrapText="1"/>
    </xf>
    <xf numFmtId="38" fontId="4" fillId="0" borderId="44" xfId="1" applyFont="1" applyFill="1" applyBorder="1" applyAlignment="1" applyProtection="1">
      <alignment horizontal="right" vertical="center" wrapText="1"/>
    </xf>
    <xf numFmtId="0" fontId="0" fillId="5" borderId="1" xfId="0" applyFont="1" applyFill="1" applyBorder="1" applyAlignment="1" applyProtection="1">
      <alignment vertical="center" wrapText="1"/>
      <protection locked="0"/>
    </xf>
    <xf numFmtId="0" fontId="44" fillId="0" borderId="46" xfId="0" applyFont="1" applyFill="1" applyBorder="1" applyAlignment="1">
      <alignment horizontal="center" vertical="center"/>
    </xf>
    <xf numFmtId="0" fontId="51" fillId="5" borderId="0" xfId="0" applyFont="1" applyFill="1" applyAlignment="1" applyProtection="1">
      <alignment horizontal="left" vertical="center"/>
      <protection locked="0"/>
    </xf>
    <xf numFmtId="0" fontId="0" fillId="7" borderId="136" xfId="0" applyFill="1" applyBorder="1" applyAlignment="1" applyProtection="1">
      <alignment vertical="center"/>
      <protection locked="0"/>
    </xf>
    <xf numFmtId="0" fontId="16" fillId="11" borderId="1" xfId="0" applyFont="1" applyFill="1" applyBorder="1" applyAlignment="1" applyProtection="1">
      <alignment vertical="center"/>
      <protection locked="0"/>
    </xf>
    <xf numFmtId="0" fontId="39" fillId="11" borderId="1" xfId="0" applyFont="1" applyFill="1" applyBorder="1" applyAlignment="1" applyProtection="1">
      <alignment horizontal="center" vertical="center"/>
      <protection locked="0"/>
    </xf>
    <xf numFmtId="0" fontId="16" fillId="11" borderId="9" xfId="0" applyFont="1" applyFill="1" applyBorder="1" applyAlignment="1" applyProtection="1">
      <alignment horizontal="center" vertical="center"/>
      <protection locked="0"/>
    </xf>
    <xf numFmtId="0" fontId="16" fillId="11" borderId="34" xfId="0" applyFont="1" applyFill="1" applyBorder="1" applyAlignment="1" applyProtection="1">
      <alignment horizontal="center" vertical="center"/>
      <protection locked="0"/>
    </xf>
    <xf numFmtId="0" fontId="39" fillId="11" borderId="69" xfId="0" applyFont="1" applyFill="1" applyBorder="1" applyAlignment="1" applyProtection="1">
      <alignment horizontal="center" vertical="center"/>
      <protection locked="0"/>
    </xf>
    <xf numFmtId="0" fontId="39" fillId="11" borderId="1" xfId="0" applyFont="1" applyFill="1" applyBorder="1" applyAlignment="1" applyProtection="1">
      <alignment vertical="center"/>
      <protection locked="0"/>
    </xf>
    <xf numFmtId="0" fontId="16" fillId="11" borderId="1" xfId="0" applyFont="1" applyFill="1" applyBorder="1" applyAlignment="1" applyProtection="1">
      <alignment horizontal="center" vertical="center"/>
      <protection locked="0"/>
    </xf>
    <xf numFmtId="10" fontId="16" fillId="11" borderId="26" xfId="0" applyNumberFormat="1" applyFont="1" applyFill="1" applyBorder="1" applyAlignment="1" applyProtection="1">
      <alignment horizontal="center" vertical="center" wrapText="1"/>
      <protection locked="0"/>
    </xf>
    <xf numFmtId="0" fontId="16" fillId="11" borderId="1" xfId="0" applyFont="1" applyFill="1" applyBorder="1" applyAlignment="1" applyProtection="1">
      <alignment horizontal="center" vertical="center" wrapText="1"/>
      <protection locked="0"/>
    </xf>
    <xf numFmtId="10" fontId="33" fillId="11" borderId="132" xfId="0" applyNumberFormat="1" applyFont="1" applyFill="1" applyBorder="1" applyAlignment="1" applyProtection="1">
      <alignment horizontal="center" vertical="center" wrapText="1"/>
      <protection locked="0"/>
    </xf>
    <xf numFmtId="0" fontId="16" fillId="11" borderId="17" xfId="0" applyFont="1" applyFill="1" applyBorder="1" applyAlignment="1" applyProtection="1">
      <alignment horizontal="center" vertical="center" wrapText="1"/>
      <protection locked="0"/>
    </xf>
    <xf numFmtId="0" fontId="16" fillId="11" borderId="33" xfId="0" applyFont="1" applyFill="1" applyBorder="1" applyAlignment="1" applyProtection="1">
      <alignment horizontal="center" vertical="center" wrapText="1"/>
      <protection locked="0"/>
    </xf>
    <xf numFmtId="2" fontId="37" fillId="11" borderId="33" xfId="0" applyNumberFormat="1" applyFont="1" applyFill="1" applyBorder="1" applyAlignment="1" applyProtection="1">
      <alignment horizontal="right" vertical="center" wrapText="1" indent="1"/>
    </xf>
    <xf numFmtId="0" fontId="39" fillId="11" borderId="1" xfId="0" applyFont="1" applyFill="1" applyBorder="1" applyAlignment="1" applyProtection="1">
      <alignment horizontal="center" vertical="center" wrapText="1"/>
      <protection locked="0"/>
    </xf>
    <xf numFmtId="0" fontId="16" fillId="11" borderId="34" xfId="0" applyFont="1" applyFill="1" applyBorder="1" applyAlignment="1" applyProtection="1">
      <alignment horizontal="center" vertical="center" wrapText="1"/>
      <protection locked="0"/>
    </xf>
    <xf numFmtId="0" fontId="16" fillId="11" borderId="70" xfId="0" applyFont="1" applyFill="1" applyBorder="1" applyAlignment="1" applyProtection="1">
      <alignment horizontal="center" vertical="center"/>
      <protection locked="0"/>
    </xf>
    <xf numFmtId="0" fontId="16" fillId="11" borderId="3" xfId="0" applyFont="1" applyFill="1" applyBorder="1" applyAlignment="1" applyProtection="1">
      <alignment horizontal="center" vertical="center" wrapText="1"/>
      <protection locked="0"/>
    </xf>
    <xf numFmtId="0" fontId="16" fillId="11" borderId="71" xfId="0" applyFont="1" applyFill="1" applyBorder="1" applyAlignment="1" applyProtection="1">
      <alignment horizontal="center" vertical="center"/>
      <protection locked="0"/>
    </xf>
    <xf numFmtId="0" fontId="39" fillId="7" borderId="23" xfId="0" applyFont="1" applyFill="1" applyBorder="1" applyAlignment="1" applyProtection="1">
      <alignment vertical="center"/>
      <protection locked="0"/>
    </xf>
    <xf numFmtId="0" fontId="16" fillId="11" borderId="59" xfId="0" applyFont="1" applyFill="1" applyBorder="1" applyAlignment="1" applyProtection="1">
      <alignment horizontal="center" vertical="center" wrapText="1"/>
      <protection locked="0"/>
    </xf>
    <xf numFmtId="10" fontId="37" fillId="11" borderId="34" xfId="0" applyNumberFormat="1" applyFont="1" applyFill="1" applyBorder="1" applyAlignment="1" applyProtection="1">
      <alignment horizontal="right" vertical="center" wrapText="1" indent="1"/>
    </xf>
    <xf numFmtId="0" fontId="3" fillId="0" borderId="0" xfId="10" applyFont="1" applyFill="1" applyAlignment="1">
      <alignment horizontal="center" vertical="center" wrapText="1"/>
    </xf>
    <xf numFmtId="0" fontId="3" fillId="0" borderId="20" xfId="0" applyFont="1" applyFill="1" applyBorder="1" applyAlignment="1" applyProtection="1">
      <alignment horizontal="center" vertical="center" wrapText="1"/>
      <protection locked="0"/>
    </xf>
    <xf numFmtId="0" fontId="4" fillId="0" borderId="20" xfId="0" applyFont="1" applyFill="1" applyBorder="1" applyAlignment="1">
      <alignment horizontal="center" vertical="center" wrapText="1"/>
    </xf>
    <xf numFmtId="0" fontId="57" fillId="0" borderId="0" xfId="0" applyFont="1" applyAlignment="1" applyProtection="1">
      <alignment vertical="center"/>
      <protection locked="0"/>
    </xf>
    <xf numFmtId="38" fontId="49" fillId="0" borderId="33" xfId="1" applyFont="1" applyBorder="1" applyAlignment="1">
      <alignment horizontal="center" vertical="center" wrapText="1"/>
    </xf>
    <xf numFmtId="0" fontId="0" fillId="5" borderId="34" xfId="0" applyFont="1" applyFill="1" applyBorder="1" applyAlignment="1" applyProtection="1">
      <alignment vertical="center" wrapText="1"/>
      <protection locked="0"/>
    </xf>
    <xf numFmtId="38" fontId="0" fillId="6" borderId="46" xfId="1" applyFont="1" applyFill="1" applyBorder="1" applyAlignment="1" applyProtection="1">
      <alignment horizontal="right" vertical="center"/>
    </xf>
    <xf numFmtId="38" fontId="0" fillId="6" borderId="1" xfId="1" applyFont="1" applyFill="1" applyBorder="1" applyAlignment="1" applyProtection="1">
      <alignment horizontal="right" vertical="center" wrapText="1"/>
    </xf>
    <xf numFmtId="38" fontId="0" fillId="6" borderId="1" xfId="1" applyFont="1" applyFill="1" applyBorder="1" applyAlignment="1" applyProtection="1">
      <alignment horizontal="right" vertical="center"/>
    </xf>
    <xf numFmtId="38" fontId="0" fillId="6" borderId="34" xfId="1" applyFont="1" applyFill="1" applyBorder="1" applyAlignment="1" applyProtection="1">
      <alignment horizontal="right" vertical="center"/>
    </xf>
    <xf numFmtId="38" fontId="0" fillId="8" borderId="46" xfId="1" applyFont="1" applyFill="1" applyBorder="1" applyAlignment="1" applyProtection="1">
      <alignment horizontal="right" vertical="center"/>
    </xf>
    <xf numFmtId="38" fontId="0" fillId="8" borderId="1" xfId="1" applyFont="1" applyFill="1" applyBorder="1" applyAlignment="1" applyProtection="1">
      <alignment horizontal="right" vertical="center" wrapText="1"/>
    </xf>
    <xf numFmtId="38" fontId="0" fillId="8" borderId="1" xfId="1" applyFont="1" applyFill="1" applyBorder="1" applyAlignment="1" applyProtection="1">
      <alignment horizontal="right" vertical="center"/>
    </xf>
    <xf numFmtId="38" fontId="0" fillId="8" borderId="34" xfId="1" applyFont="1" applyFill="1" applyBorder="1" applyAlignment="1" applyProtection="1">
      <alignment horizontal="right" vertical="center"/>
    </xf>
    <xf numFmtId="0" fontId="58" fillId="0" borderId="0" xfId="0" applyFont="1" applyBorder="1" applyAlignment="1" applyProtection="1">
      <alignment vertical="center"/>
      <protection locked="0"/>
    </xf>
    <xf numFmtId="0" fontId="3" fillId="0" borderId="50"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protection locked="0"/>
    </xf>
    <xf numFmtId="177" fontId="0" fillId="0" borderId="156" xfId="1" applyNumberFormat="1" applyFont="1" applyFill="1" applyBorder="1" applyAlignment="1" applyProtection="1">
      <alignment vertical="center"/>
    </xf>
    <xf numFmtId="0" fontId="33" fillId="0" borderId="33" xfId="0" applyFont="1" applyFill="1" applyBorder="1" applyAlignment="1" applyProtection="1">
      <alignment horizontal="right" vertical="center" wrapText="1" indent="1"/>
      <protection locked="0"/>
    </xf>
    <xf numFmtId="178" fontId="37" fillId="11" borderId="59" xfId="1" applyNumberFormat="1" applyFont="1" applyFill="1" applyBorder="1" applyAlignment="1" applyProtection="1">
      <alignment horizontal="right" vertical="center" wrapText="1" indent="1"/>
    </xf>
    <xf numFmtId="38" fontId="0" fillId="9" borderId="171" xfId="1" applyFont="1" applyFill="1" applyBorder="1" applyAlignment="1" applyProtection="1">
      <alignment vertical="center"/>
      <protection locked="0"/>
    </xf>
    <xf numFmtId="38" fontId="0" fillId="9" borderId="76" xfId="1" applyFont="1" applyFill="1" applyBorder="1" applyAlignment="1" applyProtection="1">
      <alignment vertical="center"/>
      <protection locked="0"/>
    </xf>
    <xf numFmtId="38" fontId="0" fillId="9" borderId="159" xfId="1" applyFont="1" applyFill="1" applyBorder="1" applyAlignment="1" applyProtection="1">
      <alignment vertical="center"/>
      <protection locked="0"/>
    </xf>
    <xf numFmtId="38" fontId="0" fillId="9" borderId="173" xfId="1" applyFont="1" applyFill="1" applyBorder="1" applyAlignment="1" applyProtection="1">
      <alignment vertical="center"/>
      <protection locked="0"/>
    </xf>
    <xf numFmtId="38" fontId="16" fillId="0" borderId="69" xfId="1" applyFont="1" applyFill="1" applyBorder="1" applyProtection="1">
      <alignment vertical="center"/>
      <protection locked="0"/>
    </xf>
    <xf numFmtId="38" fontId="16" fillId="0" borderId="75" xfId="1" applyFont="1" applyFill="1" applyBorder="1" applyProtection="1">
      <alignment vertical="center"/>
      <protection locked="0"/>
    </xf>
    <xf numFmtId="38" fontId="16" fillId="0" borderId="76" xfId="1" applyFont="1" applyFill="1" applyBorder="1" applyProtection="1">
      <alignment vertical="center"/>
      <protection locked="0"/>
    </xf>
    <xf numFmtId="38" fontId="16" fillId="11" borderId="1" xfId="1" applyFont="1" applyFill="1" applyBorder="1" applyProtection="1">
      <alignment vertical="center"/>
      <protection locked="0"/>
    </xf>
    <xf numFmtId="0" fontId="5" fillId="0" borderId="0" xfId="0" applyFont="1" applyFill="1" applyAlignment="1" applyProtection="1">
      <alignment horizontal="center" vertical="center"/>
      <protection locked="0"/>
    </xf>
    <xf numFmtId="38" fontId="61" fillId="0" borderId="33" xfId="1" applyFont="1" applyBorder="1" applyAlignment="1">
      <alignment horizontal="center" vertical="center" wrapText="1"/>
    </xf>
    <xf numFmtId="0" fontId="5" fillId="0" borderId="0" xfId="0" applyFont="1" applyFill="1" applyAlignment="1" applyProtection="1">
      <alignment horizontal="center" vertical="center"/>
      <protection locked="0"/>
    </xf>
    <xf numFmtId="38" fontId="4" fillId="0" borderId="13" xfId="1" applyFont="1" applyFill="1" applyBorder="1" applyAlignment="1" applyProtection="1">
      <alignment vertical="center" wrapText="1"/>
      <protection locked="0"/>
    </xf>
    <xf numFmtId="38" fontId="4" fillId="0" borderId="15" xfId="1" applyFont="1" applyFill="1" applyBorder="1" applyAlignment="1" applyProtection="1">
      <alignment vertical="center" wrapText="1"/>
      <protection locked="0"/>
    </xf>
    <xf numFmtId="38" fontId="4" fillId="0" borderId="11" xfId="1" applyFont="1" applyFill="1" applyBorder="1" applyAlignment="1" applyProtection="1">
      <alignment vertical="center" wrapText="1"/>
      <protection locked="0"/>
    </xf>
    <xf numFmtId="0" fontId="3" fillId="0" borderId="50" xfId="0"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protection locked="0"/>
    </xf>
    <xf numFmtId="0" fontId="3" fillId="0" borderId="50" xfId="0" applyFont="1" applyFill="1" applyBorder="1" applyAlignment="1">
      <alignment horizontal="center" vertical="center" wrapText="1"/>
    </xf>
    <xf numFmtId="0" fontId="5" fillId="0" borderId="0" xfId="0" applyFont="1" applyFill="1" applyAlignment="1">
      <alignment horizontal="center" vertical="center"/>
    </xf>
    <xf numFmtId="0" fontId="4" fillId="0" borderId="20" xfId="0" applyFont="1" applyFill="1" applyBorder="1" applyAlignment="1">
      <alignment horizontal="center" vertical="center" wrapText="1"/>
    </xf>
    <xf numFmtId="38" fontId="3" fillId="0" borderId="43" xfId="1" applyFont="1" applyFill="1" applyBorder="1" applyAlignment="1" applyProtection="1">
      <alignment vertical="center" wrapText="1"/>
    </xf>
    <xf numFmtId="0" fontId="4" fillId="0" borderId="1" xfId="0" applyFont="1" applyFill="1" applyBorder="1" applyProtection="1">
      <alignment vertical="center"/>
      <protection locked="0"/>
    </xf>
    <xf numFmtId="0" fontId="4" fillId="0" borderId="9" xfId="0" applyFont="1" applyFill="1" applyBorder="1" applyProtection="1">
      <alignment vertical="center"/>
      <protection locked="0"/>
    </xf>
    <xf numFmtId="0" fontId="4" fillId="0" borderId="95" xfId="0" applyFont="1" applyFill="1" applyBorder="1" applyProtection="1">
      <alignment vertical="center"/>
      <protection locked="0"/>
    </xf>
    <xf numFmtId="0" fontId="4" fillId="0" borderId="2" xfId="0" applyFont="1" applyFill="1" applyBorder="1" applyProtection="1">
      <alignment vertical="center"/>
      <protection locked="0"/>
    </xf>
    <xf numFmtId="0" fontId="4" fillId="0" borderId="0" xfId="0" applyFont="1" applyFill="1" applyBorder="1" applyProtection="1">
      <alignment vertical="center"/>
      <protection locked="0"/>
    </xf>
    <xf numFmtId="0" fontId="4" fillId="0" borderId="0" xfId="0" applyFont="1" applyFill="1" applyBorder="1" applyAlignment="1" applyProtection="1">
      <alignment horizontal="center" vertical="center"/>
      <protection locked="0"/>
    </xf>
    <xf numFmtId="0" fontId="3" fillId="0" borderId="194" xfId="0" applyFont="1" applyFill="1" applyBorder="1" applyAlignment="1" applyProtection="1">
      <alignment horizontal="center" vertical="center" wrapText="1"/>
      <protection locked="0"/>
    </xf>
    <xf numFmtId="38" fontId="4" fillId="0" borderId="21" xfId="1" applyFont="1" applyFill="1" applyBorder="1" applyAlignment="1" applyProtection="1">
      <alignment vertical="center" wrapText="1"/>
    </xf>
    <xf numFmtId="38" fontId="4" fillId="0" borderId="209" xfId="1" applyFont="1" applyFill="1" applyBorder="1" applyAlignment="1" applyProtection="1">
      <alignment vertical="center" wrapText="1"/>
    </xf>
    <xf numFmtId="38" fontId="4" fillId="0" borderId="7" xfId="1" applyFont="1" applyFill="1" applyBorder="1" applyAlignment="1" applyProtection="1">
      <alignment vertical="center" wrapText="1"/>
    </xf>
    <xf numFmtId="38" fontId="4" fillId="0" borderId="218" xfId="1" applyFont="1" applyFill="1" applyBorder="1" applyAlignment="1" applyProtection="1">
      <alignment vertical="center" wrapText="1"/>
    </xf>
    <xf numFmtId="38" fontId="4" fillId="0" borderId="219" xfId="1" applyFont="1" applyFill="1" applyBorder="1" applyAlignment="1" applyProtection="1">
      <alignment vertical="center" wrapText="1"/>
    </xf>
    <xf numFmtId="38" fontId="4" fillId="0" borderId="99" xfId="1" applyFont="1" applyFill="1" applyBorder="1" applyAlignment="1" applyProtection="1">
      <alignment vertical="center" wrapText="1"/>
      <protection locked="0"/>
    </xf>
    <xf numFmtId="38" fontId="4" fillId="0" borderId="110" xfId="1" applyFont="1" applyFill="1" applyBorder="1" applyAlignment="1" applyProtection="1">
      <alignment vertical="center" wrapText="1"/>
      <protection locked="0"/>
    </xf>
    <xf numFmtId="38" fontId="4" fillId="0" borderId="215" xfId="1" applyFont="1" applyFill="1" applyBorder="1" applyAlignment="1" applyProtection="1">
      <alignment vertical="center" wrapText="1"/>
    </xf>
    <xf numFmtId="38" fontId="4" fillId="0" borderId="22" xfId="1" applyFont="1" applyFill="1" applyBorder="1" applyAlignment="1" applyProtection="1">
      <alignment vertical="center" wrapText="1"/>
    </xf>
    <xf numFmtId="38" fontId="4" fillId="0" borderId="100" xfId="1" applyFont="1" applyFill="1" applyBorder="1" applyAlignment="1" applyProtection="1">
      <alignment horizontal="right" vertical="center" wrapText="1"/>
    </xf>
    <xf numFmtId="38" fontId="4" fillId="0" borderId="38" xfId="1" applyFont="1" applyFill="1" applyBorder="1" applyAlignment="1" applyProtection="1">
      <alignment horizontal="right" vertical="center" wrapText="1"/>
    </xf>
    <xf numFmtId="38" fontId="4" fillId="0" borderId="116" xfId="1" applyFont="1" applyFill="1" applyBorder="1" applyAlignment="1" applyProtection="1">
      <alignment horizontal="right" vertical="center" wrapText="1"/>
    </xf>
    <xf numFmtId="38" fontId="4" fillId="0" borderId="36" xfId="1" applyFont="1" applyFill="1" applyBorder="1" applyAlignment="1" applyProtection="1">
      <alignment horizontal="right" vertical="center" wrapText="1"/>
    </xf>
    <xf numFmtId="38" fontId="4" fillId="0" borderId="130" xfId="1" applyFont="1" applyFill="1" applyBorder="1" applyAlignment="1">
      <alignment horizontal="right" vertical="center" wrapText="1"/>
    </xf>
    <xf numFmtId="38" fontId="22" fillId="0" borderId="1" xfId="1" applyFont="1" applyBorder="1" applyAlignment="1">
      <alignment vertical="center"/>
    </xf>
    <xf numFmtId="38" fontId="22" fillId="0" borderId="9" xfId="1" applyFont="1" applyBorder="1" applyAlignment="1">
      <alignment vertical="center"/>
    </xf>
    <xf numFmtId="38" fontId="22" fillId="0" borderId="95" xfId="1" applyFont="1" applyBorder="1" applyAlignment="1">
      <alignment vertical="center"/>
    </xf>
    <xf numFmtId="38" fontId="22" fillId="0" borderId="2" xfId="1" applyFont="1" applyBorder="1" applyAlignment="1">
      <alignment vertical="center"/>
    </xf>
    <xf numFmtId="0" fontId="0" fillId="12" borderId="1" xfId="0" applyFill="1" applyBorder="1" applyAlignment="1" applyProtection="1">
      <alignment horizontal="center" vertical="center"/>
      <protection locked="0"/>
    </xf>
    <xf numFmtId="0" fontId="19" fillId="0" borderId="38" xfId="0" applyFont="1" applyFill="1" applyBorder="1" applyAlignment="1" applyProtection="1">
      <alignment horizontal="left" vertical="center" wrapText="1"/>
      <protection locked="0"/>
    </xf>
    <xf numFmtId="0" fontId="39" fillId="5" borderId="9" xfId="0" applyFont="1" applyFill="1" applyBorder="1" applyAlignment="1" applyProtection="1">
      <alignment vertical="center" wrapText="1"/>
      <protection locked="0"/>
    </xf>
    <xf numFmtId="0" fontId="33" fillId="5" borderId="1" xfId="0" applyFont="1" applyFill="1" applyBorder="1" applyAlignment="1" applyProtection="1">
      <alignment horizontal="center" vertical="center" wrapText="1"/>
      <protection locked="0"/>
    </xf>
    <xf numFmtId="0" fontId="0" fillId="5" borderId="1" xfId="0" applyFont="1" applyFill="1" applyBorder="1" applyAlignment="1" applyProtection="1">
      <alignment horizontal="center" vertical="center" wrapText="1"/>
      <protection locked="0"/>
    </xf>
    <xf numFmtId="0" fontId="38" fillId="0" borderId="194"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17" fillId="6" borderId="120" xfId="0" applyFont="1" applyFill="1" applyBorder="1" applyAlignment="1" applyProtection="1">
      <alignment horizontal="center" vertical="center"/>
      <protection locked="0"/>
    </xf>
    <xf numFmtId="0" fontId="17" fillId="10" borderId="82" xfId="0" applyFont="1" applyFill="1" applyBorder="1" applyAlignment="1" applyProtection="1">
      <alignment horizontal="center" vertical="center"/>
      <protection locked="0"/>
    </xf>
    <xf numFmtId="0" fontId="17" fillId="10" borderId="85" xfId="0" applyFont="1" applyFill="1" applyBorder="1" applyAlignment="1" applyProtection="1">
      <alignment horizontal="center" vertical="center"/>
      <protection locked="0"/>
    </xf>
    <xf numFmtId="0" fontId="17" fillId="6" borderId="122" xfId="0" applyFont="1" applyFill="1" applyBorder="1" applyAlignment="1" applyProtection="1">
      <alignment horizontal="center" vertical="center"/>
      <protection locked="0"/>
    </xf>
    <xf numFmtId="0" fontId="33" fillId="0" borderId="0" xfId="0" applyFont="1" applyFill="1" applyBorder="1" applyProtection="1">
      <alignment vertical="center"/>
      <protection locked="0"/>
    </xf>
    <xf numFmtId="0" fontId="0" fillId="0" borderId="49" xfId="0" applyFont="1" applyBorder="1" applyAlignment="1" applyProtection="1">
      <alignment horizontal="left" vertical="center"/>
      <protection locked="0"/>
    </xf>
    <xf numFmtId="38" fontId="0" fillId="14" borderId="51" xfId="1" applyFont="1" applyFill="1" applyBorder="1" applyAlignment="1" applyProtection="1">
      <alignment vertical="center"/>
      <protection locked="0"/>
    </xf>
    <xf numFmtId="0" fontId="33" fillId="0" borderId="33" xfId="0" applyFont="1" applyFill="1" applyBorder="1" applyAlignment="1" applyProtection="1">
      <alignment horizontal="right" vertical="center" wrapText="1"/>
      <protection locked="0"/>
    </xf>
    <xf numFmtId="0" fontId="3" fillId="0" borderId="50" xfId="0"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protection locked="0"/>
    </xf>
    <xf numFmtId="0" fontId="3" fillId="0" borderId="9" xfId="0" applyFont="1" applyFill="1" applyBorder="1" applyAlignment="1" applyProtection="1">
      <alignment horizontal="center" vertical="center" wrapText="1"/>
      <protection locked="0"/>
    </xf>
    <xf numFmtId="0" fontId="3" fillId="0" borderId="86" xfId="0" applyFont="1" applyFill="1" applyBorder="1" applyAlignment="1" applyProtection="1">
      <alignment horizontal="center" vertical="center" wrapText="1"/>
      <protection locked="0"/>
    </xf>
    <xf numFmtId="38" fontId="4" fillId="0" borderId="68" xfId="1" applyFont="1" applyFill="1" applyBorder="1" applyAlignment="1" applyProtection="1">
      <alignment vertical="center" wrapText="1"/>
      <protection locked="0"/>
    </xf>
    <xf numFmtId="38" fontId="4" fillId="0" borderId="23" xfId="1" applyFont="1" applyFill="1" applyBorder="1" applyAlignment="1" applyProtection="1">
      <alignment vertical="center" wrapText="1"/>
      <protection locked="0"/>
    </xf>
    <xf numFmtId="38" fontId="4" fillId="0" borderId="220" xfId="1" applyFont="1" applyFill="1" applyBorder="1" applyAlignment="1" applyProtection="1">
      <alignment vertical="center" wrapText="1"/>
      <protection locked="0"/>
    </xf>
    <xf numFmtId="38" fontId="67" fillId="0" borderId="136" xfId="1" applyFont="1" applyFill="1" applyBorder="1" applyAlignment="1" applyProtection="1">
      <alignment vertical="center" wrapText="1"/>
      <protection locked="0"/>
    </xf>
    <xf numFmtId="0" fontId="66" fillId="0" borderId="110" xfId="0" applyFont="1" applyFill="1" applyBorder="1" applyAlignment="1" applyProtection="1">
      <alignment vertical="center" wrapText="1"/>
      <protection locked="0"/>
    </xf>
    <xf numFmtId="38" fontId="67" fillId="0" borderId="110" xfId="1" applyFont="1" applyFill="1" applyBorder="1" applyAlignment="1" applyProtection="1">
      <alignment vertical="center" wrapText="1"/>
      <protection locked="0"/>
    </xf>
    <xf numFmtId="0" fontId="62" fillId="0" borderId="20" xfId="0" applyFont="1" applyFill="1" applyBorder="1" applyAlignment="1" applyProtection="1">
      <alignment vertical="center" wrapText="1"/>
      <protection locked="0"/>
    </xf>
    <xf numFmtId="0" fontId="66" fillId="0" borderId="20" xfId="0" applyFont="1" applyFill="1" applyBorder="1" applyAlignment="1" applyProtection="1">
      <alignment vertical="center" wrapText="1"/>
      <protection locked="0"/>
    </xf>
    <xf numFmtId="0" fontId="62" fillId="0" borderId="27" xfId="0" applyFont="1" applyFill="1" applyBorder="1" applyAlignment="1" applyProtection="1">
      <alignment vertical="center" wrapText="1"/>
      <protection locked="0"/>
    </xf>
    <xf numFmtId="0" fontId="62" fillId="0" borderId="29" xfId="0" applyFont="1" applyFill="1" applyBorder="1" applyAlignment="1" applyProtection="1">
      <alignment vertical="center" wrapText="1"/>
      <protection locked="0"/>
    </xf>
    <xf numFmtId="38" fontId="67" fillId="0" borderId="140" xfId="1" applyFont="1" applyFill="1" applyBorder="1" applyAlignment="1" applyProtection="1">
      <alignment vertical="center" wrapText="1"/>
      <protection locked="0"/>
    </xf>
    <xf numFmtId="0" fontId="62" fillId="0" borderId="26" xfId="0" applyFont="1" applyFill="1" applyBorder="1" applyAlignment="1" applyProtection="1">
      <alignment horizontal="justify" vertical="center" wrapText="1"/>
      <protection locked="0"/>
    </xf>
    <xf numFmtId="38" fontId="67" fillId="0" borderId="26" xfId="1" applyFont="1" applyFill="1" applyBorder="1" applyAlignment="1" applyProtection="1">
      <alignment vertical="center" wrapText="1"/>
      <protection locked="0"/>
    </xf>
    <xf numFmtId="0" fontId="62" fillId="0" borderId="11" xfId="0" applyFont="1" applyFill="1" applyBorder="1" applyAlignment="1" applyProtection="1">
      <alignment horizontal="justify" vertical="center" wrapText="1"/>
      <protection locked="0"/>
    </xf>
    <xf numFmtId="0" fontId="66" fillId="0" borderId="20" xfId="0" applyFont="1" applyFill="1" applyBorder="1" applyAlignment="1" applyProtection="1">
      <alignment horizontal="justify" vertical="center" wrapText="1"/>
      <protection locked="0"/>
    </xf>
    <xf numFmtId="38" fontId="67" fillId="0" borderId="20" xfId="1" applyFont="1" applyFill="1" applyBorder="1" applyAlignment="1" applyProtection="1">
      <alignment vertical="center" wrapText="1"/>
      <protection locked="0"/>
    </xf>
    <xf numFmtId="0" fontId="66" fillId="0" borderId="13" xfId="0" applyFont="1" applyFill="1" applyBorder="1" applyAlignment="1" applyProtection="1">
      <alignment horizontal="justify" vertical="center" wrapText="1"/>
      <protection locked="0"/>
    </xf>
    <xf numFmtId="38" fontId="67" fillId="0" borderId="205" xfId="1" applyFont="1" applyFill="1" applyBorder="1" applyAlignment="1" applyProtection="1">
      <alignment vertical="center" wrapText="1"/>
      <protection locked="0"/>
    </xf>
    <xf numFmtId="0" fontId="66" fillId="0" borderId="27" xfId="0" applyFont="1" applyFill="1" applyBorder="1" applyAlignment="1" applyProtection="1">
      <alignment horizontal="justify" vertical="center" wrapText="1"/>
      <protection locked="0"/>
    </xf>
    <xf numFmtId="0" fontId="62" fillId="0" borderId="15" xfId="0" applyFont="1" applyFill="1" applyBorder="1" applyAlignment="1" applyProtection="1">
      <alignment horizontal="justify" vertical="center" wrapText="1"/>
      <protection locked="0"/>
    </xf>
    <xf numFmtId="0" fontId="62" fillId="0" borderId="29" xfId="0" applyFont="1" applyFill="1" applyBorder="1" applyAlignment="1" applyProtection="1">
      <alignment horizontal="justify" vertical="center" wrapText="1"/>
      <protection locked="0"/>
    </xf>
    <xf numFmtId="0" fontId="62" fillId="0" borderId="31" xfId="0" applyFont="1" applyFill="1" applyBorder="1" applyAlignment="1" applyProtection="1">
      <alignment horizontal="justify" vertical="center" wrapText="1"/>
      <protection locked="0"/>
    </xf>
    <xf numFmtId="0" fontId="62" fillId="0" borderId="20" xfId="0" applyFont="1" applyFill="1" applyBorder="1" applyAlignment="1" applyProtection="1">
      <alignment horizontal="center" vertical="center" wrapText="1"/>
      <protection locked="0"/>
    </xf>
    <xf numFmtId="0" fontId="62" fillId="0" borderId="27" xfId="0" applyFont="1" applyFill="1" applyBorder="1" applyAlignment="1" applyProtection="1">
      <alignment horizontal="justify" vertical="center" wrapText="1"/>
      <protection locked="0"/>
    </xf>
    <xf numFmtId="0" fontId="52" fillId="0" borderId="27" xfId="0" applyFont="1" applyFill="1" applyBorder="1" applyAlignment="1" applyProtection="1">
      <alignment horizontal="justify" vertical="center" wrapText="1"/>
      <protection locked="0"/>
    </xf>
    <xf numFmtId="38" fontId="4" fillId="0" borderId="7" xfId="0" applyNumberFormat="1" applyFont="1" applyFill="1" applyBorder="1" applyAlignment="1" applyProtection="1">
      <alignment horizontal="right" vertical="center" wrapText="1"/>
    </xf>
    <xf numFmtId="0" fontId="62" fillId="0" borderId="20" xfId="0" applyFont="1" applyFill="1" applyBorder="1" applyAlignment="1" applyProtection="1">
      <alignment horizontal="justify" vertical="center" wrapText="1"/>
      <protection locked="0"/>
    </xf>
    <xf numFmtId="0" fontId="62" fillId="0" borderId="13" xfId="0" applyFont="1" applyFill="1" applyBorder="1" applyAlignment="1" applyProtection="1">
      <alignment horizontal="justify" vertical="center" wrapText="1"/>
      <protection locked="0"/>
    </xf>
    <xf numFmtId="0" fontId="5" fillId="0" borderId="0" xfId="0" applyFont="1" applyFill="1" applyAlignment="1" applyProtection="1">
      <alignment vertical="center"/>
      <protection locked="0"/>
    </xf>
    <xf numFmtId="0" fontId="4" fillId="0" borderId="72" xfId="0" applyFont="1" applyFill="1" applyBorder="1" applyProtection="1">
      <alignment vertical="center"/>
      <protection locked="0"/>
    </xf>
    <xf numFmtId="0" fontId="38" fillId="6" borderId="75" xfId="0" applyFont="1" applyFill="1" applyBorder="1" applyAlignment="1" applyProtection="1">
      <alignment horizontal="left" vertical="center"/>
      <protection locked="0"/>
    </xf>
    <xf numFmtId="38" fontId="0" fillId="6" borderId="185" xfId="1" applyFont="1" applyFill="1" applyBorder="1" applyAlignment="1" applyProtection="1">
      <alignment horizontal="left" vertical="center" indent="1"/>
      <protection locked="0"/>
    </xf>
    <xf numFmtId="0" fontId="3" fillId="0" borderId="50" xfId="0"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protection locked="0"/>
    </xf>
    <xf numFmtId="0" fontId="3" fillId="0" borderId="9" xfId="0" applyFont="1" applyFill="1" applyBorder="1" applyAlignment="1" applyProtection="1">
      <alignment horizontal="center" vertical="center" wrapText="1"/>
      <protection locked="0"/>
    </xf>
    <xf numFmtId="0" fontId="3" fillId="0" borderId="86" xfId="0" applyFont="1" applyFill="1" applyBorder="1" applyAlignment="1" applyProtection="1">
      <alignment horizontal="center" vertical="center" wrapText="1"/>
      <protection locked="0"/>
    </xf>
    <xf numFmtId="0" fontId="3" fillId="0" borderId="50" xfId="0" applyFont="1" applyFill="1" applyBorder="1" applyAlignment="1">
      <alignment horizontal="center" vertical="center" wrapText="1"/>
    </xf>
    <xf numFmtId="0" fontId="5" fillId="0" borderId="0" xfId="0" applyFont="1" applyFill="1" applyAlignment="1">
      <alignment horizontal="center" vertical="center"/>
    </xf>
    <xf numFmtId="0" fontId="4" fillId="0" borderId="2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0" borderId="2" xfId="0" applyFont="1" applyFill="1" applyBorder="1" applyAlignment="1" applyProtection="1">
      <alignment vertical="center"/>
      <protection locked="0"/>
    </xf>
    <xf numFmtId="0" fontId="62" fillId="0" borderId="13" xfId="0" applyFont="1" applyFill="1" applyBorder="1" applyAlignment="1">
      <alignment horizontal="center" vertical="center" wrapText="1"/>
    </xf>
    <xf numFmtId="0" fontId="62" fillId="0" borderId="20" xfId="0" applyFont="1" applyFill="1" applyBorder="1" applyAlignment="1">
      <alignment horizontal="center" vertical="center" wrapText="1"/>
    </xf>
    <xf numFmtId="0" fontId="62" fillId="0" borderId="13" xfId="0" applyFont="1" applyFill="1" applyBorder="1" applyAlignment="1">
      <alignment vertical="center" wrapText="1"/>
    </xf>
    <xf numFmtId="0" fontId="62" fillId="0" borderId="20" xfId="0" applyFont="1" applyFill="1" applyBorder="1" applyAlignment="1">
      <alignment vertical="center" wrapText="1"/>
    </xf>
    <xf numFmtId="0" fontId="62" fillId="0" borderId="28" xfId="0" applyFont="1" applyFill="1" applyBorder="1" applyAlignment="1">
      <alignment vertical="center" wrapText="1"/>
    </xf>
    <xf numFmtId="0" fontId="62" fillId="0" borderId="11" xfId="0" applyFont="1" applyFill="1" applyBorder="1" applyAlignment="1">
      <alignment horizontal="justify" vertical="center" wrapText="1"/>
    </xf>
    <xf numFmtId="0" fontId="62" fillId="0" borderId="13" xfId="0" applyFont="1" applyFill="1" applyBorder="1" applyAlignment="1">
      <alignment horizontal="justify" vertical="center" wrapText="1"/>
    </xf>
    <xf numFmtId="0" fontId="62" fillId="0" borderId="15" xfId="0" applyFont="1" applyFill="1" applyBorder="1" applyAlignment="1">
      <alignment horizontal="justify" vertical="center" wrapText="1"/>
    </xf>
    <xf numFmtId="0" fontId="62" fillId="0" borderId="29" xfId="0" applyFont="1" applyFill="1" applyBorder="1" applyAlignment="1">
      <alignment horizontal="justify" vertical="center" wrapText="1"/>
    </xf>
    <xf numFmtId="0" fontId="69" fillId="0" borderId="13" xfId="0" applyFont="1" applyFill="1" applyBorder="1" applyAlignment="1">
      <alignment horizontal="justify" vertical="center" wrapText="1"/>
    </xf>
    <xf numFmtId="0" fontId="52" fillId="0" borderId="13" xfId="0" applyFont="1" applyFill="1" applyBorder="1" applyAlignment="1">
      <alignment horizontal="justify" vertical="center" wrapText="1"/>
    </xf>
    <xf numFmtId="0" fontId="0" fillId="7" borderId="12" xfId="0" applyFill="1" applyBorder="1" applyAlignment="1" applyProtection="1">
      <alignment horizontal="center" vertical="center"/>
      <protection locked="0"/>
    </xf>
    <xf numFmtId="0" fontId="0" fillId="7" borderId="18" xfId="0" applyFill="1" applyBorder="1" applyAlignment="1" applyProtection="1">
      <alignment horizontal="center" vertical="center"/>
      <protection locked="0"/>
    </xf>
    <xf numFmtId="0" fontId="19" fillId="0" borderId="11" xfId="0" applyFont="1" applyFill="1" applyBorder="1" applyAlignment="1" applyProtection="1">
      <alignment horizontal="left" vertical="center" wrapText="1"/>
      <protection locked="0"/>
    </xf>
    <xf numFmtId="0" fontId="19" fillId="0" borderId="144" xfId="0" applyFont="1" applyFill="1" applyBorder="1" applyAlignment="1" applyProtection="1">
      <alignment horizontal="left" vertical="center" wrapText="1"/>
      <protection locked="0"/>
    </xf>
    <xf numFmtId="0" fontId="19" fillId="0" borderId="204" xfId="0" applyFont="1" applyFill="1" applyBorder="1" applyAlignment="1" applyProtection="1">
      <alignment horizontal="left" vertical="center" wrapText="1"/>
      <protection locked="0"/>
    </xf>
    <xf numFmtId="0" fontId="39" fillId="11" borderId="26" xfId="0" applyFont="1" applyFill="1" applyBorder="1" applyAlignment="1" applyProtection="1">
      <alignment horizontal="center" vertical="center" wrapText="1"/>
      <protection locked="0"/>
    </xf>
    <xf numFmtId="0" fontId="39" fillId="11" borderId="50" xfId="0" applyFont="1" applyFill="1" applyBorder="1" applyAlignment="1" applyProtection="1">
      <alignment horizontal="center" vertical="center" wrapText="1"/>
      <protection locked="0"/>
    </xf>
    <xf numFmtId="0" fontId="19" fillId="11" borderId="37" xfId="0" applyFont="1" applyFill="1" applyBorder="1" applyAlignment="1" applyProtection="1">
      <alignment horizontal="center" vertical="center" wrapText="1"/>
      <protection locked="0"/>
    </xf>
    <xf numFmtId="0" fontId="19" fillId="11" borderId="97" xfId="0" applyFont="1" applyFill="1" applyBorder="1" applyAlignment="1" applyProtection="1">
      <alignment horizontal="center" vertical="center" wrapText="1"/>
      <protection locked="0"/>
    </xf>
    <xf numFmtId="0" fontId="0" fillId="11" borderId="9"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87" xfId="0" applyFill="1" applyBorder="1" applyAlignment="1" applyProtection="1">
      <alignment horizontal="center" vertical="center" wrapText="1"/>
      <protection locked="0"/>
    </xf>
    <xf numFmtId="0" fontId="16" fillId="11" borderId="9" xfId="0" applyFont="1" applyFill="1" applyBorder="1" applyAlignment="1" applyProtection="1">
      <alignment horizontal="center" vertical="center" wrapText="1"/>
      <protection locked="0"/>
    </xf>
    <xf numFmtId="0" fontId="16" fillId="11" borderId="2" xfId="0" applyFont="1" applyFill="1" applyBorder="1" applyAlignment="1" applyProtection="1">
      <alignment horizontal="center" vertical="center" wrapText="1"/>
      <protection locked="0"/>
    </xf>
    <xf numFmtId="0" fontId="16" fillId="7" borderId="12" xfId="0" applyFont="1" applyFill="1" applyBorder="1" applyAlignment="1" applyProtection="1">
      <alignment horizontal="left" vertical="center"/>
      <protection locked="0"/>
    </xf>
    <xf numFmtId="0" fontId="16" fillId="7" borderId="23" xfId="0" applyFont="1" applyFill="1" applyBorder="1" applyAlignment="1" applyProtection="1">
      <alignment horizontal="left" vertical="center"/>
      <protection locked="0"/>
    </xf>
    <xf numFmtId="0" fontId="19" fillId="4" borderId="17" xfId="0" applyFont="1" applyFill="1" applyBorder="1" applyAlignment="1" applyProtection="1">
      <alignment horizontal="center" vertical="center" wrapText="1"/>
      <protection locked="0"/>
    </xf>
    <xf numFmtId="0" fontId="19" fillId="4" borderId="72" xfId="0" applyFont="1" applyFill="1" applyBorder="1" applyAlignment="1" applyProtection="1">
      <alignment horizontal="center" vertical="center" wrapText="1"/>
      <protection locked="0"/>
    </xf>
    <xf numFmtId="0" fontId="19" fillId="4" borderId="141" xfId="0" applyFont="1" applyFill="1" applyBorder="1" applyAlignment="1" applyProtection="1">
      <alignment horizontal="center" vertical="center" wrapText="1"/>
      <protection locked="0"/>
    </xf>
    <xf numFmtId="0" fontId="16" fillId="4" borderId="86" xfId="0" applyFont="1" applyFill="1" applyBorder="1" applyAlignment="1" applyProtection="1">
      <alignment vertical="center"/>
      <protection locked="0"/>
    </xf>
    <xf numFmtId="0" fontId="16" fillId="4" borderId="2" xfId="0" applyFont="1" applyFill="1" applyBorder="1" applyAlignment="1" applyProtection="1">
      <alignment vertical="center"/>
      <protection locked="0"/>
    </xf>
    <xf numFmtId="0" fontId="39" fillId="11" borderId="22" xfId="0" applyFont="1" applyFill="1" applyBorder="1" applyAlignment="1" applyProtection="1">
      <alignment horizontal="center" vertical="center" wrapText="1"/>
      <protection locked="0"/>
    </xf>
    <xf numFmtId="0" fontId="19" fillId="0" borderId="210" xfId="0" applyFont="1" applyFill="1" applyBorder="1" applyAlignment="1" applyProtection="1">
      <alignment horizontal="left" vertical="center" wrapText="1"/>
      <protection locked="0"/>
    </xf>
    <xf numFmtId="0" fontId="19" fillId="0" borderId="211" xfId="0" applyFont="1" applyFill="1" applyBorder="1" applyAlignment="1" applyProtection="1">
      <alignment horizontal="left" vertical="center" wrapText="1"/>
      <protection locked="0"/>
    </xf>
    <xf numFmtId="0" fontId="19" fillId="0" borderId="212" xfId="0" applyFont="1" applyFill="1" applyBorder="1" applyAlignment="1" applyProtection="1">
      <alignment horizontal="left" vertical="center" wrapText="1"/>
      <protection locked="0"/>
    </xf>
    <xf numFmtId="0" fontId="16" fillId="4" borderId="142" xfId="0" applyFont="1" applyFill="1" applyBorder="1" applyAlignment="1" applyProtection="1">
      <alignment horizontal="left" vertical="center"/>
      <protection locked="0"/>
    </xf>
    <xf numFmtId="0" fontId="16" fillId="4" borderId="139" xfId="0" applyFont="1" applyFill="1" applyBorder="1" applyAlignment="1" applyProtection="1">
      <alignment horizontal="left" vertical="center"/>
      <protection locked="0"/>
    </xf>
    <xf numFmtId="0" fontId="39" fillId="11" borderId="26" xfId="0" applyFont="1" applyFill="1" applyBorder="1" applyAlignment="1" applyProtection="1">
      <alignment horizontal="left" vertical="center" wrapText="1"/>
      <protection locked="0"/>
    </xf>
    <xf numFmtId="0" fontId="39" fillId="11" borderId="20" xfId="0" applyFont="1" applyFill="1" applyBorder="1" applyAlignment="1" applyProtection="1">
      <alignment horizontal="left" vertical="center" wrapText="1"/>
      <protection locked="0"/>
    </xf>
    <xf numFmtId="0" fontId="37" fillId="11" borderId="33" xfId="0" applyFont="1" applyFill="1" applyBorder="1" applyAlignment="1" applyProtection="1">
      <alignment horizontal="left" vertical="center"/>
      <protection locked="0"/>
    </xf>
    <xf numFmtId="0" fontId="16" fillId="4" borderId="140" xfId="0" applyFont="1" applyFill="1" applyBorder="1" applyAlignment="1" applyProtection="1">
      <alignment horizontal="center" vertical="center" textRotation="255" wrapText="1"/>
      <protection locked="0"/>
    </xf>
    <xf numFmtId="0" fontId="0" fillId="0" borderId="136" xfId="0" applyBorder="1" applyAlignment="1" applyProtection="1">
      <alignment horizontal="center" vertical="center" textRotation="255"/>
      <protection locked="0"/>
    </xf>
    <xf numFmtId="0" fontId="16" fillId="4" borderId="17" xfId="0" applyFont="1" applyFill="1" applyBorder="1" applyAlignment="1" applyProtection="1">
      <alignment horizontal="center" vertical="center"/>
      <protection locked="0"/>
    </xf>
    <xf numFmtId="0" fontId="16" fillId="4" borderId="72" xfId="0" applyFont="1" applyFill="1" applyBorder="1" applyAlignment="1" applyProtection="1">
      <alignment horizontal="center" vertical="center"/>
      <protection locked="0"/>
    </xf>
    <xf numFmtId="0" fontId="16" fillId="4" borderId="141" xfId="0" applyFont="1" applyFill="1" applyBorder="1" applyAlignment="1" applyProtection="1">
      <alignment horizontal="center" vertical="center"/>
      <protection locked="0"/>
    </xf>
    <xf numFmtId="0" fontId="16" fillId="4" borderId="213" xfId="0" applyFont="1" applyFill="1" applyBorder="1" applyAlignment="1" applyProtection="1">
      <alignment horizontal="left" vertical="center"/>
      <protection locked="0"/>
    </xf>
    <xf numFmtId="0" fontId="16" fillId="4" borderId="214" xfId="0" applyFont="1" applyFill="1" applyBorder="1" applyAlignment="1" applyProtection="1">
      <alignment horizontal="left" vertical="center"/>
      <protection locked="0"/>
    </xf>
    <xf numFmtId="0" fontId="0" fillId="7" borderId="136" xfId="0" applyFill="1" applyBorder="1" applyAlignment="1" applyProtection="1">
      <alignment horizontal="center" vertical="center"/>
      <protection locked="0"/>
    </xf>
    <xf numFmtId="0" fontId="0" fillId="7" borderId="215" xfId="0" applyFill="1" applyBorder="1" applyAlignment="1" applyProtection="1">
      <alignment horizontal="center" vertical="center"/>
      <protection locked="0"/>
    </xf>
    <xf numFmtId="0" fontId="40" fillId="5" borderId="9" xfId="11" applyFill="1" applyBorder="1" applyAlignment="1" applyProtection="1">
      <alignment horizontal="center" vertical="center"/>
      <protection locked="0"/>
    </xf>
    <xf numFmtId="0" fontId="40" fillId="5" borderId="95" xfId="11" applyFill="1" applyBorder="1" applyAlignment="1" applyProtection="1">
      <alignment horizontal="center" vertical="center"/>
      <protection locked="0"/>
    </xf>
    <xf numFmtId="0" fontId="40" fillId="5" borderId="87" xfId="11" applyFill="1" applyBorder="1" applyAlignment="1" applyProtection="1">
      <alignment horizontal="center" vertical="center"/>
      <protection locked="0"/>
    </xf>
    <xf numFmtId="0" fontId="17" fillId="0" borderId="98" xfId="0" applyFont="1" applyFill="1" applyBorder="1" applyAlignment="1" applyProtection="1">
      <alignment horizontal="center" vertical="center"/>
      <protection locked="0"/>
    </xf>
    <xf numFmtId="0" fontId="19" fillId="0" borderId="112" xfId="0" applyFont="1" applyFill="1" applyBorder="1" applyAlignment="1" applyProtection="1">
      <alignment horizontal="left" vertical="center" wrapText="1"/>
      <protection locked="0"/>
    </xf>
    <xf numFmtId="0" fontId="0" fillId="0" borderId="84" xfId="0" applyBorder="1" applyAlignment="1" applyProtection="1">
      <alignment vertical="center"/>
      <protection locked="0"/>
    </xf>
    <xf numFmtId="0" fontId="0" fillId="0" borderId="85" xfId="0" applyBorder="1" applyAlignment="1" applyProtection="1">
      <alignment vertical="center"/>
      <protection locked="0"/>
    </xf>
    <xf numFmtId="0" fontId="16" fillId="4" borderId="82" xfId="0" applyFont="1" applyFill="1" applyBorder="1" applyAlignment="1" applyProtection="1">
      <alignment vertical="center"/>
      <protection locked="0"/>
    </xf>
    <xf numFmtId="0" fontId="0" fillId="0" borderId="83" xfId="0" applyBorder="1" applyAlignment="1" applyProtection="1">
      <alignment vertical="center"/>
      <protection locked="0"/>
    </xf>
    <xf numFmtId="0" fontId="16" fillId="4" borderId="88" xfId="0" applyFont="1" applyFill="1" applyBorder="1" applyAlignment="1" applyProtection="1">
      <alignment horizontal="left" vertical="center" wrapText="1"/>
      <protection locked="0"/>
    </xf>
    <xf numFmtId="0" fontId="16" fillId="4" borderId="89" xfId="0" applyFont="1" applyFill="1" applyBorder="1" applyAlignment="1" applyProtection="1">
      <alignment horizontal="left" vertical="center" wrapText="1"/>
      <protection locked="0"/>
    </xf>
    <xf numFmtId="0" fontId="19" fillId="0" borderId="90" xfId="0" applyFont="1" applyFill="1" applyBorder="1" applyAlignment="1" applyProtection="1">
      <alignment vertical="center"/>
      <protection locked="0"/>
    </xf>
    <xf numFmtId="0" fontId="19" fillId="0" borderId="91" xfId="0" applyFont="1" applyFill="1" applyBorder="1" applyAlignment="1" applyProtection="1">
      <alignment vertical="center"/>
      <protection locked="0"/>
    </xf>
    <xf numFmtId="0" fontId="19" fillId="0" borderId="92" xfId="0" applyFont="1" applyFill="1" applyBorder="1" applyAlignment="1" applyProtection="1">
      <alignment vertical="center"/>
      <protection locked="0"/>
    </xf>
    <xf numFmtId="0" fontId="16" fillId="4" borderId="86" xfId="0" applyFont="1" applyFill="1" applyBorder="1" applyAlignment="1" applyProtection="1">
      <alignment horizontal="left" vertical="center"/>
      <protection locked="0"/>
    </xf>
    <xf numFmtId="0" fontId="16" fillId="4" borderId="2" xfId="0" applyFont="1" applyFill="1" applyBorder="1" applyAlignment="1" applyProtection="1">
      <alignment horizontal="left" vertical="center"/>
      <protection locked="0"/>
    </xf>
    <xf numFmtId="0" fontId="19" fillId="0" borderId="9" xfId="0" applyFont="1" applyFill="1" applyBorder="1" applyAlignment="1" applyProtection="1">
      <alignment vertical="center"/>
      <protection locked="0"/>
    </xf>
    <xf numFmtId="0" fontId="19" fillId="0" borderId="95" xfId="0" applyFont="1" applyFill="1" applyBorder="1" applyAlignment="1" applyProtection="1">
      <alignment vertical="center"/>
      <protection locked="0"/>
    </xf>
    <xf numFmtId="0" fontId="19" fillId="0" borderId="87" xfId="0" applyFont="1" applyFill="1" applyBorder="1" applyAlignment="1" applyProtection="1">
      <alignment vertical="center"/>
      <protection locked="0"/>
    </xf>
    <xf numFmtId="0" fontId="0" fillId="5" borderId="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35" fillId="5" borderId="0" xfId="0" applyFont="1" applyFill="1" applyAlignment="1" applyProtection="1">
      <alignment horizontal="left" vertical="center" wrapText="1"/>
      <protection locked="0"/>
    </xf>
    <xf numFmtId="0" fontId="16" fillId="4" borderId="77" xfId="0" applyFont="1" applyFill="1" applyBorder="1" applyAlignment="1" applyProtection="1">
      <alignment horizontal="left" vertical="center"/>
      <protection locked="0"/>
    </xf>
    <xf numFmtId="0" fontId="16" fillId="4" borderId="78" xfId="0" applyFont="1" applyFill="1" applyBorder="1" applyAlignment="1" applyProtection="1">
      <alignment horizontal="left" vertical="center"/>
      <protection locked="0"/>
    </xf>
    <xf numFmtId="0" fontId="19" fillId="0" borderId="79" xfId="0" applyFont="1" applyFill="1" applyBorder="1" applyAlignment="1" applyProtection="1">
      <alignment vertical="center"/>
      <protection locked="0"/>
    </xf>
    <xf numFmtId="0" fontId="19" fillId="0" borderId="80" xfId="0" applyFont="1" applyFill="1" applyBorder="1" applyAlignment="1" applyProtection="1">
      <alignment vertical="center"/>
      <protection locked="0"/>
    </xf>
    <xf numFmtId="0" fontId="19" fillId="0" borderId="81" xfId="0" applyFont="1" applyFill="1" applyBorder="1" applyAlignment="1" applyProtection="1">
      <alignment vertical="center"/>
      <protection locked="0"/>
    </xf>
    <xf numFmtId="0" fontId="16" fillId="4" borderId="10" xfId="0" applyFont="1" applyFill="1" applyBorder="1" applyAlignment="1" applyProtection="1">
      <alignment vertical="center"/>
      <protection locked="0"/>
    </xf>
    <xf numFmtId="0" fontId="16" fillId="4" borderId="68" xfId="0" applyFont="1" applyFill="1" applyBorder="1" applyAlignment="1" applyProtection="1">
      <alignment vertical="center"/>
      <protection locked="0"/>
    </xf>
    <xf numFmtId="0" fontId="16" fillId="4" borderId="16" xfId="0" applyFont="1" applyFill="1" applyBorder="1" applyAlignment="1" applyProtection="1">
      <alignment vertical="center"/>
      <protection locked="0"/>
    </xf>
    <xf numFmtId="0" fontId="16" fillId="4" borderId="21" xfId="0" applyFont="1" applyFill="1" applyBorder="1" applyAlignment="1" applyProtection="1">
      <alignment vertical="center"/>
      <protection locked="0"/>
    </xf>
    <xf numFmtId="0" fontId="40" fillId="11" borderId="93" xfId="11" applyFill="1" applyBorder="1" applyAlignment="1" applyProtection="1">
      <alignment horizontal="center" vertical="center" wrapText="1"/>
      <protection locked="0"/>
    </xf>
    <xf numFmtId="0" fontId="40" fillId="11" borderId="94" xfId="11" applyFill="1" applyBorder="1" applyAlignment="1" applyProtection="1">
      <alignment horizontal="center" vertical="center"/>
      <protection locked="0"/>
    </xf>
    <xf numFmtId="0" fontId="19" fillId="0" borderId="9" xfId="0" applyFont="1" applyFill="1" applyBorder="1" applyAlignment="1" applyProtection="1">
      <alignment horizontal="left" vertical="center" wrapText="1"/>
      <protection locked="0"/>
    </xf>
    <xf numFmtId="0" fontId="19" fillId="0" borderId="95" xfId="0" applyFont="1" applyFill="1" applyBorder="1" applyAlignment="1" applyProtection="1">
      <alignment horizontal="left" vertical="center"/>
      <protection locked="0"/>
    </xf>
    <xf numFmtId="0" fontId="19" fillId="0" borderId="87" xfId="0" applyFont="1" applyFill="1" applyBorder="1" applyAlignment="1" applyProtection="1">
      <alignment horizontal="left" vertical="center"/>
      <protection locked="0"/>
    </xf>
    <xf numFmtId="0" fontId="16" fillId="7" borderId="9" xfId="0" applyFont="1" applyFill="1" applyBorder="1" applyAlignment="1" applyProtection="1">
      <alignment horizontal="center" vertical="center"/>
      <protection locked="0"/>
    </xf>
    <xf numFmtId="0" fontId="16" fillId="7" borderId="95" xfId="0" applyFont="1" applyFill="1" applyBorder="1" applyAlignment="1" applyProtection="1">
      <alignment horizontal="center" vertical="center"/>
      <protection locked="0"/>
    </xf>
    <xf numFmtId="0" fontId="16" fillId="7" borderId="87" xfId="0" applyFont="1" applyFill="1" applyBorder="1" applyAlignment="1" applyProtection="1">
      <alignment horizontal="center" vertical="center"/>
      <protection locked="0"/>
    </xf>
    <xf numFmtId="0" fontId="33" fillId="0" borderId="9" xfId="0" applyFont="1" applyFill="1" applyBorder="1" applyAlignment="1" applyProtection="1">
      <alignment horizontal="left" vertical="center"/>
      <protection locked="0"/>
    </xf>
    <xf numFmtId="0" fontId="16" fillId="0" borderId="95" xfId="0" applyFont="1" applyFill="1" applyBorder="1" applyAlignment="1" applyProtection="1">
      <alignment horizontal="left" vertical="center"/>
      <protection locked="0"/>
    </xf>
    <xf numFmtId="0" fontId="16" fillId="0" borderId="87" xfId="0" applyFont="1" applyFill="1" applyBorder="1" applyAlignment="1" applyProtection="1">
      <alignment horizontal="left" vertical="center"/>
      <protection locked="0"/>
    </xf>
    <xf numFmtId="0" fontId="33" fillId="0" borderId="210" xfId="0" applyFont="1" applyFill="1" applyBorder="1" applyAlignment="1" applyProtection="1">
      <alignment horizontal="center" vertical="center"/>
      <protection locked="0"/>
    </xf>
    <xf numFmtId="0" fontId="16" fillId="0" borderId="143" xfId="0" applyFont="1" applyFill="1" applyBorder="1" applyAlignment="1" applyProtection="1">
      <alignment horizontal="center" vertical="center"/>
      <protection locked="0"/>
    </xf>
    <xf numFmtId="0" fontId="0" fillId="0" borderId="211" xfId="0" applyBorder="1" applyAlignment="1" applyProtection="1">
      <alignment horizontal="center" vertical="center"/>
      <protection locked="0"/>
    </xf>
    <xf numFmtId="0" fontId="0" fillId="0" borderId="212" xfId="0" applyBorder="1" applyAlignment="1" applyProtection="1">
      <alignment horizontal="center" vertical="center"/>
      <protection locked="0"/>
    </xf>
    <xf numFmtId="0" fontId="37" fillId="11" borderId="20" xfId="0" applyFont="1" applyFill="1" applyBorder="1" applyAlignment="1" applyProtection="1">
      <alignment horizontal="center" vertical="center"/>
      <protection locked="0"/>
    </xf>
    <xf numFmtId="0" fontId="37" fillId="11" borderId="33" xfId="0" applyFont="1" applyFill="1" applyBorder="1" applyAlignment="1" applyProtection="1">
      <alignment horizontal="center" vertical="center"/>
      <protection locked="0"/>
    </xf>
    <xf numFmtId="0" fontId="16" fillId="11" borderId="95" xfId="0" applyFont="1" applyFill="1" applyBorder="1" applyAlignment="1" applyProtection="1">
      <alignment horizontal="center" vertical="center" wrapText="1"/>
      <protection locked="0"/>
    </xf>
    <xf numFmtId="0" fontId="16" fillId="11" borderId="87" xfId="0" applyFont="1" applyFill="1" applyBorder="1" applyAlignment="1" applyProtection="1">
      <alignment horizontal="center" vertical="center" wrapText="1"/>
      <protection locked="0"/>
    </xf>
    <xf numFmtId="38" fontId="22" fillId="0" borderId="0" xfId="1" applyFont="1" applyAlignment="1">
      <alignment horizontal="center" vertical="center"/>
    </xf>
    <xf numFmtId="38" fontId="23" fillId="0" borderId="99" xfId="1" applyFont="1" applyBorder="1" applyAlignment="1">
      <alignment horizontal="center" vertical="center"/>
    </xf>
    <xf numFmtId="38" fontId="23" fillId="0" borderId="49" xfId="1" applyFont="1" applyBorder="1" applyAlignment="1">
      <alignment horizontal="center" vertical="center"/>
    </xf>
    <xf numFmtId="38" fontId="23" fillId="0" borderId="100" xfId="1" applyFont="1" applyBorder="1" applyAlignment="1">
      <alignment horizontal="center" vertical="center"/>
    </xf>
    <xf numFmtId="38" fontId="23" fillId="0" borderId="101" xfId="1" applyFont="1" applyBorder="1" applyAlignment="1">
      <alignment horizontal="center" vertical="center"/>
    </xf>
    <xf numFmtId="38" fontId="34" fillId="0" borderId="0" xfId="1" applyFont="1" applyBorder="1" applyAlignment="1">
      <alignment horizontal="left" vertical="top" wrapText="1"/>
    </xf>
    <xf numFmtId="0" fontId="0" fillId="0" borderId="0" xfId="0" applyAlignment="1">
      <alignment vertical="center"/>
    </xf>
    <xf numFmtId="0" fontId="8" fillId="0" borderId="1" xfId="0" applyFont="1" applyBorder="1" applyAlignment="1">
      <alignment horizontal="center" vertical="center" wrapText="1"/>
    </xf>
    <xf numFmtId="38" fontId="7" fillId="0" borderId="0" xfId="1" applyFont="1" applyAlignment="1">
      <alignment horizontal="center" vertical="center"/>
    </xf>
    <xf numFmtId="0" fontId="34" fillId="0" borderId="0" xfId="0" applyFont="1" applyBorder="1" applyAlignment="1">
      <alignment horizontal="justify" vertical="center"/>
    </xf>
    <xf numFmtId="0" fontId="38" fillId="0" borderId="0" xfId="0" applyFont="1" applyBorder="1" applyAlignment="1">
      <alignment vertical="center"/>
    </xf>
    <xf numFmtId="0" fontId="5" fillId="0" borderId="0" xfId="0" applyFont="1" applyFill="1" applyAlignment="1" applyProtection="1">
      <alignment horizontal="center" vertical="center"/>
      <protection locked="0"/>
    </xf>
    <xf numFmtId="0" fontId="3" fillId="0" borderId="82" xfId="0" applyFont="1" applyFill="1" applyBorder="1" applyAlignment="1" applyProtection="1">
      <alignment horizontal="center" vertical="center" wrapText="1"/>
      <protection locked="0"/>
    </xf>
    <xf numFmtId="0" fontId="3" fillId="0" borderId="84" xfId="0" applyFont="1" applyFill="1" applyBorder="1" applyAlignment="1" applyProtection="1">
      <alignment horizontal="center" vertical="center" wrapText="1"/>
      <protection locked="0"/>
    </xf>
    <xf numFmtId="0" fontId="3" fillId="0" borderId="112" xfId="0" applyFont="1" applyFill="1" applyBorder="1" applyAlignment="1" applyProtection="1">
      <alignment horizontal="center" vertical="center" wrapText="1"/>
      <protection locked="0"/>
    </xf>
    <xf numFmtId="0" fontId="3" fillId="0" borderId="83" xfId="0" applyFont="1" applyFill="1" applyBorder="1" applyAlignment="1" applyProtection="1">
      <alignment horizontal="center" vertical="center" wrapText="1"/>
      <protection locked="0"/>
    </xf>
    <xf numFmtId="0" fontId="60" fillId="0" borderId="110" xfId="0" applyFont="1" applyFill="1" applyBorder="1" applyAlignment="1" applyProtection="1">
      <alignment horizontal="center" vertical="center" wrapText="1"/>
      <protection locked="0"/>
    </xf>
    <xf numFmtId="0" fontId="60" fillId="0" borderId="20" xfId="0" applyFont="1" applyFill="1" applyBorder="1" applyAlignment="1" applyProtection="1">
      <alignment horizontal="center" vertical="center" wrapText="1"/>
      <protection locked="0"/>
    </xf>
    <xf numFmtId="0" fontId="60" fillId="0" borderId="50" xfId="0" applyFont="1" applyFill="1" applyBorder="1" applyAlignment="1" applyProtection="1">
      <alignment horizontal="center" vertical="center" wrapText="1"/>
      <protection locked="0"/>
    </xf>
    <xf numFmtId="0" fontId="62" fillId="0" borderId="113" xfId="0" applyFont="1" applyFill="1" applyBorder="1" applyAlignment="1" applyProtection="1">
      <alignment horizontal="center" vertical="center" wrapText="1"/>
      <protection locked="0"/>
    </xf>
    <xf numFmtId="0" fontId="62" fillId="0" borderId="145" xfId="0" applyFont="1" applyFill="1" applyBorder="1" applyAlignment="1" applyProtection="1">
      <alignment horizontal="center" vertical="center" wrapText="1"/>
      <protection locked="0"/>
    </xf>
    <xf numFmtId="0" fontId="62" fillId="0" borderId="114" xfId="0" applyFont="1" applyFill="1" applyBorder="1" applyAlignment="1" applyProtection="1">
      <alignment horizontal="center" vertical="center" wrapText="1"/>
      <protection locked="0"/>
    </xf>
    <xf numFmtId="38" fontId="3" fillId="0" borderId="103" xfId="1" applyFont="1" applyFill="1" applyBorder="1" applyAlignment="1" applyProtection="1">
      <alignment horizontal="center" vertical="center" wrapText="1"/>
      <protection locked="0"/>
    </xf>
    <xf numFmtId="38" fontId="3" fillId="0" borderId="30" xfId="1" applyFont="1" applyFill="1" applyBorder="1" applyAlignment="1" applyProtection="1">
      <alignment horizontal="center" vertical="center" wrapText="1"/>
      <protection locked="0"/>
    </xf>
    <xf numFmtId="38" fontId="3" fillId="0" borderId="104" xfId="1" applyFont="1" applyFill="1" applyBorder="1" applyAlignment="1" applyProtection="1">
      <alignment horizontal="center" vertical="center" wrapText="1"/>
      <protection locked="0"/>
    </xf>
    <xf numFmtId="38" fontId="6" fillId="0" borderId="13" xfId="1" applyFont="1" applyFill="1" applyBorder="1" applyAlignment="1" applyProtection="1">
      <alignment horizontal="center" vertical="center" wrapText="1"/>
      <protection locked="0"/>
    </xf>
    <xf numFmtId="38" fontId="6" fillId="0" borderId="0" xfId="1" applyFont="1" applyFill="1" applyBorder="1" applyAlignment="1" applyProtection="1">
      <alignment horizontal="center" vertical="center" wrapText="1"/>
      <protection locked="0"/>
    </xf>
    <xf numFmtId="38" fontId="6" fillId="0" borderId="57" xfId="1" applyFont="1" applyFill="1" applyBorder="1" applyAlignment="1" applyProtection="1">
      <alignment horizontal="center" vertical="center" wrapText="1"/>
      <protection locked="0"/>
    </xf>
    <xf numFmtId="38" fontId="6" fillId="0" borderId="102" xfId="1" applyFont="1" applyFill="1" applyBorder="1" applyAlignment="1" applyProtection="1">
      <alignment horizontal="center" vertical="center" wrapText="1"/>
      <protection locked="0"/>
    </xf>
    <xf numFmtId="38" fontId="6" fillId="0" borderId="98" xfId="1" applyFont="1" applyFill="1" applyBorder="1" applyAlignment="1" applyProtection="1">
      <alignment horizontal="center" vertical="center" wrapText="1"/>
      <protection locked="0"/>
    </xf>
    <xf numFmtId="38" fontId="6" fillId="0" borderId="58" xfId="1" applyFont="1" applyFill="1" applyBorder="1" applyAlignment="1" applyProtection="1">
      <alignment horizontal="center" vertical="center" wrapText="1"/>
      <protection locked="0"/>
    </xf>
    <xf numFmtId="0" fontId="3" fillId="0" borderId="111" xfId="0" applyFont="1" applyFill="1" applyBorder="1" applyAlignment="1" applyProtection="1">
      <alignment horizontal="center" vertical="center" wrapText="1"/>
      <protection locked="0"/>
    </xf>
    <xf numFmtId="0" fontId="3" fillId="0" borderId="57"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4" fillId="0" borderId="105" xfId="0" applyFont="1" applyFill="1" applyBorder="1" applyAlignment="1" applyProtection="1">
      <alignment horizontal="center" vertical="center" wrapText="1"/>
      <protection locked="0"/>
    </xf>
    <xf numFmtId="0" fontId="4" fillId="0" borderId="106" xfId="0" applyFont="1" applyFill="1" applyBorder="1" applyAlignment="1" applyProtection="1">
      <alignment horizontal="center" vertical="center" wrapText="1"/>
      <protection locked="0"/>
    </xf>
    <xf numFmtId="38" fontId="4" fillId="0" borderId="107" xfId="1" applyFont="1" applyFill="1" applyBorder="1" applyAlignment="1" applyProtection="1">
      <alignment horizontal="center" vertical="center" wrapText="1"/>
      <protection locked="0"/>
    </xf>
    <xf numFmtId="38" fontId="4" fillId="0" borderId="108" xfId="1" applyFont="1" applyFill="1" applyBorder="1" applyAlignment="1" applyProtection="1">
      <alignment horizontal="center" vertical="center" wrapText="1"/>
      <protection locked="0"/>
    </xf>
    <xf numFmtId="0" fontId="30" fillId="0" borderId="47" xfId="0" applyFont="1" applyFill="1" applyBorder="1" applyAlignment="1" applyProtection="1">
      <alignment vertical="center" wrapText="1"/>
      <protection locked="0"/>
    </xf>
    <xf numFmtId="0" fontId="30" fillId="0" borderId="51" xfId="0" applyFont="1" applyFill="1" applyBorder="1" applyAlignment="1" applyProtection="1">
      <alignment vertical="center" wrapText="1"/>
      <protection locked="0"/>
    </xf>
    <xf numFmtId="38" fontId="3" fillId="6" borderId="30" xfId="1" applyFont="1" applyFill="1" applyBorder="1" applyAlignment="1" applyProtection="1">
      <alignment horizontal="center" vertical="center" wrapText="1"/>
      <protection locked="0"/>
    </xf>
    <xf numFmtId="38" fontId="3" fillId="0" borderId="164" xfId="1" applyFont="1" applyFill="1" applyBorder="1" applyAlignment="1" applyProtection="1">
      <alignment horizontal="center" vertical="center" wrapText="1"/>
      <protection locked="0"/>
    </xf>
    <xf numFmtId="0" fontId="0" fillId="0" borderId="165" xfId="0" applyBorder="1" applyAlignment="1" applyProtection="1">
      <alignment horizontal="center" vertical="center" wrapText="1"/>
      <protection locked="0"/>
    </xf>
    <xf numFmtId="0" fontId="0" fillId="0" borderId="166" xfId="0" applyBorder="1" applyAlignment="1" applyProtection="1">
      <alignment horizontal="center" vertical="center" wrapText="1"/>
      <protection locked="0"/>
    </xf>
    <xf numFmtId="0" fontId="3" fillId="0" borderId="207" xfId="0" applyFont="1" applyFill="1" applyBorder="1" applyAlignment="1" applyProtection="1">
      <alignment horizontal="center" vertical="center" wrapText="1"/>
      <protection locked="0"/>
    </xf>
    <xf numFmtId="0" fontId="3" fillId="0" borderId="146" xfId="0" applyFont="1" applyFill="1" applyBorder="1" applyAlignment="1" applyProtection="1">
      <alignment horizontal="center" vertical="center" wrapText="1"/>
      <protection locked="0"/>
    </xf>
    <xf numFmtId="0" fontId="3" fillId="0" borderId="208" xfId="0" applyFont="1" applyFill="1" applyBorder="1" applyAlignment="1" applyProtection="1">
      <alignment horizontal="center" vertical="center" wrapText="1"/>
      <protection locked="0"/>
    </xf>
    <xf numFmtId="38" fontId="6" fillId="0" borderId="13" xfId="1" applyFont="1" applyFill="1" applyBorder="1" applyAlignment="1">
      <alignment horizontal="center" vertical="center" wrapText="1"/>
    </xf>
    <xf numFmtId="38" fontId="6" fillId="0" borderId="0" xfId="1" applyFont="1" applyFill="1" applyBorder="1" applyAlignment="1">
      <alignment horizontal="center" vertical="center" wrapText="1"/>
    </xf>
    <xf numFmtId="38" fontId="6" fillId="0" borderId="57" xfId="1" applyFont="1" applyFill="1" applyBorder="1" applyAlignment="1">
      <alignment horizontal="center" vertical="center" wrapText="1"/>
    </xf>
    <xf numFmtId="38" fontId="6" fillId="0" borderId="102" xfId="1" applyFont="1" applyFill="1" applyBorder="1" applyAlignment="1">
      <alignment horizontal="center" vertical="center" wrapText="1"/>
    </xf>
    <xf numFmtId="38" fontId="6" fillId="0" borderId="98" xfId="1" applyFont="1" applyFill="1" applyBorder="1" applyAlignment="1">
      <alignment horizontal="center" vertical="center" wrapText="1"/>
    </xf>
    <xf numFmtId="38" fontId="6" fillId="0" borderId="58" xfId="1" applyFont="1" applyFill="1" applyBorder="1" applyAlignment="1">
      <alignment horizontal="center" vertical="center" wrapText="1"/>
    </xf>
    <xf numFmtId="0" fontId="5" fillId="0" borderId="0" xfId="0" applyFont="1" applyFill="1" applyAlignment="1">
      <alignment horizontal="center" vertical="center"/>
    </xf>
    <xf numFmtId="0" fontId="4" fillId="0" borderId="82" xfId="0" applyFont="1" applyFill="1" applyBorder="1" applyAlignment="1">
      <alignment horizontal="center" vertical="center" wrapText="1"/>
    </xf>
    <xf numFmtId="0" fontId="4" fillId="0" borderId="84"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109"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50" xfId="0" applyFont="1" applyFill="1" applyBorder="1" applyAlignment="1">
      <alignment horizontal="center" vertical="center" wrapText="1"/>
    </xf>
    <xf numFmtId="38" fontId="4" fillId="0" borderId="30" xfId="1" applyFont="1" applyFill="1" applyBorder="1" applyAlignment="1">
      <alignment horizontal="center" vertical="center" wrapText="1"/>
    </xf>
    <xf numFmtId="38" fontId="4" fillId="0" borderId="104" xfId="1" applyFont="1" applyFill="1" applyBorder="1" applyAlignment="1">
      <alignment horizontal="center" vertical="center" wrapText="1"/>
    </xf>
    <xf numFmtId="0" fontId="30" fillId="0" borderId="47" xfId="0" applyFont="1" applyFill="1" applyBorder="1" applyAlignment="1">
      <alignment horizontal="justify" vertical="center" wrapText="1"/>
    </xf>
    <xf numFmtId="0" fontId="30" fillId="0" borderId="115" xfId="0" applyFont="1" applyFill="1" applyBorder="1" applyAlignment="1">
      <alignment horizontal="justify" vertical="center" wrapText="1"/>
    </xf>
    <xf numFmtId="38" fontId="4" fillId="0" borderId="103" xfId="1" applyFont="1" applyFill="1" applyBorder="1" applyAlignment="1">
      <alignment vertical="center" wrapText="1"/>
    </xf>
    <xf numFmtId="38" fontId="4" fillId="0" borderId="30" xfId="1" applyFont="1" applyFill="1" applyBorder="1" applyAlignment="1">
      <alignment vertical="center" wrapText="1"/>
    </xf>
    <xf numFmtId="38" fontId="4" fillId="0" borderId="104" xfId="1" applyFont="1" applyFill="1" applyBorder="1" applyAlignment="1">
      <alignment vertical="center" wrapText="1"/>
    </xf>
    <xf numFmtId="38" fontId="18" fillId="0" borderId="13" xfId="1" applyFont="1" applyFill="1" applyBorder="1" applyAlignment="1" applyProtection="1">
      <alignment horizontal="center" vertical="center" wrapText="1"/>
      <protection locked="0"/>
    </xf>
    <xf numFmtId="38" fontId="18" fillId="0" borderId="0" xfId="1" applyFont="1" applyFill="1" applyBorder="1" applyAlignment="1" applyProtection="1">
      <alignment horizontal="center" vertical="center" wrapText="1"/>
      <protection locked="0"/>
    </xf>
    <xf numFmtId="38" fontId="18" fillId="0" borderId="57" xfId="1" applyFont="1" applyFill="1" applyBorder="1" applyAlignment="1" applyProtection="1">
      <alignment horizontal="center" vertical="center" wrapText="1"/>
      <protection locked="0"/>
    </xf>
    <xf numFmtId="38" fontId="18" fillId="0" borderId="102" xfId="1" applyFont="1" applyFill="1" applyBorder="1" applyAlignment="1" applyProtection="1">
      <alignment horizontal="center" vertical="center" wrapText="1"/>
      <protection locked="0"/>
    </xf>
    <xf numFmtId="38" fontId="18" fillId="0" borderId="98" xfId="1" applyFont="1" applyFill="1" applyBorder="1" applyAlignment="1" applyProtection="1">
      <alignment horizontal="center" vertical="center" wrapText="1"/>
      <protection locked="0"/>
    </xf>
    <xf numFmtId="38" fontId="18" fillId="0" borderId="58" xfId="1" applyFont="1" applyFill="1" applyBorder="1" applyAlignment="1" applyProtection="1">
      <alignment horizontal="center" vertical="center" wrapText="1"/>
      <protection locked="0"/>
    </xf>
    <xf numFmtId="0" fontId="0" fillId="0" borderId="221" xfId="0"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144" xfId="0" applyFont="1" applyFill="1" applyBorder="1" applyAlignment="1" applyProtection="1">
      <alignment horizontal="center" vertical="center" wrapText="1"/>
      <protection locked="0"/>
    </xf>
    <xf numFmtId="0" fontId="3" fillId="0" borderId="68"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86" xfId="0" applyFont="1" applyFill="1" applyBorder="1" applyAlignment="1" applyProtection="1">
      <alignment horizontal="center" vertical="center" wrapText="1"/>
      <protection locked="0"/>
    </xf>
    <xf numFmtId="0" fontId="3" fillId="0" borderId="95"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86"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7" fillId="0" borderId="116" xfId="9" applyFont="1" applyFill="1" applyBorder="1" applyAlignment="1">
      <alignment horizontal="center" vertical="center" wrapText="1"/>
    </xf>
    <xf numFmtId="0" fontId="7" fillId="0" borderId="100" xfId="9" applyFont="1" applyFill="1" applyBorder="1" applyAlignment="1">
      <alignment horizontal="center" vertical="center"/>
    </xf>
    <xf numFmtId="38" fontId="7" fillId="0" borderId="100" xfId="1" applyFont="1" applyFill="1" applyBorder="1" applyAlignment="1">
      <alignment horizontal="right" vertical="center"/>
    </xf>
    <xf numFmtId="0" fontId="7" fillId="0" borderId="84" xfId="9" applyFont="1" applyFill="1" applyBorder="1" applyAlignment="1">
      <alignment vertical="center"/>
    </xf>
    <xf numFmtId="0" fontId="7" fillId="0" borderId="85" xfId="9" applyFont="1" applyFill="1" applyBorder="1" applyAlignment="1">
      <alignment vertical="center"/>
    </xf>
    <xf numFmtId="0" fontId="7" fillId="0" borderId="1" xfId="9" applyFont="1" applyFill="1" applyBorder="1" applyAlignment="1">
      <alignment vertical="center" shrinkToFit="1"/>
    </xf>
    <xf numFmtId="0" fontId="7" fillId="0" borderId="9" xfId="9" applyFont="1" applyFill="1" applyBorder="1" applyAlignment="1">
      <alignment vertical="center" shrinkToFit="1"/>
    </xf>
    <xf numFmtId="0" fontId="24" fillId="0" borderId="0" xfId="0" applyFont="1" applyAlignment="1">
      <alignment horizontal="center" vertical="center"/>
    </xf>
    <xf numFmtId="0" fontId="7" fillId="0" borderId="110" xfId="0" applyFont="1" applyBorder="1" applyAlignment="1">
      <alignment horizontal="center" vertical="center"/>
    </xf>
    <xf numFmtId="0" fontId="7" fillId="0" borderId="50" xfId="0" applyFont="1" applyBorder="1" applyAlignment="1">
      <alignment horizontal="center" vertical="center"/>
    </xf>
    <xf numFmtId="0" fontId="7" fillId="0" borderId="112" xfId="0" applyFont="1" applyBorder="1" applyAlignment="1">
      <alignment horizontal="center" vertical="center"/>
    </xf>
    <xf numFmtId="0" fontId="7" fillId="0" borderId="84" xfId="0" applyFont="1" applyBorder="1" applyAlignment="1">
      <alignment horizontal="center" vertical="center"/>
    </xf>
    <xf numFmtId="0" fontId="7" fillId="0" borderId="83" xfId="0" applyFont="1" applyBorder="1" applyAlignment="1">
      <alignment horizontal="center" vertical="center"/>
    </xf>
    <xf numFmtId="0" fontId="7" fillId="0" borderId="112"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109" xfId="0" applyFont="1" applyBorder="1" applyAlignment="1">
      <alignment horizontal="center" vertical="center"/>
    </xf>
    <xf numFmtId="0" fontId="7" fillId="0" borderId="52" xfId="0" applyFont="1" applyBorder="1" applyAlignment="1">
      <alignment horizontal="center" vertical="center"/>
    </xf>
    <xf numFmtId="0" fontId="7" fillId="0" borderId="117" xfId="0" applyFont="1" applyBorder="1" applyAlignment="1">
      <alignment horizontal="center" vertical="center"/>
    </xf>
    <xf numFmtId="0" fontId="7" fillId="0" borderId="51" xfId="0" applyFont="1" applyBorder="1" applyAlignment="1">
      <alignment horizontal="center" vertical="center"/>
    </xf>
    <xf numFmtId="0" fontId="7" fillId="0" borderId="118" xfId="0" applyFont="1" applyBorder="1" applyAlignment="1">
      <alignment horizontal="center" vertical="center"/>
    </xf>
    <xf numFmtId="0" fontId="7" fillId="0" borderId="119" xfId="0" applyFont="1" applyBorder="1" applyAlignment="1">
      <alignment horizontal="center" vertical="center"/>
    </xf>
    <xf numFmtId="0" fontId="7" fillId="0" borderId="95" xfId="9" applyFont="1" applyFill="1" applyBorder="1" applyAlignment="1">
      <alignment vertical="center"/>
    </xf>
    <xf numFmtId="0" fontId="7" fillId="0" borderId="87" xfId="9" applyFont="1" applyFill="1" applyBorder="1" applyAlignment="1">
      <alignment vertical="center"/>
    </xf>
    <xf numFmtId="0" fontId="7" fillId="0" borderId="1" xfId="9" applyFont="1" applyFill="1" applyBorder="1" applyAlignment="1">
      <alignment vertical="center"/>
    </xf>
    <xf numFmtId="0" fontId="7" fillId="0" borderId="9" xfId="9" applyFont="1" applyFill="1" applyBorder="1" applyAlignment="1">
      <alignment vertical="center"/>
    </xf>
    <xf numFmtId="0" fontId="7" fillId="0" borderId="46" xfId="9" applyFont="1" applyFill="1" applyBorder="1" applyAlignment="1">
      <alignment horizontal="center" vertical="center" wrapText="1"/>
    </xf>
    <xf numFmtId="0" fontId="7" fillId="0" borderId="1" xfId="9" applyFont="1" applyFill="1" applyBorder="1" applyAlignment="1">
      <alignment horizontal="center" vertical="center"/>
    </xf>
    <xf numFmtId="38" fontId="7" fillId="0" borderId="1" xfId="1" applyFont="1" applyFill="1" applyBorder="1" applyAlignment="1">
      <alignment horizontal="right" vertical="center"/>
    </xf>
    <xf numFmtId="0" fontId="7" fillId="0" borderId="120" xfId="9" applyFont="1" applyFill="1" applyBorder="1" applyAlignment="1">
      <alignment vertical="center"/>
    </xf>
    <xf numFmtId="0" fontId="7" fillId="0" borderId="121" xfId="9" applyFont="1" applyFill="1" applyBorder="1" applyAlignment="1">
      <alignment vertical="center"/>
    </xf>
    <xf numFmtId="0" fontId="7" fillId="0" borderId="62" xfId="9" applyFont="1" applyFill="1" applyBorder="1" applyAlignment="1">
      <alignment horizontal="center" vertical="center" wrapText="1"/>
    </xf>
    <xf numFmtId="0" fontId="7" fillId="0" borderId="63" xfId="9" applyFont="1" applyFill="1" applyBorder="1" applyAlignment="1">
      <alignment horizontal="center" vertical="center"/>
    </xf>
    <xf numFmtId="0" fontId="7" fillId="0" borderId="63" xfId="9" applyFont="1" applyFill="1" applyBorder="1" applyAlignment="1">
      <alignment horizontal="center" vertical="center" wrapText="1"/>
    </xf>
    <xf numFmtId="0" fontId="7" fillId="0" borderId="121" xfId="9" applyFont="1" applyFill="1" applyBorder="1" applyAlignment="1">
      <alignment horizontal="center" vertical="center" wrapText="1"/>
    </xf>
    <xf numFmtId="0" fontId="7" fillId="0" borderId="122" xfId="9" applyFont="1" applyFill="1" applyBorder="1" applyAlignment="1">
      <alignment horizontal="center" vertical="center"/>
    </xf>
    <xf numFmtId="0" fontId="7" fillId="0" borderId="116" xfId="9" applyFont="1" applyFill="1" applyBorder="1" applyAlignment="1">
      <alignment vertical="center"/>
    </xf>
    <xf numFmtId="0" fontId="7" fillId="0" borderId="46" xfId="9" applyFont="1" applyFill="1" applyBorder="1" applyAlignment="1">
      <alignment vertical="center"/>
    </xf>
    <xf numFmtId="0" fontId="7" fillId="0" borderId="100" xfId="9" applyFont="1" applyFill="1" applyBorder="1" applyAlignment="1">
      <alignment vertical="center" shrinkToFit="1"/>
    </xf>
    <xf numFmtId="0" fontId="7" fillId="0" borderId="112" xfId="9" applyFont="1" applyFill="1" applyBorder="1" applyAlignment="1">
      <alignment vertical="center" shrinkToFit="1"/>
    </xf>
    <xf numFmtId="0" fontId="7" fillId="0" borderId="1" xfId="9" applyFont="1" applyFill="1" applyBorder="1" applyAlignment="1">
      <alignment horizontal="center" vertical="center" wrapText="1"/>
    </xf>
    <xf numFmtId="0" fontId="0" fillId="0" borderId="1" xfId="0" applyBorder="1" applyAlignment="1">
      <alignment vertical="center"/>
    </xf>
    <xf numFmtId="0" fontId="7" fillId="0" borderId="1" xfId="9" applyFont="1" applyFill="1" applyBorder="1" applyAlignment="1">
      <alignment vertical="center" wrapText="1"/>
    </xf>
    <xf numFmtId="0" fontId="7" fillId="0" borderId="140" xfId="9" applyFont="1" applyFill="1" applyBorder="1" applyAlignment="1">
      <alignment vertical="center"/>
    </xf>
    <xf numFmtId="0" fontId="0" fillId="0" borderId="49" xfId="0" applyBorder="1" applyAlignment="1">
      <alignment vertical="center"/>
    </xf>
    <xf numFmtId="0" fontId="7" fillId="0" borderId="125" xfId="9" applyFont="1" applyFill="1" applyBorder="1" applyAlignment="1">
      <alignment horizontal="center" vertical="center" wrapText="1"/>
    </xf>
    <xf numFmtId="0" fontId="7" fillId="0" borderId="126" xfId="9" applyFont="1" applyFill="1" applyBorder="1" applyAlignment="1">
      <alignment horizontal="center" vertical="center"/>
    </xf>
    <xf numFmtId="38" fontId="7" fillId="0" borderId="126" xfId="1" applyFont="1" applyFill="1" applyBorder="1" applyAlignment="1">
      <alignment horizontal="right" vertical="center" wrapText="1"/>
    </xf>
    <xf numFmtId="38" fontId="7" fillId="0" borderId="126" xfId="1" applyFont="1" applyFill="1" applyBorder="1" applyAlignment="1">
      <alignment horizontal="right" vertical="center"/>
    </xf>
    <xf numFmtId="0" fontId="7" fillId="0" borderId="124" xfId="9" applyFont="1" applyFill="1" applyBorder="1" applyAlignment="1">
      <alignment vertical="center" wrapText="1"/>
    </xf>
    <xf numFmtId="0" fontId="7" fillId="0" borderId="127" xfId="9" applyFont="1" applyFill="1" applyBorder="1" applyAlignment="1">
      <alignment vertical="center"/>
    </xf>
    <xf numFmtId="0" fontId="7" fillId="0" borderId="40" xfId="9" applyFont="1" applyFill="1" applyBorder="1" applyAlignment="1">
      <alignment vertical="center"/>
    </xf>
    <xf numFmtId="0" fontId="7" fillId="0" borderId="128" xfId="9" applyFont="1" applyFill="1" applyBorder="1" applyAlignment="1">
      <alignment vertical="center"/>
    </xf>
    <xf numFmtId="0" fontId="7" fillId="0" borderId="129" xfId="9" applyFont="1" applyFill="1" applyBorder="1" applyAlignment="1">
      <alignment horizontal="center" vertical="center" wrapText="1"/>
    </xf>
    <xf numFmtId="0" fontId="7" fillId="0" borderId="130" xfId="9" applyFont="1" applyFill="1" applyBorder="1" applyAlignment="1">
      <alignment horizontal="center" vertical="center"/>
    </xf>
    <xf numFmtId="0" fontId="7" fillId="0" borderId="130" xfId="9" applyFont="1" applyFill="1" applyBorder="1" applyAlignment="1">
      <alignment horizontal="right" vertical="center" wrapText="1"/>
    </xf>
    <xf numFmtId="0" fontId="7" fillId="0" borderId="130" xfId="9" applyFont="1" applyFill="1" applyBorder="1" applyAlignment="1">
      <alignment horizontal="right" vertical="center"/>
    </xf>
    <xf numFmtId="0" fontId="7" fillId="0" borderId="128" xfId="9" applyFont="1" applyFill="1" applyBorder="1" applyAlignment="1">
      <alignment vertical="center" wrapText="1"/>
    </xf>
    <xf numFmtId="0" fontId="7" fillId="0" borderId="131" xfId="9" applyFont="1" applyFill="1" applyBorder="1" applyAlignment="1">
      <alignment vertical="center"/>
    </xf>
    <xf numFmtId="0" fontId="7" fillId="0" borderId="123" xfId="9" applyFont="1" applyFill="1" applyBorder="1" applyAlignment="1">
      <alignment vertical="center"/>
    </xf>
    <xf numFmtId="0" fontId="0" fillId="0" borderId="124" xfId="0" applyBorder="1" applyAlignment="1">
      <alignment vertical="center"/>
    </xf>
    <xf numFmtId="0" fontId="10" fillId="0" borderId="96" xfId="9" applyFont="1" applyFill="1" applyBorder="1" applyAlignment="1">
      <alignment vertical="center"/>
    </xf>
    <xf numFmtId="0" fontId="10" fillId="0" borderId="97" xfId="9" applyFont="1" applyFill="1" applyBorder="1" applyAlignment="1">
      <alignment vertical="center"/>
    </xf>
    <xf numFmtId="38" fontId="7" fillId="0" borderId="38" xfId="1" applyFont="1" applyFill="1" applyBorder="1" applyAlignment="1">
      <alignment horizontal="right" vertical="center"/>
    </xf>
    <xf numFmtId="38" fontId="7" fillId="0" borderId="36" xfId="1" applyFont="1" applyFill="1" applyBorder="1" applyAlignment="1">
      <alignment horizontal="right" vertical="center"/>
    </xf>
    <xf numFmtId="0" fontId="0" fillId="0" borderId="95" xfId="0" applyBorder="1" applyAlignment="1">
      <alignment vertical="center"/>
    </xf>
    <xf numFmtId="0" fontId="0" fillId="0" borderId="1" xfId="0" applyBorder="1" applyAlignment="1">
      <alignment horizontal="center" vertical="center" wrapText="1"/>
    </xf>
    <xf numFmtId="0" fontId="32" fillId="0" borderId="0" xfId="8" applyAlignment="1">
      <alignment horizontal="center" vertical="center"/>
    </xf>
    <xf numFmtId="0" fontId="27" fillId="0" borderId="132" xfId="8" applyFont="1" applyBorder="1" applyAlignment="1">
      <alignment horizontal="center" vertical="center" wrapText="1"/>
    </xf>
    <xf numFmtId="0" fontId="27" fillId="0" borderId="51" xfId="8" applyFont="1" applyBorder="1" applyAlignment="1">
      <alignment horizontal="center" vertical="center" wrapText="1"/>
    </xf>
    <xf numFmtId="0" fontId="32" fillId="0" borderId="133" xfId="8" applyBorder="1" applyAlignment="1">
      <alignment horizontal="center" vertical="center"/>
    </xf>
    <xf numFmtId="0" fontId="32" fillId="0" borderId="134" xfId="8" applyBorder="1" applyAlignment="1">
      <alignment horizontal="center" vertical="center"/>
    </xf>
    <xf numFmtId="0" fontId="32" fillId="0" borderId="135" xfId="8" applyBorder="1" applyAlignment="1">
      <alignment horizontal="center" vertical="center"/>
    </xf>
    <xf numFmtId="0" fontId="27" fillId="0" borderId="0" xfId="8" applyFont="1" applyAlignment="1">
      <alignment horizontal="center" vertical="center"/>
    </xf>
    <xf numFmtId="0" fontId="27" fillId="0" borderId="109" xfId="8" applyFont="1" applyBorder="1" applyAlignment="1">
      <alignment horizontal="center" vertical="center" wrapText="1"/>
    </xf>
    <xf numFmtId="0" fontId="27" fillId="0" borderId="23" xfId="8" applyFont="1" applyBorder="1" applyAlignment="1">
      <alignment horizontal="center" vertical="center" wrapText="1"/>
    </xf>
    <xf numFmtId="0" fontId="27" fillId="0" borderId="52" xfId="8" applyFont="1" applyBorder="1" applyAlignment="1">
      <alignment horizontal="center" vertical="center" wrapText="1"/>
    </xf>
    <xf numFmtId="0" fontId="27" fillId="0" borderId="110" xfId="8" applyFont="1" applyBorder="1" applyAlignment="1">
      <alignment horizontal="center" vertical="center" wrapText="1"/>
    </xf>
    <xf numFmtId="0" fontId="27" fillId="0" borderId="20" xfId="8" applyFont="1" applyBorder="1" applyAlignment="1">
      <alignment horizontal="center" vertical="center" wrapText="1"/>
    </xf>
    <xf numFmtId="0" fontId="27" fillId="0" borderId="50" xfId="8" applyFont="1" applyBorder="1" applyAlignment="1">
      <alignment horizontal="center" vertical="center" wrapText="1"/>
    </xf>
    <xf numFmtId="0" fontId="27" fillId="0" borderId="112" xfId="8" applyFont="1" applyBorder="1" applyAlignment="1">
      <alignment horizontal="center" vertical="center" wrapText="1"/>
    </xf>
    <xf numFmtId="0" fontId="27" fillId="0" borderId="84" xfId="8" applyFont="1" applyBorder="1" applyAlignment="1">
      <alignment horizontal="center" vertical="center" wrapText="1"/>
    </xf>
    <xf numFmtId="0" fontId="27" fillId="0" borderId="85" xfId="8" applyFont="1" applyBorder="1" applyAlignment="1">
      <alignment horizontal="center" vertical="center" wrapText="1"/>
    </xf>
    <xf numFmtId="0" fontId="27" fillId="0" borderId="0" xfId="8" applyFont="1" applyBorder="1" applyAlignment="1">
      <alignment horizontal="center" vertical="center" wrapText="1"/>
    </xf>
    <xf numFmtId="0" fontId="27" fillId="0" borderId="98" xfId="8" applyFont="1" applyBorder="1" applyAlignment="1">
      <alignment horizontal="center" vertical="center" wrapText="1"/>
    </xf>
    <xf numFmtId="0" fontId="27" fillId="0" borderId="26" xfId="8" applyFont="1" applyBorder="1" applyAlignment="1">
      <alignment horizontal="center" vertical="center" wrapText="1"/>
    </xf>
    <xf numFmtId="0" fontId="0" fillId="0" borderId="160" xfId="0" applyFont="1" applyFill="1" applyBorder="1" applyAlignment="1" applyProtection="1">
      <alignment horizontal="center" vertical="center"/>
      <protection locked="0"/>
    </xf>
    <xf numFmtId="0" fontId="0" fillId="0" borderId="158" xfId="0" applyFont="1" applyFill="1" applyBorder="1" applyAlignment="1" applyProtection="1">
      <alignment horizontal="center" vertical="center"/>
      <protection locked="0"/>
    </xf>
    <xf numFmtId="0" fontId="0" fillId="0" borderId="187" xfId="0" applyFont="1" applyFill="1" applyBorder="1" applyAlignment="1" applyProtection="1">
      <alignment horizontal="center" vertical="center"/>
      <protection locked="0"/>
    </xf>
    <xf numFmtId="0" fontId="53" fillId="0" borderId="120" xfId="0" applyFont="1" applyBorder="1" applyAlignment="1" applyProtection="1">
      <alignment horizontal="center" vertical="center"/>
      <protection locked="0"/>
    </xf>
    <xf numFmtId="0" fontId="53" fillId="0" borderId="122" xfId="0" applyFont="1" applyBorder="1" applyAlignment="1" applyProtection="1">
      <alignment horizontal="center" vertical="center"/>
      <protection locked="0"/>
    </xf>
    <xf numFmtId="0" fontId="53" fillId="0" borderId="121" xfId="0" applyFont="1" applyBorder="1" applyAlignment="1" applyProtection="1">
      <alignment horizontal="center" vertical="center"/>
      <protection locked="0"/>
    </xf>
    <xf numFmtId="0" fontId="0" fillId="0" borderId="150" xfId="0" applyFont="1" applyFill="1" applyBorder="1" applyAlignment="1" applyProtection="1">
      <alignment horizontal="center" vertical="center"/>
      <protection locked="0"/>
    </xf>
    <xf numFmtId="0" fontId="0" fillId="0" borderId="153" xfId="0" applyFont="1" applyFill="1" applyBorder="1" applyAlignment="1" applyProtection="1">
      <alignment horizontal="center" vertical="center"/>
      <protection locked="0"/>
    </xf>
    <xf numFmtId="0" fontId="0" fillId="0" borderId="188" xfId="0" applyFont="1" applyFill="1" applyBorder="1" applyAlignment="1" applyProtection="1">
      <alignment horizontal="center" vertical="center"/>
      <protection locked="0"/>
    </xf>
    <xf numFmtId="0" fontId="17" fillId="10" borderId="120" xfId="0" applyFont="1" applyFill="1" applyBorder="1" applyAlignment="1" applyProtection="1">
      <alignment horizontal="center" vertical="center"/>
      <protection locked="0"/>
    </xf>
    <xf numFmtId="0" fontId="0" fillId="10" borderId="122" xfId="0" applyFill="1" applyBorder="1" applyAlignment="1" applyProtection="1">
      <alignment horizontal="center" vertical="center"/>
      <protection locked="0"/>
    </xf>
    <xf numFmtId="0" fontId="0" fillId="5" borderId="86" xfId="0" applyFont="1" applyFill="1" applyBorder="1" applyAlignment="1" applyProtection="1">
      <alignment horizontal="left" vertical="center" indent="2"/>
      <protection locked="0"/>
    </xf>
    <xf numFmtId="0" fontId="0" fillId="5" borderId="2" xfId="0" applyFont="1" applyFill="1" applyBorder="1" applyAlignment="1" applyProtection="1">
      <alignment horizontal="left" vertical="center" indent="2"/>
      <protection locked="0"/>
    </xf>
    <xf numFmtId="0" fontId="0" fillId="6" borderId="12" xfId="0" applyFont="1" applyFill="1" applyBorder="1" applyAlignment="1" applyProtection="1">
      <alignment horizontal="center" vertical="center" wrapText="1"/>
      <protection locked="0"/>
    </xf>
    <xf numFmtId="0" fontId="0" fillId="0" borderId="16" xfId="0" applyBorder="1" applyAlignment="1" applyProtection="1">
      <alignment vertical="center"/>
      <protection locked="0"/>
    </xf>
    <xf numFmtId="0" fontId="17" fillId="10" borderId="121" xfId="0" applyFont="1" applyFill="1" applyBorder="1" applyAlignment="1" applyProtection="1">
      <alignment horizontal="center" vertical="center"/>
      <protection locked="0"/>
    </xf>
    <xf numFmtId="0" fontId="0" fillId="0" borderId="160" xfId="0" applyFont="1" applyFill="1" applyBorder="1" applyAlignment="1" applyProtection="1">
      <alignment horizontal="left" vertical="center" indent="1"/>
      <protection locked="0"/>
    </xf>
    <xf numFmtId="0" fontId="0" fillId="0" borderId="157" xfId="0" applyFont="1" applyFill="1" applyBorder="1" applyAlignment="1" applyProtection="1">
      <alignment horizontal="left" vertical="center" indent="1"/>
      <protection locked="0"/>
    </xf>
    <xf numFmtId="0" fontId="17" fillId="13" borderId="120" xfId="0" applyFont="1" applyFill="1" applyBorder="1" applyAlignment="1" applyProtection="1">
      <alignment horizontal="center" vertical="center"/>
      <protection locked="0"/>
    </xf>
    <xf numFmtId="0" fontId="17" fillId="13" borderId="122" xfId="0" applyFont="1" applyFill="1" applyBorder="1" applyAlignment="1" applyProtection="1">
      <alignment horizontal="center" vertical="center"/>
      <protection locked="0"/>
    </xf>
    <xf numFmtId="0" fontId="0" fillId="8" borderId="10" xfId="0" applyFont="1" applyFill="1" applyBorder="1" applyAlignment="1" applyProtection="1">
      <alignment horizontal="center" vertical="center" wrapText="1"/>
      <protection locked="0"/>
    </xf>
    <xf numFmtId="0" fontId="0" fillId="8" borderId="12" xfId="0" applyFont="1" applyFill="1" applyBorder="1" applyAlignment="1" applyProtection="1">
      <alignment horizontal="center" vertical="center" wrapText="1"/>
      <protection locked="0"/>
    </xf>
    <xf numFmtId="0" fontId="0" fillId="8" borderId="16" xfId="0" applyFont="1" applyFill="1" applyBorder="1" applyAlignment="1" applyProtection="1">
      <alignment horizontal="center" vertical="center" wrapText="1"/>
      <protection locked="0"/>
    </xf>
    <xf numFmtId="0" fontId="37" fillId="0" borderId="75" xfId="0" applyFont="1" applyFill="1" applyBorder="1" applyAlignment="1" applyProtection="1">
      <alignment horizontal="left" vertical="center"/>
      <protection locked="0"/>
    </xf>
    <xf numFmtId="0" fontId="37" fillId="0" borderId="185" xfId="0" applyFont="1" applyFill="1" applyBorder="1" applyAlignment="1" applyProtection="1">
      <alignment horizontal="left" vertical="center"/>
      <protection locked="0"/>
    </xf>
    <xf numFmtId="0" fontId="0" fillId="0" borderId="154" xfId="0" applyFont="1" applyFill="1" applyBorder="1" applyAlignment="1" applyProtection="1">
      <alignment horizontal="center" vertical="center"/>
      <protection locked="0"/>
    </xf>
    <xf numFmtId="0" fontId="0" fillId="0" borderId="156" xfId="0" applyFont="1" applyFill="1" applyBorder="1" applyAlignment="1" applyProtection="1">
      <alignment horizontal="center" vertical="center"/>
      <protection locked="0"/>
    </xf>
    <xf numFmtId="0" fontId="0" fillId="0" borderId="185" xfId="0" applyFont="1" applyFill="1" applyBorder="1" applyAlignment="1" applyProtection="1">
      <alignment horizontal="center" vertical="center"/>
      <protection locked="0"/>
    </xf>
    <xf numFmtId="0" fontId="0" fillId="0" borderId="216" xfId="0" applyFont="1" applyFill="1" applyBorder="1" applyAlignment="1" applyProtection="1">
      <alignment horizontal="left" vertical="center" indent="1"/>
      <protection locked="0"/>
    </xf>
    <xf numFmtId="0" fontId="0" fillId="0" borderId="217" xfId="0" applyFont="1" applyFill="1" applyBorder="1" applyAlignment="1" applyProtection="1">
      <alignment horizontal="left" vertical="center" indent="1"/>
      <protection locked="0"/>
    </xf>
    <xf numFmtId="0" fontId="0" fillId="0" borderId="154" xfId="0" applyFont="1" applyFill="1" applyBorder="1" applyAlignment="1" applyProtection="1">
      <alignment horizontal="left" vertical="center" indent="1"/>
      <protection locked="0"/>
    </xf>
    <xf numFmtId="0" fontId="0" fillId="0" borderId="155" xfId="0" applyFont="1" applyFill="1" applyBorder="1" applyAlignment="1" applyProtection="1">
      <alignment horizontal="left" vertical="center" indent="1"/>
      <protection locked="0"/>
    </xf>
    <xf numFmtId="0" fontId="0" fillId="5" borderId="46" xfId="0" applyFont="1" applyFill="1"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11" fillId="0" borderId="9" xfId="10" applyFont="1" applyBorder="1" applyAlignment="1">
      <alignment horizontal="left" vertical="center"/>
    </xf>
    <xf numFmtId="0" fontId="11" fillId="0" borderId="95" xfId="10" applyFont="1" applyBorder="1" applyAlignment="1">
      <alignment horizontal="left" vertical="center"/>
    </xf>
    <xf numFmtId="0" fontId="11" fillId="0" borderId="2" xfId="10" applyFont="1" applyBorder="1" applyAlignment="1">
      <alignment horizontal="left" vertical="center"/>
    </xf>
    <xf numFmtId="0" fontId="11" fillId="6" borderId="95" xfId="10" applyFont="1" applyFill="1" applyBorder="1" applyAlignment="1">
      <alignment horizontal="left" vertical="center"/>
    </xf>
    <xf numFmtId="0" fontId="5" fillId="0" borderId="0" xfId="10" applyFont="1" applyAlignment="1">
      <alignment horizontal="center" vertical="center"/>
    </xf>
    <xf numFmtId="0" fontId="4" fillId="0" borderId="1" xfId="10" applyFont="1" applyBorder="1" applyAlignment="1">
      <alignment horizontal="center" vertical="center"/>
    </xf>
    <xf numFmtId="0" fontId="4" fillId="2" borderId="9" xfId="10" applyFont="1" applyFill="1" applyBorder="1" applyAlignment="1" applyProtection="1">
      <alignment vertical="center" shrinkToFit="1"/>
      <protection locked="0"/>
    </xf>
    <xf numFmtId="0" fontId="4" fillId="2" borderId="2" xfId="10" applyFont="1" applyFill="1" applyBorder="1" applyAlignment="1" applyProtection="1">
      <alignment vertical="center" shrinkToFit="1"/>
      <protection locked="0"/>
    </xf>
  </cellXfs>
  <cellStyles count="15">
    <cellStyle name="パーセント" xfId="12" builtinId="5"/>
    <cellStyle name="ハイパーリンク" xfId="11" builtinId="8"/>
    <cellStyle name="桁区切り" xfId="1" builtinId="6"/>
    <cellStyle name="桁区切り 2" xfId="13"/>
    <cellStyle name="桁区切り 2 10" xfId="2"/>
    <cellStyle name="標準" xfId="0" builtinId="0"/>
    <cellStyle name="標準 2" xfId="3"/>
    <cellStyle name="標準 2 2" xfId="4"/>
    <cellStyle name="標準 2 3" xfId="5"/>
    <cellStyle name="標準 2 4" xfId="6"/>
    <cellStyle name="標準 2_【戸谷記入】youshikisyuexcel(富岡復興ソーラー）" xfId="14"/>
    <cellStyle name="標準 3" xfId="7"/>
    <cellStyle name="標準 4" xfId="8"/>
    <cellStyle name="標準_401様式４" xfId="9"/>
    <cellStyle name="標準_様式11コスト計算式" xfId="10"/>
  </cellStyles>
  <dxfs count="0"/>
  <tableStyles count="0" defaultTableStyle="TableStyleMedium9" defaultPivotStyle="PivotStyleLight16"/>
  <colors>
    <mruColors>
      <color rgb="FF66FF99"/>
      <color rgb="FFCCFFFF"/>
      <color rgb="FFFF9999"/>
      <color rgb="FF00CC00"/>
      <color rgb="FFFF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U$4"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fmlaLink="$T$4"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T$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U$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firstButton="1" fmlaLink="$U$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U$4"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firstButton="1" fmlaLink="$U$4"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checked="Checked" firstButton="1" fmlaLink="$U$4" lockText="1" noThreeD="1"/>
</file>

<file path=xl/ctrlProps/ctrlProp24.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U$4"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U$4"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U$4"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checked="Checked" firstButton="1" fmlaLink="$T$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7</xdr:row>
          <xdr:rowOff>0</xdr:rowOff>
        </xdr:from>
        <xdr:to>
          <xdr:col>5</xdr:col>
          <xdr:colOff>1838325</xdr:colOff>
          <xdr:row>7</xdr:row>
          <xdr:rowOff>247650</xdr:rowOff>
        </xdr:to>
        <xdr:sp macro="" textlink="">
          <xdr:nvSpPr>
            <xdr:cNvPr id="20483" name="Option Button 3" hidden="1">
              <a:extLst>
                <a:ext uri="{63B3BB69-23CF-44E3-9099-C40C66FF867C}">
                  <a14:compatExt spid="_x0000_s204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１／５（福島県内中小企業）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1276350</xdr:colOff>
          <xdr:row>7</xdr:row>
          <xdr:rowOff>247650</xdr:rowOff>
        </xdr:to>
        <xdr:sp macro="" textlink="">
          <xdr:nvSpPr>
            <xdr:cNvPr id="20484" name="Option Button 4" hidden="1">
              <a:extLst>
                <a:ext uri="{63B3BB69-23CF-44E3-9099-C40C66FF867C}">
                  <a14:compatExt spid="_x0000_s204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１／１０</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1114425</xdr:colOff>
          <xdr:row>0</xdr:row>
          <xdr:rowOff>219075</xdr:rowOff>
        </xdr:from>
        <xdr:to>
          <xdr:col>15</xdr:col>
          <xdr:colOff>28575</xdr:colOff>
          <xdr:row>2</xdr:row>
          <xdr:rowOff>9525</xdr:rowOff>
        </xdr:to>
        <xdr:sp macro="" textlink="">
          <xdr:nvSpPr>
            <xdr:cNvPr id="3080" name="Option Button 8" hidden="1">
              <a:extLst>
                <a:ext uri="{63B3BB69-23CF-44E3-9099-C40C66FF867C}">
                  <a14:compatExt spid="_x0000_s3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１／５（福島県内中小企業）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219075</xdr:rowOff>
        </xdr:from>
        <xdr:to>
          <xdr:col>13</xdr:col>
          <xdr:colOff>47625</xdr:colOff>
          <xdr:row>2</xdr:row>
          <xdr:rowOff>9525</xdr:rowOff>
        </xdr:to>
        <xdr:sp macro="" textlink="">
          <xdr:nvSpPr>
            <xdr:cNvPr id="3081" name="Option Button 9" hidden="1">
              <a:extLst>
                <a:ext uri="{63B3BB69-23CF-44E3-9099-C40C66FF867C}">
                  <a14:compatExt spid="_x0000_s3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１／１０</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1123950</xdr:colOff>
          <xdr:row>1</xdr:row>
          <xdr:rowOff>0</xdr:rowOff>
        </xdr:from>
        <xdr:to>
          <xdr:col>15</xdr:col>
          <xdr:colOff>114300</xdr:colOff>
          <xdr:row>2</xdr:row>
          <xdr:rowOff>19050</xdr:rowOff>
        </xdr:to>
        <xdr:sp macro="" textlink="">
          <xdr:nvSpPr>
            <xdr:cNvPr id="9219" name="Option Button 3" hidden="1">
              <a:extLst>
                <a:ext uri="{63B3BB69-23CF-44E3-9099-C40C66FF867C}">
                  <a14:compatExt spid="_x0000_s92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１／５（福島県内中小企業）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xdr:row>
          <xdr:rowOff>0</xdr:rowOff>
        </xdr:from>
        <xdr:to>
          <xdr:col>13</xdr:col>
          <xdr:colOff>47625</xdr:colOff>
          <xdr:row>2</xdr:row>
          <xdr:rowOff>19050</xdr:rowOff>
        </xdr:to>
        <xdr:sp macro="" textlink="">
          <xdr:nvSpPr>
            <xdr:cNvPr id="9220" name="Option Button 4" hidden="1">
              <a:extLst>
                <a:ext uri="{63B3BB69-23CF-44E3-9099-C40C66FF867C}">
                  <a14:compatExt spid="_x0000_s92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１／１０</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1123950</xdr:colOff>
          <xdr:row>0</xdr:row>
          <xdr:rowOff>219075</xdr:rowOff>
        </xdr:from>
        <xdr:to>
          <xdr:col>15</xdr:col>
          <xdr:colOff>114300</xdr:colOff>
          <xdr:row>2</xdr:row>
          <xdr:rowOff>9525</xdr:rowOff>
        </xdr:to>
        <xdr:sp macro="" textlink="">
          <xdr:nvSpPr>
            <xdr:cNvPr id="10243" name="Option Button 3" hidden="1">
              <a:extLst>
                <a:ext uri="{63B3BB69-23CF-44E3-9099-C40C66FF867C}">
                  <a14:compatExt spid="_x0000_s102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１／５（福島県内中小企業）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219075</xdr:rowOff>
        </xdr:from>
        <xdr:to>
          <xdr:col>13</xdr:col>
          <xdr:colOff>47625</xdr:colOff>
          <xdr:row>2</xdr:row>
          <xdr:rowOff>9525</xdr:rowOff>
        </xdr:to>
        <xdr:sp macro="" textlink="">
          <xdr:nvSpPr>
            <xdr:cNvPr id="10244" name="Option Button 4" hidden="1">
              <a:extLst>
                <a:ext uri="{63B3BB69-23CF-44E3-9099-C40C66FF867C}">
                  <a14:compatExt spid="_x0000_s102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１／１０</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0</xdr:row>
          <xdr:rowOff>228600</xdr:rowOff>
        </xdr:from>
        <xdr:to>
          <xdr:col>5</xdr:col>
          <xdr:colOff>914400</xdr:colOff>
          <xdr:row>2</xdr:row>
          <xdr:rowOff>9525</xdr:rowOff>
        </xdr:to>
        <xdr:sp macro="" textlink="">
          <xdr:nvSpPr>
            <xdr:cNvPr id="13317" name="Option Button 5" hidden="1">
              <a:extLst>
                <a:ext uri="{63B3BB69-23CF-44E3-9099-C40C66FF867C}">
                  <a14:compatExt spid="_x0000_s133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１／５（福島県内中小企業）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xdr:row>
          <xdr:rowOff>0</xdr:rowOff>
        </xdr:from>
        <xdr:to>
          <xdr:col>4</xdr:col>
          <xdr:colOff>285750</xdr:colOff>
          <xdr:row>1</xdr:row>
          <xdr:rowOff>238125</xdr:rowOff>
        </xdr:to>
        <xdr:sp macro="" textlink="">
          <xdr:nvSpPr>
            <xdr:cNvPr id="13318" name="Option Button 6" hidden="1">
              <a:extLst>
                <a:ext uri="{63B3BB69-23CF-44E3-9099-C40C66FF867C}">
                  <a14:compatExt spid="_x0000_s133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１／１０</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0</xdr:row>
          <xdr:rowOff>219075</xdr:rowOff>
        </xdr:from>
        <xdr:to>
          <xdr:col>8</xdr:col>
          <xdr:colOff>1009650</xdr:colOff>
          <xdr:row>2</xdr:row>
          <xdr:rowOff>9525</xdr:rowOff>
        </xdr:to>
        <xdr:sp macro="" textlink="">
          <xdr:nvSpPr>
            <xdr:cNvPr id="40961" name="Option Button 1" hidden="1">
              <a:extLst>
                <a:ext uri="{63B3BB69-23CF-44E3-9099-C40C66FF867C}">
                  <a14:compatExt spid="_x0000_s409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１／５（福島県内中小企業）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0</xdr:row>
          <xdr:rowOff>219075</xdr:rowOff>
        </xdr:from>
        <xdr:to>
          <xdr:col>6</xdr:col>
          <xdr:colOff>733425</xdr:colOff>
          <xdr:row>2</xdr:row>
          <xdr:rowOff>9525</xdr:rowOff>
        </xdr:to>
        <xdr:sp macro="" textlink="">
          <xdr:nvSpPr>
            <xdr:cNvPr id="40962" name="Option Button 2" hidden="1">
              <a:extLst>
                <a:ext uri="{63B3BB69-23CF-44E3-9099-C40C66FF867C}">
                  <a14:compatExt spid="_x0000_s409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１／１０</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0</xdr:row>
          <xdr:rowOff>219075</xdr:rowOff>
        </xdr:from>
        <xdr:to>
          <xdr:col>8</xdr:col>
          <xdr:colOff>1009650</xdr:colOff>
          <xdr:row>2</xdr:row>
          <xdr:rowOff>9525</xdr:rowOff>
        </xdr:to>
        <xdr:sp macro="" textlink="">
          <xdr:nvSpPr>
            <xdr:cNvPr id="41985" name="Option Button 1" hidden="1">
              <a:extLst>
                <a:ext uri="{63B3BB69-23CF-44E3-9099-C40C66FF867C}">
                  <a14:compatExt spid="_x0000_s419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１／５（福島県内中小企業）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0</xdr:row>
          <xdr:rowOff>219075</xdr:rowOff>
        </xdr:from>
        <xdr:to>
          <xdr:col>6</xdr:col>
          <xdr:colOff>733425</xdr:colOff>
          <xdr:row>2</xdr:row>
          <xdr:rowOff>9525</xdr:rowOff>
        </xdr:to>
        <xdr:sp macro="" textlink="">
          <xdr:nvSpPr>
            <xdr:cNvPr id="41986" name="Option Button 2" hidden="1">
              <a:extLst>
                <a:ext uri="{63B3BB69-23CF-44E3-9099-C40C66FF867C}">
                  <a14:compatExt spid="_x0000_s419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１／１０</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0</xdr:row>
          <xdr:rowOff>219075</xdr:rowOff>
        </xdr:from>
        <xdr:to>
          <xdr:col>9</xdr:col>
          <xdr:colOff>47625</xdr:colOff>
          <xdr:row>2</xdr:row>
          <xdr:rowOff>9525</xdr:rowOff>
        </xdr:to>
        <xdr:sp macro="" textlink="">
          <xdr:nvSpPr>
            <xdr:cNvPr id="43009" name="Option Button 1" hidden="1">
              <a:extLst>
                <a:ext uri="{63B3BB69-23CF-44E3-9099-C40C66FF867C}">
                  <a14:compatExt spid="_x0000_s430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１／５（福島県内中小企業）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0</xdr:row>
          <xdr:rowOff>219075</xdr:rowOff>
        </xdr:from>
        <xdr:to>
          <xdr:col>6</xdr:col>
          <xdr:colOff>733425</xdr:colOff>
          <xdr:row>2</xdr:row>
          <xdr:rowOff>9525</xdr:rowOff>
        </xdr:to>
        <xdr:sp macro="" textlink="">
          <xdr:nvSpPr>
            <xdr:cNvPr id="43010" name="Option Button 2" hidden="1">
              <a:extLst>
                <a:ext uri="{63B3BB69-23CF-44E3-9099-C40C66FF867C}">
                  <a14:compatExt spid="_x0000_s430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１／１０</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0</xdr:row>
          <xdr:rowOff>219075</xdr:rowOff>
        </xdr:from>
        <xdr:to>
          <xdr:col>9</xdr:col>
          <xdr:colOff>47625</xdr:colOff>
          <xdr:row>2</xdr:row>
          <xdr:rowOff>9525</xdr:rowOff>
        </xdr:to>
        <xdr:sp macro="" textlink="">
          <xdr:nvSpPr>
            <xdr:cNvPr id="44033" name="Option Button 1" hidden="1">
              <a:extLst>
                <a:ext uri="{63B3BB69-23CF-44E3-9099-C40C66FF867C}">
                  <a14:compatExt spid="_x0000_s44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１／５（福島県内中小企業）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0</xdr:row>
          <xdr:rowOff>219075</xdr:rowOff>
        </xdr:from>
        <xdr:to>
          <xdr:col>6</xdr:col>
          <xdr:colOff>733425</xdr:colOff>
          <xdr:row>2</xdr:row>
          <xdr:rowOff>9525</xdr:rowOff>
        </xdr:to>
        <xdr:sp macro="" textlink="">
          <xdr:nvSpPr>
            <xdr:cNvPr id="44034" name="Option Button 2" hidden="1">
              <a:extLst>
                <a:ext uri="{63B3BB69-23CF-44E3-9099-C40C66FF867C}">
                  <a14:compatExt spid="_x0000_s44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１／１０</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0</xdr:row>
          <xdr:rowOff>219075</xdr:rowOff>
        </xdr:from>
        <xdr:to>
          <xdr:col>9</xdr:col>
          <xdr:colOff>47625</xdr:colOff>
          <xdr:row>2</xdr:row>
          <xdr:rowOff>9525</xdr:rowOff>
        </xdr:to>
        <xdr:sp macro="" textlink="">
          <xdr:nvSpPr>
            <xdr:cNvPr id="28673" name="Option Button 1" hidden="1">
              <a:extLst>
                <a:ext uri="{63B3BB69-23CF-44E3-9099-C40C66FF867C}">
                  <a14:compatExt spid="_x0000_s286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１／５（福島県内中小企業）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0</xdr:row>
          <xdr:rowOff>219075</xdr:rowOff>
        </xdr:from>
        <xdr:to>
          <xdr:col>6</xdr:col>
          <xdr:colOff>733425</xdr:colOff>
          <xdr:row>2</xdr:row>
          <xdr:rowOff>9525</xdr:rowOff>
        </xdr:to>
        <xdr:sp macro="" textlink="">
          <xdr:nvSpPr>
            <xdr:cNvPr id="28674" name="Option Button 2" hidden="1">
              <a:extLst>
                <a:ext uri="{63B3BB69-23CF-44E3-9099-C40C66FF867C}">
                  <a14:compatExt spid="_x0000_s286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１／１０</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1028700</xdr:colOff>
          <xdr:row>0</xdr:row>
          <xdr:rowOff>219075</xdr:rowOff>
        </xdr:from>
        <xdr:to>
          <xdr:col>15</xdr:col>
          <xdr:colOff>9525</xdr:colOff>
          <xdr:row>2</xdr:row>
          <xdr:rowOff>9525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１／５（福島県内中小企業）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219075</xdr:rowOff>
        </xdr:from>
        <xdr:to>
          <xdr:col>13</xdr:col>
          <xdr:colOff>47625</xdr:colOff>
          <xdr:row>2</xdr:row>
          <xdr:rowOff>9525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１／１０</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1123950</xdr:colOff>
          <xdr:row>1</xdr:row>
          <xdr:rowOff>0</xdr:rowOff>
        </xdr:from>
        <xdr:to>
          <xdr:col>15</xdr:col>
          <xdr:colOff>114300</xdr:colOff>
          <xdr:row>2</xdr:row>
          <xdr:rowOff>19050</xdr:rowOff>
        </xdr:to>
        <xdr:sp macro="" textlink="">
          <xdr:nvSpPr>
            <xdr:cNvPr id="8195" name="Option Button 3" hidden="1">
              <a:extLst>
                <a:ext uri="{63B3BB69-23CF-44E3-9099-C40C66FF867C}">
                  <a14:compatExt spid="_x0000_s8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１／５（福島県内中小企業）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xdr:row>
          <xdr:rowOff>0</xdr:rowOff>
        </xdr:from>
        <xdr:to>
          <xdr:col>13</xdr:col>
          <xdr:colOff>47625</xdr:colOff>
          <xdr:row>2</xdr:row>
          <xdr:rowOff>19050</xdr:rowOff>
        </xdr:to>
        <xdr:sp macro="" textlink="">
          <xdr:nvSpPr>
            <xdr:cNvPr id="8196" name="Option Button 4" hidden="1">
              <a:extLst>
                <a:ext uri="{63B3BB69-23CF-44E3-9099-C40C66FF867C}">
                  <a14:compatExt spid="_x0000_s8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１／１０</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epc.or.jp/topics/excel/110801/110801_1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epc.or.jp/topics/excel/140421/&#65320;25&#24180;&#24230;&#20108;&#27425;&#12288;&#20107;&#26989;&#32773;&#22320;&#29105;&#30003;&#35531;&#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12496;&#12452;&#12458;&#12510;&#12473;&#30003;&#35531;&#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140421_4_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換用"/>
      <sheetName val="申請書作成手順"/>
      <sheetName val="概要表"/>
      <sheetName val="様式1"/>
      <sheetName val="様式1別紙1_2"/>
      <sheetName val="様式2A"/>
      <sheetName val="2B太陽熱"/>
      <sheetName val="2B温度差"/>
      <sheetName val="2Bバイオマス"/>
      <sheetName val="2B雪氷熱"/>
      <sheetName val="2B地中熱"/>
      <sheetName val="様式2 C"/>
      <sheetName val="様式2別紙3-1"/>
      <sheetName val="様式2別紙3-2"/>
      <sheetName val="様式2別紙3-3"/>
      <sheetName val="様式2別紙3-4"/>
      <sheetName val="様式2別紙3-計"/>
      <sheetName val="様式第2（別紙4）"/>
      <sheetName val="様式2別紙4"/>
      <sheetName val="様式2(別紙4-1)"/>
      <sheetName val="様式2別紙5"/>
      <sheetName val="様式2別紙6(事業)"/>
      <sheetName val="様式2別紙6(地域)"/>
      <sheetName val="様式2別紙7"/>
      <sheetName val="関連資料2"/>
      <sheetName val="日本標準産業中分類"/>
      <sheetName val="ファイリング例"/>
      <sheetName val="チェック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F7" t="str">
            <v>太陽熱利用</v>
          </cell>
        </row>
      </sheetData>
      <sheetData sheetId="23">
        <row r="1">
          <cell r="A1" t="str">
            <v>中分類 ｺｰﾄﾞ</v>
          </cell>
        </row>
      </sheetData>
      <sheetData sheetId="24">
        <row r="7">
          <cell r="F7" t="str">
            <v>太陽熱利用</v>
          </cell>
        </row>
        <row r="8">
          <cell r="F8" t="str">
            <v>温度差エネルギー利用</v>
          </cell>
        </row>
        <row r="9">
          <cell r="F9" t="str">
            <v>バイオマス熱利用</v>
          </cell>
        </row>
        <row r="10">
          <cell r="F10" t="str">
            <v>雪氷熱利用</v>
          </cell>
        </row>
        <row r="11">
          <cell r="F11" t="str">
            <v>地中熱利用</v>
          </cell>
        </row>
      </sheetData>
      <sheetData sheetId="25">
        <row r="1">
          <cell r="A1" t="str">
            <v>中分類 ｺｰﾄﾞ</v>
          </cell>
          <cell r="B1" t="str">
            <v xml:space="preserve">中分類 </v>
          </cell>
          <cell r="C1" t="str">
            <v xml:space="preserve">大分類 </v>
          </cell>
        </row>
        <row r="2">
          <cell r="A2">
            <v>1</v>
          </cell>
          <cell r="B2" t="str">
            <v xml:space="preserve">農業 </v>
          </cell>
          <cell r="C2" t="str">
            <v xml:space="preserve">Ａ 農業、林業 </v>
          </cell>
        </row>
        <row r="3">
          <cell r="A3">
            <v>2</v>
          </cell>
          <cell r="B3" t="str">
            <v xml:space="preserve">林業 </v>
          </cell>
          <cell r="C3" t="str">
            <v xml:space="preserve">Ａ 農業、林業 </v>
          </cell>
        </row>
        <row r="4">
          <cell r="A4">
            <v>3</v>
          </cell>
          <cell r="B4" t="str">
            <v xml:space="preserve">漁業 </v>
          </cell>
          <cell r="C4" t="str">
            <v xml:space="preserve">Ｂ 漁業 </v>
          </cell>
        </row>
        <row r="5">
          <cell r="A5">
            <v>4</v>
          </cell>
          <cell r="B5" t="str">
            <v xml:space="preserve">水産養殖業 </v>
          </cell>
          <cell r="C5" t="str">
            <v xml:space="preserve">Ｂ 漁業 </v>
          </cell>
        </row>
        <row r="6">
          <cell r="A6">
            <v>5</v>
          </cell>
          <cell r="B6" t="str">
            <v xml:space="preserve">鉱業、採石業、砂利採取業 </v>
          </cell>
          <cell r="C6" t="str">
            <v xml:space="preserve">Ｃ 鉱業、採石業、砂利採取業 </v>
          </cell>
        </row>
        <row r="7">
          <cell r="A7">
            <v>6</v>
          </cell>
          <cell r="B7" t="str">
            <v xml:space="preserve">総合工事業 </v>
          </cell>
          <cell r="C7" t="str">
            <v xml:space="preserve">Ｄ 建設業 </v>
          </cell>
          <cell r="F7" t="str">
            <v>バイオマス熱利用型製造設備給</v>
          </cell>
        </row>
        <row r="8">
          <cell r="A8">
            <v>7</v>
          </cell>
          <cell r="B8" t="str">
            <v xml:space="preserve">職別工事業（設備工事業を除く） </v>
          </cell>
          <cell r="C8" t="str">
            <v xml:space="preserve">Ｄ 建設業 </v>
          </cell>
          <cell r="F8" t="str">
            <v>バイオマス熱供給設備</v>
          </cell>
        </row>
        <row r="9">
          <cell r="A9">
            <v>8</v>
          </cell>
          <cell r="B9" t="str">
            <v xml:space="preserve">設備工事業 </v>
          </cell>
          <cell r="C9" t="str">
            <v xml:space="preserve">Ｄ 建設業 </v>
          </cell>
          <cell r="F9" t="str">
            <v>コージェネレーション（熱電併給）</v>
          </cell>
        </row>
        <row r="10">
          <cell r="A10">
            <v>9</v>
          </cell>
          <cell r="B10" t="str">
            <v xml:space="preserve">食料品製造業 </v>
          </cell>
          <cell r="C10" t="str">
            <v xml:space="preserve">Ｅ 製造業 </v>
          </cell>
        </row>
        <row r="11">
          <cell r="A11">
            <v>10</v>
          </cell>
          <cell r="B11" t="str">
            <v xml:space="preserve">飲料・たばこ・飼料製造業 </v>
          </cell>
          <cell r="C11" t="str">
            <v xml:space="preserve">Ｅ 製造業 </v>
          </cell>
          <cell r="F11" t="str">
            <v>蒸気タービン</v>
          </cell>
        </row>
        <row r="12">
          <cell r="A12">
            <v>11</v>
          </cell>
          <cell r="B12" t="str">
            <v xml:space="preserve">繊維工業 </v>
          </cell>
          <cell r="C12" t="str">
            <v xml:space="preserve">Ｅ 製造業 </v>
          </cell>
          <cell r="F12" t="str">
            <v>ガスエンジン</v>
          </cell>
        </row>
        <row r="13">
          <cell r="A13">
            <v>12</v>
          </cell>
          <cell r="B13" t="str">
            <v xml:space="preserve">木材・木製品製造業（家具を除く） </v>
          </cell>
          <cell r="C13" t="str">
            <v xml:space="preserve">Ｅ 製造業 </v>
          </cell>
        </row>
        <row r="14">
          <cell r="A14">
            <v>13</v>
          </cell>
          <cell r="B14" t="str">
            <v xml:space="preserve">家具・装備品製造業 </v>
          </cell>
          <cell r="C14" t="str">
            <v xml:space="preserve">Ｅ 製造業 </v>
          </cell>
        </row>
        <row r="15">
          <cell r="A15">
            <v>14</v>
          </cell>
          <cell r="B15" t="str">
            <v xml:space="preserve">パルプ・紙・紙加工品製造業 </v>
          </cell>
          <cell r="C15" t="str">
            <v xml:space="preserve">Ｅ 製造業 </v>
          </cell>
        </row>
        <row r="16">
          <cell r="A16">
            <v>15</v>
          </cell>
          <cell r="B16" t="str">
            <v xml:space="preserve">印刷・同関連業 </v>
          </cell>
          <cell r="C16" t="str">
            <v xml:space="preserve">Ｅ 製造業 </v>
          </cell>
        </row>
        <row r="17">
          <cell r="A17">
            <v>16</v>
          </cell>
          <cell r="B17" t="str">
            <v xml:space="preserve">化学工業 </v>
          </cell>
          <cell r="C17" t="str">
            <v xml:space="preserve">Ｅ 製造業 </v>
          </cell>
        </row>
        <row r="18">
          <cell r="A18">
            <v>17</v>
          </cell>
          <cell r="B18" t="str">
            <v xml:space="preserve">石油製品・石炭製品製造業 </v>
          </cell>
          <cell r="C18" t="str">
            <v xml:space="preserve">Ｅ 製造業 </v>
          </cell>
        </row>
        <row r="19">
          <cell r="A19">
            <v>18</v>
          </cell>
          <cell r="B19" t="str">
            <v xml:space="preserve">プラスチック製品製造業（別掲を除く） </v>
          </cell>
          <cell r="C19" t="str">
            <v xml:space="preserve">Ｅ 製造業 </v>
          </cell>
        </row>
        <row r="20">
          <cell r="A20">
            <v>19</v>
          </cell>
          <cell r="B20" t="str">
            <v xml:space="preserve">ゴム製品製造業 </v>
          </cell>
          <cell r="C20" t="str">
            <v xml:space="preserve">Ｅ 製造業 </v>
          </cell>
        </row>
        <row r="21">
          <cell r="A21">
            <v>20</v>
          </cell>
          <cell r="B21" t="str">
            <v xml:space="preserve">なめし革・同製品・毛皮製造業 </v>
          </cell>
          <cell r="C21" t="str">
            <v xml:space="preserve">Ｅ 製造業 </v>
          </cell>
        </row>
        <row r="22">
          <cell r="A22">
            <v>21</v>
          </cell>
          <cell r="B22" t="str">
            <v xml:space="preserve">窯業・土石製品製造業 </v>
          </cell>
          <cell r="C22" t="str">
            <v xml:space="preserve">Ｅ 製造業 </v>
          </cell>
        </row>
        <row r="23">
          <cell r="A23">
            <v>22</v>
          </cell>
          <cell r="B23" t="str">
            <v xml:space="preserve">鉄鋼業 </v>
          </cell>
          <cell r="C23" t="str">
            <v xml:space="preserve">Ｅ 製造業 </v>
          </cell>
        </row>
        <row r="24">
          <cell r="A24">
            <v>23</v>
          </cell>
          <cell r="B24" t="str">
            <v xml:space="preserve">非鉄金属製造業 </v>
          </cell>
          <cell r="C24" t="str">
            <v xml:space="preserve">Ｅ 製造業 </v>
          </cell>
        </row>
        <row r="25">
          <cell r="A25">
            <v>24</v>
          </cell>
          <cell r="B25" t="str">
            <v xml:space="preserve">金属製品製造業 </v>
          </cell>
          <cell r="C25" t="str">
            <v xml:space="preserve">Ｅ 製造業 </v>
          </cell>
        </row>
        <row r="26">
          <cell r="A26">
            <v>25</v>
          </cell>
          <cell r="B26" t="str">
            <v xml:space="preserve">はん用機械器具製造業 </v>
          </cell>
          <cell r="C26" t="str">
            <v xml:space="preserve">Ｅ 製造業 </v>
          </cell>
        </row>
        <row r="27">
          <cell r="A27">
            <v>26</v>
          </cell>
          <cell r="B27" t="str">
            <v xml:space="preserve">生産用機械器具製造業 </v>
          </cell>
          <cell r="C27" t="str">
            <v xml:space="preserve">Ｅ 製造業 </v>
          </cell>
        </row>
        <row r="28">
          <cell r="A28">
            <v>27</v>
          </cell>
          <cell r="B28" t="str">
            <v xml:space="preserve">業務用機械器具製造業 </v>
          </cell>
          <cell r="C28" t="str">
            <v xml:space="preserve">Ｅ 製造業 </v>
          </cell>
        </row>
        <row r="29">
          <cell r="A29">
            <v>28</v>
          </cell>
          <cell r="B29" t="str">
            <v xml:space="preserve">電子部品・デバイス・電子回路製造業 </v>
          </cell>
          <cell r="C29" t="str">
            <v xml:space="preserve">Ｅ 製造業 </v>
          </cell>
        </row>
        <row r="30">
          <cell r="A30">
            <v>29</v>
          </cell>
          <cell r="B30" t="str">
            <v xml:space="preserve">電気機械器具製造業 </v>
          </cell>
          <cell r="C30" t="str">
            <v xml:space="preserve">Ｅ 製造業 </v>
          </cell>
        </row>
        <row r="31">
          <cell r="A31">
            <v>30</v>
          </cell>
          <cell r="B31" t="str">
            <v xml:space="preserve">情報通信機械器具製造業 </v>
          </cell>
          <cell r="C31" t="str">
            <v xml:space="preserve">Ｅ 製造業 </v>
          </cell>
        </row>
        <row r="32">
          <cell r="A32">
            <v>31</v>
          </cell>
          <cell r="B32" t="str">
            <v xml:space="preserve">輸送用機械器具製造業 </v>
          </cell>
          <cell r="C32" t="str">
            <v xml:space="preserve">Ｅ 製造業 </v>
          </cell>
        </row>
        <row r="33">
          <cell r="A33">
            <v>32</v>
          </cell>
          <cell r="B33" t="str">
            <v xml:space="preserve">その他の製造業 </v>
          </cell>
          <cell r="C33" t="str">
            <v xml:space="preserve">Ｅ 製造業 </v>
          </cell>
        </row>
        <row r="34">
          <cell r="A34">
            <v>33</v>
          </cell>
          <cell r="B34" t="str">
            <v xml:space="preserve">電気業 </v>
          </cell>
          <cell r="C34" t="str">
            <v xml:space="preserve">Ｆ 電気・ガス・熱供給・水道業 </v>
          </cell>
        </row>
        <row r="35">
          <cell r="A35">
            <v>34</v>
          </cell>
          <cell r="B35" t="str">
            <v xml:space="preserve">ガス業 </v>
          </cell>
          <cell r="C35" t="str">
            <v xml:space="preserve">Ｆ 電気・ガス・熱供給・水道業 </v>
          </cell>
        </row>
        <row r="36">
          <cell r="A36">
            <v>35</v>
          </cell>
          <cell r="B36" t="str">
            <v xml:space="preserve">熱供給業 </v>
          </cell>
          <cell r="C36" t="str">
            <v xml:space="preserve">Ｆ 電気・ガス・熱供給・水道業 </v>
          </cell>
        </row>
        <row r="37">
          <cell r="A37">
            <v>36</v>
          </cell>
          <cell r="B37" t="str">
            <v xml:space="preserve">水道業 </v>
          </cell>
          <cell r="C37" t="str">
            <v xml:space="preserve">Ｆ 電気・ガス・熱供給・水道業 </v>
          </cell>
        </row>
        <row r="38">
          <cell r="A38">
            <v>37</v>
          </cell>
          <cell r="B38" t="str">
            <v xml:space="preserve">通信業 </v>
          </cell>
          <cell r="C38" t="str">
            <v xml:space="preserve">Ｇ 情報通信業 </v>
          </cell>
        </row>
        <row r="39">
          <cell r="A39">
            <v>38</v>
          </cell>
          <cell r="B39" t="str">
            <v xml:space="preserve">放送業 </v>
          </cell>
          <cell r="C39" t="str">
            <v xml:space="preserve">Ｇ 情報通信業 </v>
          </cell>
        </row>
        <row r="40">
          <cell r="A40">
            <v>39</v>
          </cell>
          <cell r="B40" t="str">
            <v xml:space="preserve">情報サービス業 </v>
          </cell>
          <cell r="C40" t="str">
            <v xml:space="preserve">Ｇ 情報通信業 </v>
          </cell>
        </row>
        <row r="41">
          <cell r="A41">
            <v>40</v>
          </cell>
          <cell r="B41" t="str">
            <v xml:space="preserve">インターネット付随サービス業 </v>
          </cell>
          <cell r="C41" t="str">
            <v xml:space="preserve">Ｇ 情報通信業 </v>
          </cell>
        </row>
        <row r="42">
          <cell r="A42">
            <v>41</v>
          </cell>
          <cell r="B42" t="str">
            <v xml:space="preserve">映像・音声・文字情報制作業 </v>
          </cell>
          <cell r="C42" t="str">
            <v xml:space="preserve">Ｇ 情報通信業 </v>
          </cell>
        </row>
        <row r="43">
          <cell r="A43">
            <v>42</v>
          </cell>
          <cell r="B43" t="str">
            <v xml:space="preserve">鉄道業 </v>
          </cell>
          <cell r="C43" t="str">
            <v xml:space="preserve">Ｈ 運輸業、郵便業 </v>
          </cell>
        </row>
        <row r="44">
          <cell r="A44">
            <v>43</v>
          </cell>
          <cell r="B44" t="str">
            <v xml:space="preserve">道路旅客運送業 </v>
          </cell>
          <cell r="C44" t="str">
            <v xml:space="preserve">Ｈ 運輸業、郵便業 </v>
          </cell>
        </row>
        <row r="45">
          <cell r="A45">
            <v>44</v>
          </cell>
          <cell r="B45" t="str">
            <v xml:space="preserve">道路貨物運送業 </v>
          </cell>
          <cell r="C45" t="str">
            <v xml:space="preserve">Ｈ 運輸業、郵便業 </v>
          </cell>
        </row>
        <row r="46">
          <cell r="A46">
            <v>45</v>
          </cell>
          <cell r="B46" t="str">
            <v xml:space="preserve">水運業 </v>
          </cell>
          <cell r="C46" t="str">
            <v xml:space="preserve">Ｈ 運輸業、郵便業 </v>
          </cell>
        </row>
        <row r="47">
          <cell r="A47">
            <v>46</v>
          </cell>
          <cell r="B47" t="str">
            <v xml:space="preserve">航空運輸業 </v>
          </cell>
          <cell r="C47" t="str">
            <v xml:space="preserve">Ｈ 運輸業、郵便業 </v>
          </cell>
        </row>
        <row r="48">
          <cell r="A48">
            <v>47</v>
          </cell>
          <cell r="B48" t="str">
            <v xml:space="preserve">倉庫業 </v>
          </cell>
          <cell r="C48" t="str">
            <v xml:space="preserve">Ｈ 運輸業、郵便業 </v>
          </cell>
        </row>
        <row r="49">
          <cell r="A49">
            <v>48</v>
          </cell>
          <cell r="B49" t="str">
            <v xml:space="preserve">運輸に附帯するサービス業 </v>
          </cell>
          <cell r="C49" t="str">
            <v xml:space="preserve">Ｈ 運輸業、郵便業 </v>
          </cell>
        </row>
        <row r="50">
          <cell r="A50">
            <v>49</v>
          </cell>
          <cell r="B50" t="str">
            <v xml:space="preserve">郵便業（信書便事業を含む） </v>
          </cell>
          <cell r="C50" t="str">
            <v xml:space="preserve">Ｈ 運輸業、郵便業 </v>
          </cell>
        </row>
        <row r="51">
          <cell r="A51">
            <v>50</v>
          </cell>
          <cell r="B51" t="str">
            <v xml:space="preserve">各種商品卸売業 </v>
          </cell>
          <cell r="C51" t="str">
            <v xml:space="preserve">Ｉ 卸売・小売業 </v>
          </cell>
        </row>
        <row r="52">
          <cell r="A52">
            <v>51</v>
          </cell>
          <cell r="B52" t="str">
            <v xml:space="preserve">繊維・衣服等卸売業 </v>
          </cell>
          <cell r="C52" t="str">
            <v xml:space="preserve">Ｉ 卸売・小売業 </v>
          </cell>
        </row>
        <row r="53">
          <cell r="A53">
            <v>52</v>
          </cell>
          <cell r="B53" t="str">
            <v xml:space="preserve">飲食料品卸売業 </v>
          </cell>
          <cell r="C53" t="str">
            <v xml:space="preserve">Ｉ 卸売・小売業 </v>
          </cell>
        </row>
        <row r="54">
          <cell r="A54">
            <v>53</v>
          </cell>
          <cell r="B54" t="str">
            <v xml:space="preserve">建築材料、鉱物・金属材料等卸売業 </v>
          </cell>
          <cell r="C54" t="str">
            <v xml:space="preserve">Ｉ 卸売・小売業 </v>
          </cell>
        </row>
        <row r="55">
          <cell r="A55">
            <v>54</v>
          </cell>
          <cell r="B55" t="str">
            <v xml:space="preserve">機械器具卸売業 </v>
          </cell>
          <cell r="C55" t="str">
            <v xml:space="preserve">Ｉ 卸売・小売業 </v>
          </cell>
        </row>
        <row r="56">
          <cell r="A56">
            <v>55</v>
          </cell>
          <cell r="B56" t="str">
            <v xml:space="preserve">その他の卸売業 </v>
          </cell>
          <cell r="C56" t="str">
            <v xml:space="preserve">Ｉ 卸売・小売業 </v>
          </cell>
        </row>
        <row r="57">
          <cell r="A57">
            <v>56</v>
          </cell>
          <cell r="B57" t="str">
            <v xml:space="preserve">各種商品小売業 </v>
          </cell>
          <cell r="C57" t="str">
            <v xml:space="preserve">Ｉ 卸売・小売業 </v>
          </cell>
        </row>
        <row r="58">
          <cell r="A58">
            <v>57</v>
          </cell>
          <cell r="B58" t="str">
            <v xml:space="preserve">織物・衣服・身の回り品小売業 </v>
          </cell>
          <cell r="C58" t="str">
            <v xml:space="preserve">Ｉ 卸売・小売業 </v>
          </cell>
        </row>
        <row r="59">
          <cell r="A59">
            <v>58</v>
          </cell>
          <cell r="B59" t="str">
            <v xml:space="preserve">飲食料品小売業 </v>
          </cell>
          <cell r="C59" t="str">
            <v xml:space="preserve">Ｉ 卸売・小売業 </v>
          </cell>
        </row>
        <row r="60">
          <cell r="A60">
            <v>59</v>
          </cell>
          <cell r="B60" t="str">
            <v xml:space="preserve">機械器具小売業 </v>
          </cell>
          <cell r="C60" t="str">
            <v xml:space="preserve">Ｉ 卸売・小売業 </v>
          </cell>
        </row>
        <row r="61">
          <cell r="A61">
            <v>60</v>
          </cell>
          <cell r="B61" t="str">
            <v xml:space="preserve">その他の小売業 </v>
          </cell>
          <cell r="C61" t="str">
            <v xml:space="preserve">Ｉ 卸売・小売業 </v>
          </cell>
        </row>
        <row r="62">
          <cell r="A62">
            <v>61</v>
          </cell>
          <cell r="B62" t="str">
            <v xml:space="preserve">無店舗小売業 </v>
          </cell>
          <cell r="C62" t="str">
            <v xml:space="preserve">Ｉ 卸売・小売業 </v>
          </cell>
        </row>
        <row r="63">
          <cell r="A63">
            <v>62</v>
          </cell>
          <cell r="B63" t="str">
            <v xml:space="preserve">銀行業 </v>
          </cell>
          <cell r="C63" t="str">
            <v xml:space="preserve">Ｊ 金融業・保険業 </v>
          </cell>
        </row>
        <row r="64">
          <cell r="A64">
            <v>63</v>
          </cell>
          <cell r="B64" t="str">
            <v xml:space="preserve">協同組織金融業 </v>
          </cell>
          <cell r="C64" t="str">
            <v xml:space="preserve">Ｊ 金融業・保険業 </v>
          </cell>
        </row>
        <row r="65">
          <cell r="A65">
            <v>64</v>
          </cell>
          <cell r="B65" t="str">
            <v xml:space="preserve">貸金業、クレジットカード業等非預金信用機関 </v>
          </cell>
          <cell r="C65" t="str">
            <v xml:space="preserve">Ｊ 金融業・保険業 </v>
          </cell>
        </row>
        <row r="66">
          <cell r="A66">
            <v>65</v>
          </cell>
          <cell r="B66" t="str">
            <v xml:space="preserve">金融商品取引業、商品先物取引業 </v>
          </cell>
          <cell r="C66" t="str">
            <v xml:space="preserve">Ｊ 金融業・保険業 </v>
          </cell>
        </row>
        <row r="67">
          <cell r="A67">
            <v>66</v>
          </cell>
          <cell r="B67" t="str">
            <v xml:space="preserve">補助的金融業等 </v>
          </cell>
          <cell r="C67" t="str">
            <v xml:space="preserve">Ｊ 金融業・保険業 </v>
          </cell>
        </row>
        <row r="68">
          <cell r="A68">
            <v>67</v>
          </cell>
          <cell r="B68" t="str">
            <v xml:space="preserve">保険業（保険媒介代理業、保険サービス業を含む） </v>
          </cell>
          <cell r="C68" t="str">
            <v xml:space="preserve">Ｊ 金融業・保険業 </v>
          </cell>
        </row>
        <row r="69">
          <cell r="A69">
            <v>68</v>
          </cell>
          <cell r="B69" t="str">
            <v xml:space="preserve">不動産取引業 </v>
          </cell>
          <cell r="C69" t="str">
            <v xml:space="preserve">Ｋ 不動産業、物品賃貸業 </v>
          </cell>
        </row>
        <row r="70">
          <cell r="A70">
            <v>69</v>
          </cell>
          <cell r="B70" t="str">
            <v xml:space="preserve">不動産賃貸業・管理業 </v>
          </cell>
          <cell r="C70" t="str">
            <v xml:space="preserve">Ｋ 不動産業、物品賃貸業 </v>
          </cell>
        </row>
        <row r="71">
          <cell r="A71">
            <v>70</v>
          </cell>
          <cell r="B71" t="str">
            <v xml:space="preserve">物品賃貸業 </v>
          </cell>
          <cell r="C71" t="str">
            <v xml:space="preserve">Ｋ 不動産業、物品賃貸業 </v>
          </cell>
        </row>
        <row r="72">
          <cell r="A72">
            <v>71</v>
          </cell>
          <cell r="B72" t="str">
            <v xml:space="preserve">学術・開発研究機関 </v>
          </cell>
          <cell r="C72" t="str">
            <v xml:space="preserve">Ｌ 学術研究、専門・技術サービ </v>
          </cell>
        </row>
        <row r="73">
          <cell r="A73">
            <v>72</v>
          </cell>
          <cell r="B73" t="str">
            <v xml:space="preserve">専門サービス業（他に分類されないもの） </v>
          </cell>
          <cell r="C73" t="str">
            <v xml:space="preserve">Ｌ 学術研究、専門・技術サービ </v>
          </cell>
        </row>
        <row r="74">
          <cell r="A74">
            <v>73</v>
          </cell>
          <cell r="B74" t="str">
            <v xml:space="preserve">広告業 </v>
          </cell>
          <cell r="C74" t="str">
            <v xml:space="preserve">Ｌ 学術研究、専門・技術サービ </v>
          </cell>
        </row>
        <row r="75">
          <cell r="A75">
            <v>74</v>
          </cell>
          <cell r="B75" t="str">
            <v xml:space="preserve">技術サービス業（他に分類されないもの） </v>
          </cell>
          <cell r="C75" t="str">
            <v xml:space="preserve">Ｌ 学術研究、専門・技術サービ </v>
          </cell>
        </row>
        <row r="76">
          <cell r="A76">
            <v>75</v>
          </cell>
          <cell r="B76" t="str">
            <v xml:space="preserve">宿泊業 </v>
          </cell>
          <cell r="C76" t="str">
            <v xml:space="preserve">Ｍ 宿泊業、飲食サービス業 </v>
          </cell>
        </row>
        <row r="77">
          <cell r="A77">
            <v>76</v>
          </cell>
          <cell r="B77" t="str">
            <v xml:space="preserve">飲食店 </v>
          </cell>
          <cell r="C77" t="str">
            <v xml:space="preserve">Ｍ 宿泊業、飲食サービス業 </v>
          </cell>
        </row>
        <row r="78">
          <cell r="A78">
            <v>77</v>
          </cell>
          <cell r="B78" t="str">
            <v xml:space="preserve">持ち帰り・配達飲食サービス業 </v>
          </cell>
          <cell r="C78" t="str">
            <v xml:space="preserve">Ｍ 宿泊業、飲食サービス業 </v>
          </cell>
        </row>
        <row r="79">
          <cell r="A79">
            <v>78</v>
          </cell>
          <cell r="B79" t="str">
            <v xml:space="preserve">選択・利用・美容・浴場業 </v>
          </cell>
          <cell r="C79" t="str">
            <v xml:space="preserve">Ｎ 生活関連サービス業、娯楽業 </v>
          </cell>
        </row>
        <row r="80">
          <cell r="A80">
            <v>79</v>
          </cell>
          <cell r="B80" t="str">
            <v xml:space="preserve">その他の生活関連サービス業 </v>
          </cell>
          <cell r="C80" t="str">
            <v xml:space="preserve">Ｎ 生活関連サービス業、娯楽業 </v>
          </cell>
        </row>
        <row r="81">
          <cell r="A81">
            <v>80</v>
          </cell>
          <cell r="B81" t="str">
            <v xml:space="preserve">娯楽業 </v>
          </cell>
          <cell r="C81" t="str">
            <v xml:space="preserve">Ｎ 生活関連サービス業、娯楽業 </v>
          </cell>
        </row>
        <row r="82">
          <cell r="A82">
            <v>81</v>
          </cell>
          <cell r="B82" t="str">
            <v xml:space="preserve">学校教育 </v>
          </cell>
          <cell r="C82" t="str">
            <v xml:space="preserve">Ｏ 教育、学習支援業 </v>
          </cell>
        </row>
        <row r="83">
          <cell r="A83">
            <v>82</v>
          </cell>
          <cell r="B83" t="str">
            <v xml:space="preserve">その他の教育、学習支援業 </v>
          </cell>
          <cell r="C83" t="str">
            <v xml:space="preserve">Ｏ 教育、学習支援業 </v>
          </cell>
        </row>
        <row r="84">
          <cell r="A84">
            <v>83</v>
          </cell>
          <cell r="B84" t="str">
            <v xml:space="preserve">医療業 </v>
          </cell>
          <cell r="C84" t="str">
            <v xml:space="preserve">Ｐ 医療、福祉 </v>
          </cell>
        </row>
        <row r="85">
          <cell r="A85">
            <v>84</v>
          </cell>
          <cell r="B85" t="str">
            <v xml:space="preserve">保健衛生 </v>
          </cell>
          <cell r="C85" t="str">
            <v xml:space="preserve">Ｐ 医療、福祉 </v>
          </cell>
        </row>
        <row r="86">
          <cell r="A86">
            <v>85</v>
          </cell>
          <cell r="B86" t="str">
            <v xml:space="preserve">社会保険・社会福祉・介護事業 </v>
          </cell>
          <cell r="C86" t="str">
            <v xml:space="preserve">Ｐ 医療、福祉 </v>
          </cell>
        </row>
        <row r="87">
          <cell r="A87">
            <v>86</v>
          </cell>
          <cell r="B87" t="str">
            <v xml:space="preserve">郵便局 </v>
          </cell>
          <cell r="C87" t="str">
            <v xml:space="preserve">Ｑ 複合サービス事業 </v>
          </cell>
        </row>
        <row r="88">
          <cell r="A88">
            <v>87</v>
          </cell>
          <cell r="B88" t="str">
            <v xml:space="preserve">協同組合（他に分類されないもの） </v>
          </cell>
          <cell r="C88" t="str">
            <v xml:space="preserve">Ｑ 複合サービス事業 </v>
          </cell>
        </row>
        <row r="89">
          <cell r="A89">
            <v>88</v>
          </cell>
          <cell r="B89" t="str">
            <v xml:space="preserve">廃棄物処理業 </v>
          </cell>
          <cell r="C89" t="str">
            <v xml:space="preserve">Ｒ サービス業（他に分類されな いもの） </v>
          </cell>
        </row>
        <row r="90">
          <cell r="A90">
            <v>89</v>
          </cell>
          <cell r="B90" t="str">
            <v xml:space="preserve">自動車整備業 </v>
          </cell>
          <cell r="C90" t="str">
            <v xml:space="preserve">Ｒ サービス業（他に分類されな いもの） </v>
          </cell>
        </row>
        <row r="91">
          <cell r="A91">
            <v>90</v>
          </cell>
          <cell r="B91" t="str">
            <v xml:space="preserve">機械等修理業（別掲を除く） </v>
          </cell>
          <cell r="C91" t="str">
            <v xml:space="preserve">Ｒ サービス業（他に分類されな いもの） </v>
          </cell>
        </row>
        <row r="92">
          <cell r="A92">
            <v>91</v>
          </cell>
          <cell r="B92" t="str">
            <v xml:space="preserve">職業紹介・労働者派遣業 </v>
          </cell>
          <cell r="C92" t="str">
            <v xml:space="preserve">Ｒ サービス業（他に分類されな いもの） </v>
          </cell>
        </row>
        <row r="93">
          <cell r="A93">
            <v>92</v>
          </cell>
          <cell r="B93" t="str">
            <v xml:space="preserve">その他の事業サービス業 </v>
          </cell>
          <cell r="C93" t="str">
            <v xml:space="preserve">Ｒ サービス業（他に分類されな いもの） </v>
          </cell>
        </row>
        <row r="94">
          <cell r="A94">
            <v>93</v>
          </cell>
          <cell r="B94" t="str">
            <v xml:space="preserve">政治・経済・文化団体 </v>
          </cell>
          <cell r="C94" t="str">
            <v xml:space="preserve">Ｒ サービス業（他に分類されな いもの） </v>
          </cell>
        </row>
        <row r="95">
          <cell r="A95">
            <v>94</v>
          </cell>
          <cell r="B95" t="str">
            <v xml:space="preserve">宗教 </v>
          </cell>
          <cell r="C95" t="str">
            <v xml:space="preserve">Ｒ サービス業（他に分類されな いもの） </v>
          </cell>
        </row>
        <row r="96">
          <cell r="A96">
            <v>95</v>
          </cell>
          <cell r="B96" t="str">
            <v xml:space="preserve">その他のサービス業 </v>
          </cell>
          <cell r="C96" t="str">
            <v xml:space="preserve">Ｒ サービス業（他に分類されな いもの） </v>
          </cell>
        </row>
        <row r="97">
          <cell r="A97">
            <v>96</v>
          </cell>
          <cell r="B97" t="str">
            <v xml:space="preserve">外国公務 </v>
          </cell>
          <cell r="C97" t="str">
            <v xml:space="preserve">Ｒ サービス業（他に分類されな いもの） </v>
          </cell>
        </row>
        <row r="98">
          <cell r="A98">
            <v>97</v>
          </cell>
          <cell r="B98" t="str">
            <v xml:space="preserve">国家公務 </v>
          </cell>
          <cell r="C98" t="str">
            <v xml:space="preserve">Ｓ 公務（他に分類されるものを 除く） </v>
          </cell>
        </row>
        <row r="99">
          <cell r="A99">
            <v>98</v>
          </cell>
          <cell r="B99" t="str">
            <v xml:space="preserve">地方公務 </v>
          </cell>
          <cell r="C99" t="str">
            <v xml:space="preserve">Ｓ 公務（他に分類されるものを 除く） </v>
          </cell>
        </row>
        <row r="100">
          <cell r="A100">
            <v>99</v>
          </cell>
          <cell r="B100" t="str">
            <v xml:space="preserve">分類不能の産業 </v>
          </cell>
          <cell r="C100" t="str">
            <v xml:space="preserve">Ｔ 分類不能の産業 </v>
          </cell>
        </row>
      </sheetData>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
      <sheetName val="様式第２（別紙５－１）"/>
      <sheetName val="様式第２（別紙５－２）"/>
      <sheetName val="様式第２（別紙６）"/>
      <sheetName val="様式２（別紙７）"/>
      <sheetName val="関連資料2"/>
      <sheetName val="事業収支計算書（例）"/>
      <sheetName val="誓約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at.go.jp/index/seido/sangyo/19-3-1.ht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U46"/>
  <sheetViews>
    <sheetView showGridLines="0" tabSelected="1" view="pageBreakPreview" zoomScaleNormal="100" zoomScaleSheetLayoutView="100" workbookViewId="0">
      <selection activeCell="D37" sqref="D37:G38"/>
    </sheetView>
  </sheetViews>
  <sheetFormatPr defaultRowHeight="12"/>
  <cols>
    <col min="1" max="1" width="1.625" style="381" customWidth="1"/>
    <col min="2" max="2" width="3.375" style="381" customWidth="1"/>
    <col min="3" max="3" width="20.625" style="381" customWidth="1"/>
    <col min="4" max="7" width="26.5" style="381" customWidth="1"/>
    <col min="8" max="8" width="1.625" style="381" customWidth="1"/>
    <col min="9" max="9" width="3.125" style="381" customWidth="1"/>
    <col min="10" max="11" width="1.625" style="381" customWidth="1"/>
    <col min="12" max="16384" width="9" style="381"/>
  </cols>
  <sheetData>
    <row r="1" spans="2:21" ht="30.75" customHeight="1" thickBot="1">
      <c r="B1" s="685" t="s">
        <v>391</v>
      </c>
      <c r="C1" s="685"/>
      <c r="D1" s="685"/>
      <c r="E1" s="685"/>
      <c r="F1" s="685"/>
      <c r="G1" s="685"/>
    </row>
    <row r="2" spans="2:21" ht="30" customHeight="1">
      <c r="B2" s="689" t="s">
        <v>317</v>
      </c>
      <c r="C2" s="690"/>
      <c r="D2" s="686" t="s">
        <v>151</v>
      </c>
      <c r="E2" s="687"/>
      <c r="F2" s="687"/>
      <c r="G2" s="688"/>
    </row>
    <row r="3" spans="2:21" ht="18" customHeight="1">
      <c r="B3" s="691" t="s">
        <v>316</v>
      </c>
      <c r="C3" s="692"/>
      <c r="D3" s="693"/>
      <c r="E3" s="694"/>
      <c r="F3" s="694"/>
      <c r="G3" s="695"/>
    </row>
    <row r="4" spans="2:21" ht="30" customHeight="1">
      <c r="B4" s="704" t="s">
        <v>315</v>
      </c>
      <c r="C4" s="705"/>
      <c r="D4" s="706" t="s">
        <v>55</v>
      </c>
      <c r="E4" s="707"/>
      <c r="F4" s="707"/>
      <c r="G4" s="708"/>
      <c r="U4" s="381">
        <v>2</v>
      </c>
    </row>
    <row r="5" spans="2:21" ht="30" customHeight="1">
      <c r="B5" s="696" t="s">
        <v>368</v>
      </c>
      <c r="C5" s="697"/>
      <c r="D5" s="698" t="s">
        <v>369</v>
      </c>
      <c r="E5" s="699"/>
      <c r="F5" s="699"/>
      <c r="G5" s="700"/>
    </row>
    <row r="6" spans="2:21" ht="18.75" customHeight="1">
      <c r="B6" s="709" t="s">
        <v>314</v>
      </c>
      <c r="C6" s="710"/>
      <c r="D6" s="713" t="s">
        <v>56</v>
      </c>
      <c r="E6" s="498" t="s">
        <v>69</v>
      </c>
      <c r="F6" s="499" t="s">
        <v>70</v>
      </c>
      <c r="G6" s="500" t="s">
        <v>71</v>
      </c>
    </row>
    <row r="7" spans="2:21" ht="19.5" customHeight="1">
      <c r="B7" s="711"/>
      <c r="C7" s="712"/>
      <c r="D7" s="714"/>
      <c r="E7" s="382"/>
      <c r="F7" s="383"/>
      <c r="G7" s="384"/>
    </row>
    <row r="8" spans="2:21" ht="20.25" customHeight="1">
      <c r="B8" s="662" t="s">
        <v>371</v>
      </c>
      <c r="C8" s="663"/>
      <c r="D8" s="682"/>
      <c r="E8" s="683"/>
      <c r="F8" s="683"/>
      <c r="G8" s="684"/>
    </row>
    <row r="9" spans="2:21" ht="36" customHeight="1">
      <c r="B9" s="696" t="s">
        <v>313</v>
      </c>
      <c r="C9" s="697"/>
      <c r="D9" s="715" t="s">
        <v>325</v>
      </c>
      <c r="E9" s="716"/>
      <c r="F9" s="716"/>
      <c r="G9" s="717"/>
    </row>
    <row r="10" spans="2:21" ht="20.25" customHeight="1">
      <c r="B10" s="696" t="s">
        <v>312</v>
      </c>
      <c r="C10" s="697"/>
      <c r="D10" s="721" t="s">
        <v>326</v>
      </c>
      <c r="E10" s="722"/>
      <c r="F10" s="722"/>
      <c r="G10" s="723"/>
    </row>
    <row r="11" spans="2:21" ht="35.1" customHeight="1">
      <c r="B11" s="673" t="s">
        <v>310</v>
      </c>
      <c r="C11" s="670" t="s">
        <v>322</v>
      </c>
      <c r="D11" s="496" t="s">
        <v>146</v>
      </c>
      <c r="E11" s="491" t="s">
        <v>147</v>
      </c>
      <c r="F11" s="491" t="s">
        <v>149</v>
      </c>
      <c r="G11" s="502" t="s">
        <v>378</v>
      </c>
    </row>
    <row r="12" spans="2:21" ht="71.25" customHeight="1">
      <c r="B12" s="674"/>
      <c r="C12" s="672"/>
      <c r="D12" s="572" t="s">
        <v>413</v>
      </c>
      <c r="E12" s="573" t="s">
        <v>148</v>
      </c>
      <c r="F12" s="574"/>
      <c r="G12" s="524">
        <f>別紙8!$B$8</f>
        <v>0</v>
      </c>
    </row>
    <row r="13" spans="2:21" ht="35.1" customHeight="1">
      <c r="B13" s="674"/>
      <c r="C13" s="670" t="s">
        <v>321</v>
      </c>
      <c r="D13" s="493" t="s">
        <v>318</v>
      </c>
      <c r="E13" s="494" t="s">
        <v>375</v>
      </c>
      <c r="F13" s="494" t="s">
        <v>376</v>
      </c>
      <c r="G13" s="497" t="s">
        <v>377</v>
      </c>
    </row>
    <row r="14" spans="2:21" ht="35.1" customHeight="1">
      <c r="B14" s="674"/>
      <c r="C14" s="671"/>
      <c r="D14" s="523" t="s">
        <v>319</v>
      </c>
      <c r="E14" s="495">
        <f>別紙8!$B$44</f>
        <v>0</v>
      </c>
      <c r="F14" s="495" t="e">
        <f>別紙8!$B$45</f>
        <v>#DIV/0!</v>
      </c>
      <c r="G14" s="503" t="e">
        <f>別紙8!$B$48</f>
        <v>#VALUE!</v>
      </c>
    </row>
    <row r="15" spans="2:21" ht="38.1" customHeight="1">
      <c r="B15" s="674"/>
      <c r="C15" s="671"/>
      <c r="D15" s="493" t="s">
        <v>395</v>
      </c>
      <c r="E15" s="494" t="s">
        <v>414</v>
      </c>
      <c r="F15" s="494"/>
      <c r="G15" s="497"/>
    </row>
    <row r="16" spans="2:21" ht="35.1" customHeight="1">
      <c r="B16" s="674"/>
      <c r="C16" s="672"/>
      <c r="D16" s="584" t="s">
        <v>396</v>
      </c>
      <c r="E16" s="584" t="s">
        <v>396</v>
      </c>
      <c r="F16" s="495"/>
      <c r="G16" s="503"/>
    </row>
    <row r="17" spans="2:7" ht="28.5" customHeight="1" thickBot="1">
      <c r="B17" s="668" t="s">
        <v>327</v>
      </c>
      <c r="C17" s="669"/>
      <c r="D17" s="724" t="s">
        <v>154</v>
      </c>
      <c r="E17" s="725"/>
      <c r="F17" s="726"/>
      <c r="G17" s="727"/>
    </row>
    <row r="18" spans="2:7" ht="21.75" customHeight="1" thickTop="1">
      <c r="B18" s="678" t="s">
        <v>311</v>
      </c>
      <c r="C18" s="679"/>
      <c r="D18" s="675" t="s">
        <v>76</v>
      </c>
      <c r="E18" s="676"/>
      <c r="F18" s="676"/>
      <c r="G18" s="677"/>
    </row>
    <row r="19" spans="2:7" ht="15" customHeight="1">
      <c r="B19" s="385"/>
      <c r="C19" s="483"/>
      <c r="D19" s="484" t="s">
        <v>335</v>
      </c>
      <c r="E19" s="484" t="s">
        <v>415</v>
      </c>
      <c r="F19" s="485" t="s">
        <v>416</v>
      </c>
      <c r="G19" s="486" t="s">
        <v>25</v>
      </c>
    </row>
    <row r="20" spans="2:7" ht="20.100000000000001" customHeight="1">
      <c r="B20" s="386"/>
      <c r="C20" s="487" t="s">
        <v>307</v>
      </c>
      <c r="D20" s="529"/>
      <c r="E20" s="529"/>
      <c r="F20" s="530"/>
      <c r="G20" s="531"/>
    </row>
    <row r="21" spans="2:7" ht="20.100000000000001" customHeight="1">
      <c r="B21" s="386"/>
      <c r="C21" s="487" t="s">
        <v>353</v>
      </c>
      <c r="D21" s="529"/>
      <c r="E21" s="529"/>
      <c r="F21" s="530"/>
      <c r="G21" s="531"/>
    </row>
    <row r="22" spans="2:7" ht="20.100000000000001" customHeight="1">
      <c r="B22" s="386"/>
      <c r="C22" s="487" t="s">
        <v>362</v>
      </c>
      <c r="D22" s="529"/>
      <c r="E22" s="529"/>
      <c r="F22" s="530"/>
      <c r="G22" s="531"/>
    </row>
    <row r="23" spans="2:7" ht="20.100000000000001" customHeight="1">
      <c r="B23" s="386"/>
      <c r="C23" s="487" t="s">
        <v>363</v>
      </c>
      <c r="D23" s="529"/>
      <c r="E23" s="529"/>
      <c r="F23" s="530"/>
      <c r="G23" s="531"/>
    </row>
    <row r="24" spans="2:7" ht="20.100000000000001" customHeight="1">
      <c r="B24" s="386"/>
      <c r="C24" s="487" t="s">
        <v>364</v>
      </c>
      <c r="D24" s="529"/>
      <c r="E24" s="529"/>
      <c r="F24" s="530"/>
      <c r="G24" s="531"/>
    </row>
    <row r="25" spans="2:7" ht="22.5" customHeight="1">
      <c r="B25" s="386"/>
      <c r="C25" s="484" t="s">
        <v>5</v>
      </c>
      <c r="D25" s="532">
        <f>SUM(D20:D24)</f>
        <v>0</v>
      </c>
      <c r="E25" s="532">
        <f>SUM(E20:E24)</f>
        <v>0</v>
      </c>
      <c r="F25" s="532">
        <f>SUM(F20:F24)</f>
        <v>0</v>
      </c>
      <c r="G25" s="532">
        <f>SUM(G20:G24)</f>
        <v>0</v>
      </c>
    </row>
    <row r="26" spans="2:7" ht="21.75" customHeight="1">
      <c r="B26" s="385"/>
      <c r="C26" s="501"/>
      <c r="D26" s="718" t="s">
        <v>77</v>
      </c>
      <c r="E26" s="719"/>
      <c r="F26" s="719"/>
      <c r="G26" s="720"/>
    </row>
    <row r="27" spans="2:7" ht="15" customHeight="1">
      <c r="B27" s="385"/>
      <c r="C27" s="488"/>
      <c r="D27" s="484" t="s">
        <v>335</v>
      </c>
      <c r="E27" s="484" t="s">
        <v>415</v>
      </c>
      <c r="F27" s="485" t="s">
        <v>416</v>
      </c>
      <c r="G27" s="486" t="s">
        <v>25</v>
      </c>
    </row>
    <row r="28" spans="2:7" ht="20.100000000000001" customHeight="1">
      <c r="B28" s="386"/>
      <c r="C28" s="487" t="s">
        <v>352</v>
      </c>
      <c r="D28" s="529"/>
      <c r="E28" s="529"/>
      <c r="F28" s="530"/>
      <c r="G28" s="531"/>
    </row>
    <row r="29" spans="2:7" ht="20.100000000000001" customHeight="1">
      <c r="B29" s="386"/>
      <c r="C29" s="487" t="s">
        <v>353</v>
      </c>
      <c r="D29" s="529"/>
      <c r="E29" s="529"/>
      <c r="F29" s="530"/>
      <c r="G29" s="531"/>
    </row>
    <row r="30" spans="2:7" ht="20.100000000000001" customHeight="1">
      <c r="B30" s="386"/>
      <c r="C30" s="487" t="s">
        <v>362</v>
      </c>
      <c r="D30" s="529"/>
      <c r="E30" s="529"/>
      <c r="F30" s="530"/>
      <c r="G30" s="531"/>
    </row>
    <row r="31" spans="2:7" ht="20.100000000000001" customHeight="1">
      <c r="B31" s="386"/>
      <c r="C31" s="487" t="s">
        <v>363</v>
      </c>
      <c r="D31" s="529"/>
      <c r="E31" s="529"/>
      <c r="F31" s="530"/>
      <c r="G31" s="531"/>
    </row>
    <row r="32" spans="2:7" ht="20.100000000000001" customHeight="1">
      <c r="B32" s="386"/>
      <c r="C32" s="487" t="s">
        <v>364</v>
      </c>
      <c r="D32" s="529"/>
      <c r="E32" s="529"/>
      <c r="F32" s="530"/>
      <c r="G32" s="531"/>
    </row>
    <row r="33" spans="2:7" ht="22.5" customHeight="1">
      <c r="B33" s="386"/>
      <c r="C33" s="489" t="s">
        <v>5</v>
      </c>
      <c r="D33" s="532">
        <f>SUM(D28:D32)</f>
        <v>0</v>
      </c>
      <c r="E33" s="532">
        <f>SUM(E28:E32)</f>
        <v>0</v>
      </c>
      <c r="F33" s="532">
        <f>SUM(F28:F32)</f>
        <v>0</v>
      </c>
      <c r="G33" s="532">
        <f>SUM(G28:G32)</f>
        <v>0</v>
      </c>
    </row>
    <row r="34" spans="2:7" ht="20.25" customHeight="1">
      <c r="B34" s="482"/>
      <c r="C34" s="648" t="s">
        <v>320</v>
      </c>
      <c r="D34" s="655" t="s">
        <v>150</v>
      </c>
      <c r="E34" s="730"/>
      <c r="F34" s="730"/>
      <c r="G34" s="731"/>
    </row>
    <row r="35" spans="2:7" ht="36.950000000000003" customHeight="1">
      <c r="B35" s="482"/>
      <c r="C35" s="728"/>
      <c r="D35" s="490" t="s">
        <v>417</v>
      </c>
      <c r="E35" s="655" t="s">
        <v>379</v>
      </c>
      <c r="F35" s="656"/>
      <c r="G35" s="492" t="s">
        <v>381</v>
      </c>
    </row>
    <row r="36" spans="2:7" ht="72.95" customHeight="1">
      <c r="B36" s="680"/>
      <c r="C36" s="729"/>
      <c r="D36" s="479" t="s">
        <v>382</v>
      </c>
      <c r="E36" s="701" t="s">
        <v>380</v>
      </c>
      <c r="F36" s="702"/>
      <c r="G36" s="509" t="s">
        <v>383</v>
      </c>
    </row>
    <row r="37" spans="2:7" ht="30" customHeight="1">
      <c r="B37" s="680"/>
      <c r="C37" s="648" t="s">
        <v>323</v>
      </c>
      <c r="D37" s="645" t="s">
        <v>336</v>
      </c>
      <c r="E37" s="646"/>
      <c r="F37" s="646"/>
      <c r="G37" s="647"/>
    </row>
    <row r="38" spans="2:7" ht="69.95" customHeight="1" thickBot="1">
      <c r="B38" s="681"/>
      <c r="C38" s="664"/>
      <c r="D38" s="665"/>
      <c r="E38" s="666"/>
      <c r="F38" s="666"/>
      <c r="G38" s="667"/>
    </row>
    <row r="39" spans="2:7" ht="18" customHeight="1" thickTop="1">
      <c r="B39" s="657" t="s">
        <v>384</v>
      </c>
      <c r="C39" s="658"/>
      <c r="D39" s="659" t="s">
        <v>385</v>
      </c>
      <c r="E39" s="660"/>
      <c r="F39" s="660"/>
      <c r="G39" s="661"/>
    </row>
    <row r="40" spans="2:7" ht="80.099999999999994" customHeight="1">
      <c r="B40" s="643"/>
      <c r="C40" s="570" t="s">
        <v>386</v>
      </c>
      <c r="D40" s="645" t="s">
        <v>412</v>
      </c>
      <c r="E40" s="646"/>
      <c r="F40" s="646"/>
      <c r="G40" s="647"/>
    </row>
    <row r="41" spans="2:7" ht="35.1" customHeight="1">
      <c r="B41" s="643"/>
      <c r="C41" s="648" t="s">
        <v>387</v>
      </c>
      <c r="D41" s="652" t="s">
        <v>388</v>
      </c>
      <c r="E41" s="653"/>
      <c r="F41" s="652" t="s">
        <v>389</v>
      </c>
      <c r="G41" s="654"/>
    </row>
    <row r="42" spans="2:7" ht="63" customHeight="1" thickBot="1">
      <c r="B42" s="644"/>
      <c r="C42" s="649"/>
      <c r="D42" s="571" t="s">
        <v>394</v>
      </c>
      <c r="E42" s="571" t="s">
        <v>390</v>
      </c>
      <c r="F42" s="650" t="e">
        <v>#DIV/0!</v>
      </c>
      <c r="G42" s="651" t="e">
        <f>(#REF!+L15)*1000/'別紙4-2（発電設備・太陽光（複数年度））'!$Q$39</f>
        <v>#REF!</v>
      </c>
    </row>
    <row r="43" spans="2:7" ht="6.75" customHeight="1">
      <c r="B43" s="388"/>
      <c r="C43" s="388"/>
      <c r="D43" s="388"/>
      <c r="E43" s="388"/>
      <c r="F43" s="388"/>
      <c r="G43" s="388"/>
    </row>
    <row r="44" spans="2:7" ht="18" customHeight="1">
      <c r="B44" s="388"/>
      <c r="C44" s="387"/>
      <c r="D44" s="389" t="s">
        <v>306</v>
      </c>
      <c r="E44" s="388"/>
      <c r="F44" s="388"/>
      <c r="G44" s="388"/>
    </row>
    <row r="45" spans="2:7" ht="18" customHeight="1">
      <c r="B45" s="388"/>
      <c r="C45" s="581" t="s">
        <v>324</v>
      </c>
      <c r="D45" s="389"/>
      <c r="E45" s="388"/>
      <c r="F45" s="388"/>
      <c r="G45" s="388"/>
    </row>
    <row r="46" spans="2:7" ht="15.75" customHeight="1">
      <c r="B46" s="703"/>
      <c r="C46" s="703"/>
      <c r="D46" s="703"/>
      <c r="E46" s="703"/>
      <c r="F46" s="703"/>
      <c r="G46" s="703"/>
    </row>
  </sheetData>
  <sheetProtection selectLockedCells="1"/>
  <mergeCells count="41">
    <mergeCell ref="B5:C5"/>
    <mergeCell ref="D5:G5"/>
    <mergeCell ref="E36:F36"/>
    <mergeCell ref="B46:G46"/>
    <mergeCell ref="B4:C4"/>
    <mergeCell ref="D4:G4"/>
    <mergeCell ref="B6:C7"/>
    <mergeCell ref="D6:D7"/>
    <mergeCell ref="B9:C9"/>
    <mergeCell ref="D9:G9"/>
    <mergeCell ref="D26:G26"/>
    <mergeCell ref="B10:C10"/>
    <mergeCell ref="D10:G10"/>
    <mergeCell ref="D17:G17"/>
    <mergeCell ref="C34:C36"/>
    <mergeCell ref="D34:G34"/>
    <mergeCell ref="B1:G1"/>
    <mergeCell ref="D2:G2"/>
    <mergeCell ref="B2:C2"/>
    <mergeCell ref="B3:C3"/>
    <mergeCell ref="D3:G3"/>
    <mergeCell ref="E35:F35"/>
    <mergeCell ref="B39:C39"/>
    <mergeCell ref="D39:G39"/>
    <mergeCell ref="B8:C8"/>
    <mergeCell ref="C37:C38"/>
    <mergeCell ref="D37:G38"/>
    <mergeCell ref="B17:C17"/>
    <mergeCell ref="C13:C16"/>
    <mergeCell ref="B11:B16"/>
    <mergeCell ref="D18:G18"/>
    <mergeCell ref="C11:C12"/>
    <mergeCell ref="B18:C18"/>
    <mergeCell ref="B36:B38"/>
    <mergeCell ref="D8:G8"/>
    <mergeCell ref="B40:B42"/>
    <mergeCell ref="D40:G40"/>
    <mergeCell ref="C41:C42"/>
    <mergeCell ref="F42:G42"/>
    <mergeCell ref="D41:E41"/>
    <mergeCell ref="F41:G41"/>
  </mergeCells>
  <phoneticPr fontId="2"/>
  <hyperlinks>
    <hyperlink ref="D6:D7" r:id="rId1" display="http://www.stat.go.jp/index/seido/sangyo/19-3-1.htm"/>
  </hyperlinks>
  <printOptions horizontalCentered="1"/>
  <pageMargins left="0.62992125984251968" right="0.47244094488188981" top="0.98425196850393704" bottom="0.98425196850393704" header="0.51181102362204722" footer="0.51181102362204722"/>
  <pageSetup paperSize="9" scale="57"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83" r:id="rId5" name="Option Button 3">
              <controlPr defaultSize="0" autoFill="0" autoLine="0" autoPict="0" altText="5/1（県内中小企業）">
                <anchor moveWithCells="1">
                  <from>
                    <xdr:col>5</xdr:col>
                    <xdr:colOff>28575</xdr:colOff>
                    <xdr:row>7</xdr:row>
                    <xdr:rowOff>0</xdr:rowOff>
                  </from>
                  <to>
                    <xdr:col>5</xdr:col>
                    <xdr:colOff>1838325</xdr:colOff>
                    <xdr:row>7</xdr:row>
                    <xdr:rowOff>247650</xdr:rowOff>
                  </to>
                </anchor>
              </controlPr>
            </control>
          </mc:Choice>
        </mc:AlternateContent>
        <mc:AlternateContent xmlns:mc="http://schemas.openxmlformats.org/markup-compatibility/2006">
          <mc:Choice Requires="x14">
            <control shapeId="20484" r:id="rId6" name="Option Button 4">
              <controlPr defaultSize="0" autoFill="0" autoLine="0" autoPict="0">
                <anchor moveWithCells="1">
                  <from>
                    <xdr:col>4</xdr:col>
                    <xdr:colOff>0</xdr:colOff>
                    <xdr:row>7</xdr:row>
                    <xdr:rowOff>0</xdr:rowOff>
                  </from>
                  <to>
                    <xdr:col>4</xdr:col>
                    <xdr:colOff>1276350</xdr:colOff>
                    <xdr:row>7</xdr:row>
                    <xdr:rowOff>247650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U46"/>
  <sheetViews>
    <sheetView showGridLines="0" view="pageBreakPreview" zoomScaleNormal="100" zoomScaleSheetLayoutView="100" workbookViewId="0">
      <selection activeCell="G23" sqref="G23"/>
    </sheetView>
  </sheetViews>
  <sheetFormatPr defaultRowHeight="13.5"/>
  <cols>
    <col min="1" max="1" width="13.625" style="47" customWidth="1"/>
    <col min="2" max="6" width="11.25" style="47" customWidth="1"/>
    <col min="7" max="7" width="16.25" style="47" customWidth="1"/>
    <col min="8" max="12" width="11.25" style="47" customWidth="1"/>
    <col min="13" max="13" width="16.25" style="47" customWidth="1"/>
    <col min="14" max="14" width="13.75" style="47" customWidth="1"/>
    <col min="15" max="15" width="11.25" style="47" customWidth="1"/>
    <col min="16" max="16" width="14.75" style="464" customWidth="1"/>
    <col min="17" max="17" width="14.75" style="47" customWidth="1"/>
    <col min="18" max="18" width="12.625" style="47" customWidth="1"/>
    <col min="19" max="19" width="1.625" style="47" customWidth="1"/>
    <col min="20" max="20" width="9" style="47"/>
    <col min="21" max="21" width="0" style="47" hidden="1" customWidth="1"/>
    <col min="22" max="16384" width="9" style="47"/>
  </cols>
  <sheetData>
    <row r="1" spans="1:21" ht="18" customHeight="1">
      <c r="A1" s="413" t="s">
        <v>432</v>
      </c>
      <c r="B1" s="414"/>
      <c r="C1" s="414"/>
      <c r="D1" s="414"/>
      <c r="E1" s="414"/>
      <c r="F1" s="414"/>
      <c r="G1" s="414"/>
      <c r="H1" s="414"/>
      <c r="I1" s="414"/>
      <c r="J1" s="414"/>
      <c r="K1" s="414"/>
      <c r="L1" s="414"/>
      <c r="M1" s="414"/>
      <c r="N1" s="414"/>
      <c r="O1" s="414"/>
      <c r="P1" s="415"/>
      <c r="Q1" s="414"/>
      <c r="R1" s="414"/>
    </row>
    <row r="2" spans="1:21" ht="18" customHeight="1">
      <c r="A2" s="413"/>
      <c r="B2" s="414"/>
      <c r="C2" s="414"/>
      <c r="D2" s="414"/>
      <c r="E2" s="414"/>
      <c r="F2" s="414"/>
      <c r="G2" s="414"/>
      <c r="H2" s="414"/>
      <c r="I2" s="414"/>
      <c r="J2" s="414"/>
      <c r="K2" s="414"/>
      <c r="L2" s="545" t="s">
        <v>365</v>
      </c>
      <c r="M2" s="546"/>
      <c r="N2" s="547"/>
      <c r="O2" s="548"/>
      <c r="P2" s="550"/>
      <c r="Q2" s="414"/>
      <c r="R2" s="414"/>
    </row>
    <row r="3" spans="1:21" ht="13.5" customHeight="1">
      <c r="A3" s="743" t="s">
        <v>428</v>
      </c>
      <c r="B3" s="743"/>
      <c r="C3" s="743"/>
      <c r="D3" s="743"/>
      <c r="E3" s="743"/>
      <c r="F3" s="743"/>
      <c r="G3" s="743"/>
      <c r="H3" s="743"/>
      <c r="I3" s="743"/>
      <c r="J3" s="743"/>
      <c r="K3" s="743"/>
      <c r="L3" s="743"/>
      <c r="M3" s="743"/>
      <c r="N3" s="743"/>
      <c r="O3" s="743"/>
      <c r="P3" s="743"/>
      <c r="Q3" s="743"/>
      <c r="R3" s="743"/>
    </row>
    <row r="4" spans="1:21" ht="14.25">
      <c r="A4" s="416"/>
      <c r="B4" s="417"/>
      <c r="C4" s="417"/>
      <c r="D4" s="417"/>
      <c r="E4" s="417"/>
      <c r="F4" s="417"/>
      <c r="G4" s="414"/>
      <c r="H4" s="414"/>
      <c r="I4" s="414"/>
      <c r="J4" s="414"/>
      <c r="K4" s="414"/>
      <c r="L4" s="414"/>
      <c r="M4" s="418"/>
      <c r="N4" s="414"/>
      <c r="O4" s="414"/>
      <c r="P4" s="415"/>
      <c r="Q4" s="414"/>
      <c r="R4" s="414"/>
      <c r="U4" s="47">
        <v>1</v>
      </c>
    </row>
    <row r="5" spans="1:21" ht="17.25" customHeight="1" thickBot="1">
      <c r="A5" s="419"/>
      <c r="B5" s="414"/>
      <c r="C5" s="414"/>
      <c r="D5" s="414"/>
      <c r="E5" s="414"/>
      <c r="F5" s="414"/>
      <c r="G5" s="418"/>
      <c r="H5" s="418"/>
      <c r="I5" s="418"/>
      <c r="J5" s="533"/>
      <c r="K5" s="533"/>
      <c r="L5" s="533"/>
      <c r="M5" s="418"/>
      <c r="N5" s="418"/>
      <c r="O5" s="418"/>
      <c r="P5" s="418"/>
      <c r="Q5" s="414"/>
      <c r="R5" s="420" t="s">
        <v>0</v>
      </c>
    </row>
    <row r="6" spans="1:21" ht="18" customHeight="1">
      <c r="A6" s="421" t="s">
        <v>6</v>
      </c>
      <c r="B6" s="744" t="s">
        <v>26</v>
      </c>
      <c r="C6" s="745"/>
      <c r="D6" s="745"/>
      <c r="E6" s="745"/>
      <c r="F6" s="745"/>
      <c r="G6" s="745"/>
      <c r="H6" s="746" t="s">
        <v>27</v>
      </c>
      <c r="I6" s="745"/>
      <c r="J6" s="745"/>
      <c r="K6" s="745"/>
      <c r="L6" s="745"/>
      <c r="M6" s="745"/>
      <c r="N6" s="747"/>
      <c r="O6" s="748" t="s">
        <v>357</v>
      </c>
      <c r="P6" s="751" t="s">
        <v>366</v>
      </c>
      <c r="Q6" s="777" t="s">
        <v>72</v>
      </c>
      <c r="R6" s="763" t="s">
        <v>28</v>
      </c>
    </row>
    <row r="7" spans="1:21" ht="18" customHeight="1">
      <c r="A7" s="422"/>
      <c r="B7" s="815" t="s">
        <v>29</v>
      </c>
      <c r="C7" s="816"/>
      <c r="D7" s="816"/>
      <c r="E7" s="816"/>
      <c r="F7" s="817"/>
      <c r="G7" s="765" t="s">
        <v>309</v>
      </c>
      <c r="H7" s="818" t="s">
        <v>29</v>
      </c>
      <c r="I7" s="816"/>
      <c r="J7" s="816"/>
      <c r="K7" s="816"/>
      <c r="L7" s="817"/>
      <c r="M7" s="765" t="s">
        <v>309</v>
      </c>
      <c r="N7" s="765" t="s">
        <v>31</v>
      </c>
      <c r="O7" s="749"/>
      <c r="P7" s="752"/>
      <c r="Q7" s="778"/>
      <c r="R7" s="764"/>
    </row>
    <row r="8" spans="1:21" ht="21.75" customHeight="1" thickBot="1">
      <c r="A8" s="423"/>
      <c r="B8" s="424" t="s">
        <v>350</v>
      </c>
      <c r="C8" s="425" t="s">
        <v>353</v>
      </c>
      <c r="D8" s="425" t="s">
        <v>362</v>
      </c>
      <c r="E8" s="425" t="s">
        <v>363</v>
      </c>
      <c r="F8" s="425" t="s">
        <v>364</v>
      </c>
      <c r="G8" s="766"/>
      <c r="H8" s="425" t="s">
        <v>352</v>
      </c>
      <c r="I8" s="425" t="s">
        <v>353</v>
      </c>
      <c r="J8" s="425" t="s">
        <v>362</v>
      </c>
      <c r="K8" s="425" t="s">
        <v>363</v>
      </c>
      <c r="L8" s="425" t="s">
        <v>364</v>
      </c>
      <c r="M8" s="766"/>
      <c r="N8" s="766"/>
      <c r="O8" s="750"/>
      <c r="P8" s="753"/>
      <c r="Q8" s="779"/>
      <c r="R8" s="426"/>
    </row>
    <row r="9" spans="1:21" ht="13.5" customHeight="1">
      <c r="A9" s="427" t="s">
        <v>32</v>
      </c>
      <c r="B9" s="557"/>
      <c r="C9" s="558"/>
      <c r="D9" s="558"/>
      <c r="E9" s="558"/>
      <c r="F9" s="558"/>
      <c r="G9" s="430"/>
      <c r="H9" s="429"/>
      <c r="I9" s="429"/>
      <c r="J9" s="429"/>
      <c r="K9" s="429"/>
      <c r="L9" s="429"/>
      <c r="M9" s="431"/>
      <c r="N9" s="431"/>
      <c r="O9" s="755"/>
      <c r="P9" s="767"/>
      <c r="Q9" s="769"/>
      <c r="R9" s="771" t="s">
        <v>81</v>
      </c>
    </row>
    <row r="10" spans="1:21" ht="13.5" customHeight="1">
      <c r="A10" s="427"/>
      <c r="B10" s="428"/>
      <c r="C10" s="429"/>
      <c r="D10" s="429"/>
      <c r="E10" s="429"/>
      <c r="F10" s="429"/>
      <c r="G10" s="430"/>
      <c r="H10" s="429"/>
      <c r="I10" s="429"/>
      <c r="J10" s="429"/>
      <c r="K10" s="429"/>
      <c r="L10" s="429"/>
      <c r="M10" s="431"/>
      <c r="N10" s="431"/>
      <c r="O10" s="755"/>
      <c r="P10" s="767"/>
      <c r="Q10" s="769"/>
      <c r="R10" s="771"/>
    </row>
    <row r="11" spans="1:21" ht="13.5" customHeight="1">
      <c r="A11" s="427"/>
      <c r="B11" s="428"/>
      <c r="C11" s="429"/>
      <c r="D11" s="429"/>
      <c r="E11" s="429"/>
      <c r="F11" s="429"/>
      <c r="G11" s="430"/>
      <c r="H11" s="429"/>
      <c r="I11" s="429"/>
      <c r="J11" s="429"/>
      <c r="K11" s="429"/>
      <c r="L11" s="429"/>
      <c r="M11" s="431"/>
      <c r="N11" s="431"/>
      <c r="O11" s="755"/>
      <c r="P11" s="767"/>
      <c r="Q11" s="769"/>
      <c r="R11" s="771"/>
    </row>
    <row r="12" spans="1:21">
      <c r="A12" s="432"/>
      <c r="B12" s="428"/>
      <c r="C12" s="429"/>
      <c r="D12" s="429"/>
      <c r="E12" s="429"/>
      <c r="F12" s="429"/>
      <c r="G12" s="430"/>
      <c r="H12" s="429"/>
      <c r="I12" s="429"/>
      <c r="J12" s="429"/>
      <c r="K12" s="429"/>
      <c r="L12" s="429"/>
      <c r="M12" s="431"/>
      <c r="N12" s="431"/>
      <c r="O12" s="755"/>
      <c r="P12" s="767"/>
      <c r="Q12" s="769"/>
      <c r="R12" s="771"/>
    </row>
    <row r="13" spans="1:21">
      <c r="A13" s="433"/>
      <c r="B13" s="434"/>
      <c r="C13" s="435"/>
      <c r="D13" s="435"/>
      <c r="E13" s="435"/>
      <c r="F13" s="435"/>
      <c r="G13" s="436"/>
      <c r="H13" s="435"/>
      <c r="I13" s="435"/>
      <c r="J13" s="435"/>
      <c r="K13" s="435"/>
      <c r="L13" s="435"/>
      <c r="M13" s="437"/>
      <c r="N13" s="437"/>
      <c r="O13" s="756"/>
      <c r="P13" s="767"/>
      <c r="Q13" s="769"/>
      <c r="R13" s="771"/>
    </row>
    <row r="14" spans="1:21">
      <c r="A14" s="438" t="s">
        <v>33</v>
      </c>
      <c r="B14" s="465">
        <f>SUM(B9:B13)</f>
        <v>0</v>
      </c>
      <c r="C14" s="466">
        <f t="shared" ref="C14" si="0">SUM(C9:C13)</f>
        <v>0</v>
      </c>
      <c r="D14" s="466">
        <f t="shared" ref="D14:F14" si="1">SUM(D9:D13)</f>
        <v>0</v>
      </c>
      <c r="E14" s="466">
        <f t="shared" si="1"/>
        <v>0</v>
      </c>
      <c r="F14" s="466">
        <f t="shared" si="1"/>
        <v>0</v>
      </c>
      <c r="G14" s="439"/>
      <c r="H14" s="466">
        <f>SUM(H9:H13)</f>
        <v>0</v>
      </c>
      <c r="I14" s="466">
        <f t="shared" ref="I14:L14" si="2">SUM(I9:I13)</f>
        <v>0</v>
      </c>
      <c r="J14" s="466">
        <f t="shared" si="2"/>
        <v>0</v>
      </c>
      <c r="K14" s="466">
        <f t="shared" si="2"/>
        <v>0</v>
      </c>
      <c r="L14" s="466">
        <f t="shared" si="2"/>
        <v>0</v>
      </c>
      <c r="M14" s="440"/>
      <c r="N14" s="440"/>
      <c r="O14" s="467">
        <f>IF(U4=1,ROUNDDOWN(H14/5,0),ROUNDDOWN(H14/10,0))</f>
        <v>0</v>
      </c>
      <c r="P14" s="767"/>
      <c r="Q14" s="769"/>
      <c r="R14" s="771"/>
    </row>
    <row r="15" spans="1:21" ht="13.5" customHeight="1">
      <c r="A15" s="441" t="s">
        <v>34</v>
      </c>
      <c r="B15" s="442"/>
      <c r="C15" s="443"/>
      <c r="D15" s="443"/>
      <c r="E15" s="443"/>
      <c r="F15" s="443"/>
      <c r="G15" s="444"/>
      <c r="H15" s="443"/>
      <c r="I15" s="443"/>
      <c r="J15" s="538"/>
      <c r="K15" s="538"/>
      <c r="L15" s="538"/>
      <c r="M15" s="444"/>
      <c r="N15" s="445"/>
      <c r="O15" s="754"/>
      <c r="P15" s="767"/>
      <c r="Q15" s="769"/>
      <c r="R15" s="771"/>
    </row>
    <row r="16" spans="1:21">
      <c r="A16" s="422"/>
      <c r="B16" s="428"/>
      <c r="C16" s="429"/>
      <c r="D16" s="429"/>
      <c r="E16" s="429"/>
      <c r="F16" s="429"/>
      <c r="G16" s="446"/>
      <c r="H16" s="429"/>
      <c r="I16" s="429"/>
      <c r="J16" s="536"/>
      <c r="K16" s="536"/>
      <c r="L16" s="536"/>
      <c r="M16" s="446"/>
      <c r="N16" s="431"/>
      <c r="O16" s="773"/>
      <c r="P16" s="767"/>
      <c r="Q16" s="769"/>
      <c r="R16" s="771"/>
    </row>
    <row r="17" spans="1:18">
      <c r="A17" s="422"/>
      <c r="B17" s="428"/>
      <c r="C17" s="429"/>
      <c r="D17" s="429"/>
      <c r="E17" s="429"/>
      <c r="F17" s="429"/>
      <c r="G17" s="446"/>
      <c r="H17" s="429"/>
      <c r="I17" s="429"/>
      <c r="J17" s="536"/>
      <c r="K17" s="536"/>
      <c r="L17" s="536"/>
      <c r="M17" s="446"/>
      <c r="N17" s="431"/>
      <c r="O17" s="773"/>
      <c r="P17" s="767"/>
      <c r="Q17" s="769"/>
      <c r="R17" s="771"/>
    </row>
    <row r="18" spans="1:18">
      <c r="A18" s="422"/>
      <c r="B18" s="428"/>
      <c r="C18" s="429"/>
      <c r="D18" s="429"/>
      <c r="E18" s="429"/>
      <c r="F18" s="429"/>
      <c r="G18" s="446"/>
      <c r="H18" s="429"/>
      <c r="I18" s="429"/>
      <c r="J18" s="536"/>
      <c r="K18" s="536"/>
      <c r="L18" s="536"/>
      <c r="M18" s="446"/>
      <c r="N18" s="431"/>
      <c r="O18" s="773"/>
      <c r="P18" s="767"/>
      <c r="Q18" s="769"/>
      <c r="R18" s="771"/>
    </row>
    <row r="19" spans="1:18">
      <c r="A19" s="422"/>
      <c r="B19" s="428"/>
      <c r="C19" s="429"/>
      <c r="D19" s="429"/>
      <c r="E19" s="429"/>
      <c r="F19" s="429"/>
      <c r="G19" s="446"/>
      <c r="H19" s="429"/>
      <c r="I19" s="429"/>
      <c r="J19" s="536"/>
      <c r="K19" s="536"/>
      <c r="L19" s="536"/>
      <c r="M19" s="446"/>
      <c r="N19" s="431"/>
      <c r="O19" s="773"/>
      <c r="P19" s="767"/>
      <c r="Q19" s="769"/>
      <c r="R19" s="771"/>
    </row>
    <row r="20" spans="1:18">
      <c r="A20" s="422"/>
      <c r="B20" s="428"/>
      <c r="C20" s="429"/>
      <c r="D20" s="429"/>
      <c r="E20" s="429"/>
      <c r="F20" s="429"/>
      <c r="G20" s="446"/>
      <c r="H20" s="429"/>
      <c r="I20" s="429"/>
      <c r="J20" s="536"/>
      <c r="K20" s="536"/>
      <c r="L20" s="536"/>
      <c r="M20" s="446"/>
      <c r="N20" s="431"/>
      <c r="O20" s="755"/>
      <c r="P20" s="767"/>
      <c r="Q20" s="769"/>
      <c r="R20" s="771"/>
    </row>
    <row r="21" spans="1:18">
      <c r="A21" s="422"/>
      <c r="B21" s="428"/>
      <c r="C21" s="429"/>
      <c r="D21" s="429"/>
      <c r="E21" s="429"/>
      <c r="F21" s="429"/>
      <c r="G21" s="446"/>
      <c r="H21" s="429"/>
      <c r="I21" s="429"/>
      <c r="J21" s="536"/>
      <c r="K21" s="536"/>
      <c r="L21" s="536"/>
      <c r="M21" s="446"/>
      <c r="N21" s="431"/>
      <c r="O21" s="755"/>
      <c r="P21" s="767"/>
      <c r="Q21" s="769"/>
      <c r="R21" s="771"/>
    </row>
    <row r="22" spans="1:18">
      <c r="A22" s="422"/>
      <c r="B22" s="428"/>
      <c r="C22" s="429"/>
      <c r="D22" s="429"/>
      <c r="E22" s="429"/>
      <c r="F22" s="429"/>
      <c r="G22" s="446"/>
      <c r="H22" s="429"/>
      <c r="I22" s="429"/>
      <c r="J22" s="536"/>
      <c r="K22" s="536"/>
      <c r="L22" s="536"/>
      <c r="M22" s="446"/>
      <c r="N22" s="431"/>
      <c r="O22" s="755"/>
      <c r="P22" s="767"/>
      <c r="Q22" s="769"/>
      <c r="R22" s="771"/>
    </row>
    <row r="23" spans="1:18">
      <c r="A23" s="447"/>
      <c r="B23" s="434"/>
      <c r="C23" s="435"/>
      <c r="D23" s="435"/>
      <c r="E23" s="435"/>
      <c r="F23" s="435"/>
      <c r="G23" s="448"/>
      <c r="H23" s="435"/>
      <c r="I23" s="435"/>
      <c r="J23" s="537"/>
      <c r="K23" s="537"/>
      <c r="L23" s="537"/>
      <c r="M23" s="448"/>
      <c r="N23" s="437"/>
      <c r="O23" s="756"/>
      <c r="P23" s="767"/>
      <c r="Q23" s="769"/>
      <c r="R23" s="771"/>
    </row>
    <row r="24" spans="1:18">
      <c r="A24" s="438" t="s">
        <v>33</v>
      </c>
      <c r="B24" s="465">
        <f t="shared" ref="B24:C24" si="3">SUM(B15:B23)</f>
        <v>0</v>
      </c>
      <c r="C24" s="466">
        <f t="shared" si="3"/>
        <v>0</v>
      </c>
      <c r="D24" s="466">
        <f t="shared" ref="D24:F24" si="4">SUM(D15:D23)</f>
        <v>0</v>
      </c>
      <c r="E24" s="466">
        <f t="shared" si="4"/>
        <v>0</v>
      </c>
      <c r="F24" s="466">
        <f t="shared" si="4"/>
        <v>0</v>
      </c>
      <c r="G24" s="449"/>
      <c r="H24" s="466">
        <f>SUM(H15:H23)</f>
        <v>0</v>
      </c>
      <c r="I24" s="466">
        <f>SUM(I15:I23)</f>
        <v>0</v>
      </c>
      <c r="J24" s="466">
        <f t="shared" ref="J24:L24" si="5">SUM(J15:J23)</f>
        <v>0</v>
      </c>
      <c r="K24" s="466">
        <f t="shared" si="5"/>
        <v>0</v>
      </c>
      <c r="L24" s="466">
        <f t="shared" si="5"/>
        <v>0</v>
      </c>
      <c r="M24" s="449"/>
      <c r="N24" s="440"/>
      <c r="O24" s="467">
        <f>IF(U4=1,ROUNDDOWN(H24/5,0),ROUNDDOWN(H24/10,0))</f>
        <v>0</v>
      </c>
      <c r="P24" s="767"/>
      <c r="Q24" s="769"/>
      <c r="R24" s="771"/>
    </row>
    <row r="25" spans="1:18">
      <c r="A25" s="441" t="s">
        <v>35</v>
      </c>
      <c r="B25" s="442"/>
      <c r="C25" s="443"/>
      <c r="D25" s="443"/>
      <c r="E25" s="443"/>
      <c r="F25" s="589"/>
      <c r="G25" s="444"/>
      <c r="H25" s="443"/>
      <c r="I25" s="443"/>
      <c r="J25" s="538"/>
      <c r="K25" s="538"/>
      <c r="L25" s="538"/>
      <c r="M25" s="444"/>
      <c r="N25" s="445"/>
      <c r="O25" s="774"/>
      <c r="P25" s="767"/>
      <c r="Q25" s="769"/>
      <c r="R25" s="771"/>
    </row>
    <row r="26" spans="1:18">
      <c r="A26" s="422"/>
      <c r="B26" s="428"/>
      <c r="C26" s="429"/>
      <c r="D26" s="429"/>
      <c r="E26" s="429"/>
      <c r="F26" s="590"/>
      <c r="G26" s="446"/>
      <c r="H26" s="429"/>
      <c r="I26" s="429"/>
      <c r="J26" s="536"/>
      <c r="K26" s="536"/>
      <c r="L26" s="536"/>
      <c r="M26" s="446"/>
      <c r="N26" s="431"/>
      <c r="O26" s="775"/>
      <c r="P26" s="767"/>
      <c r="Q26" s="769"/>
      <c r="R26" s="771"/>
    </row>
    <row r="27" spans="1:18">
      <c r="A27" s="422"/>
      <c r="B27" s="428"/>
      <c r="C27" s="429"/>
      <c r="D27" s="429"/>
      <c r="E27" s="429"/>
      <c r="F27" s="590"/>
      <c r="G27" s="446"/>
      <c r="H27" s="429"/>
      <c r="I27" s="429"/>
      <c r="J27" s="536"/>
      <c r="K27" s="536"/>
      <c r="L27" s="536"/>
      <c r="M27" s="446"/>
      <c r="N27" s="431"/>
      <c r="O27" s="775"/>
      <c r="P27" s="767"/>
      <c r="Q27" s="769"/>
      <c r="R27" s="771"/>
    </row>
    <row r="28" spans="1:18">
      <c r="A28" s="422"/>
      <c r="B28" s="428"/>
      <c r="C28" s="429"/>
      <c r="D28" s="429"/>
      <c r="E28" s="429"/>
      <c r="F28" s="590"/>
      <c r="G28" s="446"/>
      <c r="H28" s="429"/>
      <c r="I28" s="429"/>
      <c r="J28" s="536"/>
      <c r="K28" s="536"/>
      <c r="L28" s="536"/>
      <c r="M28" s="446"/>
      <c r="N28" s="431"/>
      <c r="O28" s="775"/>
      <c r="P28" s="767"/>
      <c r="Q28" s="769"/>
      <c r="R28" s="771"/>
    </row>
    <row r="29" spans="1:18">
      <c r="A29" s="422"/>
      <c r="B29" s="428"/>
      <c r="C29" s="429"/>
      <c r="D29" s="429"/>
      <c r="E29" s="429"/>
      <c r="F29" s="590"/>
      <c r="G29" s="446"/>
      <c r="H29" s="429"/>
      <c r="I29" s="429"/>
      <c r="J29" s="429"/>
      <c r="K29" s="429"/>
      <c r="L29" s="429"/>
      <c r="M29" s="450"/>
      <c r="N29" s="431"/>
      <c r="O29" s="775"/>
      <c r="P29" s="767"/>
      <c r="Q29" s="769"/>
      <c r="R29" s="771"/>
    </row>
    <row r="30" spans="1:18">
      <c r="A30" s="432"/>
      <c r="B30" s="428"/>
      <c r="C30" s="429"/>
      <c r="D30" s="429"/>
      <c r="E30" s="429"/>
      <c r="F30" s="590"/>
      <c r="G30" s="451"/>
      <c r="H30" s="505"/>
      <c r="I30" s="505"/>
      <c r="J30" s="520"/>
      <c r="K30" s="520"/>
      <c r="L30" s="520"/>
      <c r="M30" s="505"/>
      <c r="N30" s="505"/>
      <c r="O30" s="775"/>
      <c r="P30" s="767"/>
      <c r="Q30" s="769"/>
      <c r="R30" s="771"/>
    </row>
    <row r="31" spans="1:18">
      <c r="A31" s="447"/>
      <c r="B31" s="434"/>
      <c r="C31" s="435"/>
      <c r="D31" s="435"/>
      <c r="E31" s="435"/>
      <c r="F31" s="591"/>
      <c r="G31" s="448"/>
      <c r="H31" s="452"/>
      <c r="I31" s="452"/>
      <c r="J31" s="452"/>
      <c r="K31" s="452"/>
      <c r="L31" s="452"/>
      <c r="M31" s="453"/>
      <c r="N31" s="437"/>
      <c r="O31" s="814"/>
      <c r="P31" s="767"/>
      <c r="Q31" s="769"/>
      <c r="R31" s="771"/>
    </row>
    <row r="32" spans="1:18">
      <c r="A32" s="438" t="s">
        <v>33</v>
      </c>
      <c r="B32" s="465">
        <f>SUM(B25:B31)</f>
        <v>0</v>
      </c>
      <c r="C32" s="466">
        <f t="shared" ref="C32:F32" si="6">SUM(C25:C31)</f>
        <v>0</v>
      </c>
      <c r="D32" s="466">
        <f t="shared" ref="D32" si="7">SUM(D25:D31)</f>
        <v>0</v>
      </c>
      <c r="E32" s="554">
        <f t="shared" ref="E32" si="8">SUM(E25:E31)</f>
        <v>0</v>
      </c>
      <c r="F32" s="552">
        <f t="shared" si="6"/>
        <v>0</v>
      </c>
      <c r="G32" s="449"/>
      <c r="H32" s="468">
        <f>SUM(H25:H31)</f>
        <v>0</v>
      </c>
      <c r="I32" s="468">
        <f>SUM(I25:I31)</f>
        <v>0</v>
      </c>
      <c r="J32" s="468">
        <f t="shared" ref="J32:L32" si="9">SUM(J25:J31)</f>
        <v>0</v>
      </c>
      <c r="K32" s="468">
        <f t="shared" si="9"/>
        <v>0</v>
      </c>
      <c r="L32" s="468">
        <f t="shared" si="9"/>
        <v>0</v>
      </c>
      <c r="M32" s="449"/>
      <c r="N32" s="440"/>
      <c r="O32" s="467">
        <f>IF(U4=1,ROUNDDOWN(H32/5,0),ROUNDDOWN(H32/10,0))</f>
        <v>0</v>
      </c>
      <c r="P32" s="767"/>
      <c r="Q32" s="769"/>
      <c r="R32" s="771"/>
    </row>
    <row r="33" spans="1:18">
      <c r="A33" s="441" t="s">
        <v>73</v>
      </c>
      <c r="B33" s="442"/>
      <c r="C33" s="443"/>
      <c r="D33" s="443"/>
      <c r="E33" s="443"/>
      <c r="F33" s="443"/>
      <c r="G33" s="444"/>
      <c r="H33" s="443"/>
      <c r="I33" s="443"/>
      <c r="J33" s="538"/>
      <c r="K33" s="538"/>
      <c r="L33" s="538"/>
      <c r="M33" s="444"/>
      <c r="N33" s="445"/>
      <c r="O33" s="754"/>
      <c r="P33" s="767"/>
      <c r="Q33" s="769"/>
      <c r="R33" s="771"/>
    </row>
    <row r="34" spans="1:18">
      <c r="A34" s="427"/>
      <c r="B34" s="428"/>
      <c r="C34" s="429"/>
      <c r="D34" s="429"/>
      <c r="E34" s="429"/>
      <c r="F34" s="429"/>
      <c r="G34" s="446"/>
      <c r="H34" s="429"/>
      <c r="I34" s="429"/>
      <c r="J34" s="536"/>
      <c r="K34" s="536"/>
      <c r="L34" s="536"/>
      <c r="M34" s="446"/>
      <c r="N34" s="431"/>
      <c r="O34" s="755"/>
      <c r="P34" s="767"/>
      <c r="Q34" s="769"/>
      <c r="R34" s="771"/>
    </row>
    <row r="35" spans="1:18">
      <c r="A35" s="427"/>
      <c r="B35" s="428"/>
      <c r="C35" s="429"/>
      <c r="D35" s="429"/>
      <c r="E35" s="429"/>
      <c r="F35" s="429"/>
      <c r="G35" s="446"/>
      <c r="H35" s="429"/>
      <c r="I35" s="429"/>
      <c r="J35" s="536"/>
      <c r="K35" s="536"/>
      <c r="L35" s="536"/>
      <c r="M35" s="446"/>
      <c r="N35" s="431"/>
      <c r="O35" s="755"/>
      <c r="P35" s="767"/>
      <c r="Q35" s="769"/>
      <c r="R35" s="771"/>
    </row>
    <row r="36" spans="1:18">
      <c r="A36" s="422"/>
      <c r="B36" s="428"/>
      <c r="C36" s="429"/>
      <c r="D36" s="429"/>
      <c r="E36" s="429"/>
      <c r="F36" s="429"/>
      <c r="G36" s="446"/>
      <c r="H36" s="429"/>
      <c r="I36" s="429"/>
      <c r="J36" s="536"/>
      <c r="K36" s="536"/>
      <c r="L36" s="536"/>
      <c r="M36" s="446"/>
      <c r="N36" s="431"/>
      <c r="O36" s="755"/>
      <c r="P36" s="767"/>
      <c r="Q36" s="769"/>
      <c r="R36" s="771"/>
    </row>
    <row r="37" spans="1:18">
      <c r="A37" s="433"/>
      <c r="B37" s="434"/>
      <c r="C37" s="435"/>
      <c r="D37" s="435"/>
      <c r="E37" s="435"/>
      <c r="F37" s="435"/>
      <c r="G37" s="448"/>
      <c r="H37" s="435"/>
      <c r="I37" s="435"/>
      <c r="J37" s="537"/>
      <c r="K37" s="537"/>
      <c r="L37" s="537"/>
      <c r="M37" s="448"/>
      <c r="N37" s="437"/>
      <c r="O37" s="756"/>
      <c r="P37" s="767"/>
      <c r="Q37" s="769"/>
      <c r="R37" s="771"/>
    </row>
    <row r="38" spans="1:18" ht="14.25" thickBot="1">
      <c r="A38" s="422" t="s">
        <v>33</v>
      </c>
      <c r="B38" s="559">
        <f>SUM(B33:B37)</f>
        <v>0</v>
      </c>
      <c r="C38" s="560">
        <f t="shared" ref="C38" si="10">SUM(C33:C37)</f>
        <v>0</v>
      </c>
      <c r="D38" s="560">
        <f t="shared" ref="D38:F38" si="11">SUM(D33:D37)</f>
        <v>0</v>
      </c>
      <c r="E38" s="560">
        <f t="shared" si="11"/>
        <v>0</v>
      </c>
      <c r="F38" s="560">
        <f t="shared" si="11"/>
        <v>0</v>
      </c>
      <c r="G38" s="454"/>
      <c r="H38" s="470">
        <f>SUM(H33:H37)</f>
        <v>0</v>
      </c>
      <c r="I38" s="470">
        <f>SUM(I33:I37)</f>
        <v>0</v>
      </c>
      <c r="J38" s="470">
        <f t="shared" ref="J38:L38" si="12">SUM(J33:J37)</f>
        <v>0</v>
      </c>
      <c r="K38" s="470">
        <f t="shared" si="12"/>
        <v>0</v>
      </c>
      <c r="L38" s="470">
        <f t="shared" si="12"/>
        <v>0</v>
      </c>
      <c r="M38" s="455"/>
      <c r="N38" s="456"/>
      <c r="O38" s="467">
        <f>IF(U4=1,ROUNDDOWN(H38/5,0),ROUNDDOWN(H38/10,0))</f>
        <v>0</v>
      </c>
      <c r="P38" s="768"/>
      <c r="Q38" s="770"/>
      <c r="R38" s="771"/>
    </row>
    <row r="39" spans="1:18" ht="18" customHeight="1" thickTop="1" thickBot="1">
      <c r="A39" s="457" t="s">
        <v>36</v>
      </c>
      <c r="B39" s="471">
        <f>SUM(B38,B32,B24,B14)</f>
        <v>0</v>
      </c>
      <c r="C39" s="472">
        <f>SUM(C38,C32,C24,C14)</f>
        <v>0</v>
      </c>
      <c r="D39" s="478">
        <f>SUM(D38,D32,D24,D14)</f>
        <v>0</v>
      </c>
      <c r="E39" s="472">
        <f>SUM(E38,E32,E24,E14)</f>
        <v>0</v>
      </c>
      <c r="F39" s="472">
        <f>SUM(F38,F32,F24,F14)</f>
        <v>0</v>
      </c>
      <c r="G39" s="458"/>
      <c r="H39" s="472">
        <f>SUM(H38,H32,H24,H14)</f>
        <v>0</v>
      </c>
      <c r="I39" s="472">
        <f>SUM(I38,I32,I24,I14)</f>
        <v>0</v>
      </c>
      <c r="J39" s="472">
        <f t="shared" ref="J39:L39" si="13">SUM(J38,J32,J24,J14)</f>
        <v>0</v>
      </c>
      <c r="K39" s="472">
        <f t="shared" si="13"/>
        <v>0</v>
      </c>
      <c r="L39" s="472">
        <f t="shared" si="13"/>
        <v>0</v>
      </c>
      <c r="M39" s="459"/>
      <c r="N39" s="459"/>
      <c r="O39" s="477">
        <f>SUM(O14,O24,O32,O38)</f>
        <v>0</v>
      </c>
      <c r="P39" s="460"/>
      <c r="Q39" s="478">
        <f>MIN(O39,P39)</f>
        <v>0</v>
      </c>
      <c r="R39" s="772"/>
    </row>
    <row r="40" spans="1:18" ht="18" customHeight="1">
      <c r="A40" s="461" t="s">
        <v>37</v>
      </c>
      <c r="B40" s="473">
        <f>ROUNDDOWN(B39*0.08,0)</f>
        <v>0</v>
      </c>
      <c r="C40" s="561">
        <f>ROUNDDOWN(C39*0.08,0)</f>
        <v>0</v>
      </c>
      <c r="D40" s="561">
        <f t="shared" ref="D40:F40" si="14">ROUNDDOWN(D39*0.08,0)</f>
        <v>0</v>
      </c>
      <c r="E40" s="561">
        <f t="shared" si="14"/>
        <v>0</v>
      </c>
      <c r="F40" s="561">
        <f t="shared" si="14"/>
        <v>0</v>
      </c>
      <c r="G40" s="808" t="s">
        <v>75</v>
      </c>
      <c r="H40" s="809"/>
      <c r="I40" s="809"/>
      <c r="J40" s="809"/>
      <c r="K40" s="809"/>
      <c r="L40" s="809"/>
      <c r="M40" s="809"/>
      <c r="N40" s="809"/>
      <c r="O40" s="809"/>
      <c r="P40" s="809"/>
      <c r="Q40" s="809"/>
      <c r="R40" s="810"/>
    </row>
    <row r="41" spans="1:18" ht="18" customHeight="1" thickBot="1">
      <c r="A41" s="462" t="s">
        <v>2</v>
      </c>
      <c r="B41" s="475">
        <f>SUM(B39:B40)</f>
        <v>0</v>
      </c>
      <c r="C41" s="562">
        <f>SUM(C39:C40)</f>
        <v>0</v>
      </c>
      <c r="D41" s="562">
        <f t="shared" ref="D41:F41" si="15">SUM(D39:D40)</f>
        <v>0</v>
      </c>
      <c r="E41" s="562">
        <f t="shared" si="15"/>
        <v>0</v>
      </c>
      <c r="F41" s="562">
        <f t="shared" si="15"/>
        <v>0</v>
      </c>
      <c r="G41" s="811"/>
      <c r="H41" s="812"/>
      <c r="I41" s="812"/>
      <c r="J41" s="812"/>
      <c r="K41" s="812"/>
      <c r="L41" s="812"/>
      <c r="M41" s="812"/>
      <c r="N41" s="812"/>
      <c r="O41" s="812"/>
      <c r="P41" s="812"/>
      <c r="Q41" s="812"/>
      <c r="R41" s="813"/>
    </row>
    <row r="42" spans="1:18" ht="17.25" customHeight="1">
      <c r="A42" s="463" t="s">
        <v>38</v>
      </c>
      <c r="B42" s="414"/>
      <c r="C42" s="414"/>
      <c r="D42" s="414"/>
      <c r="E42" s="414"/>
      <c r="F42" s="414"/>
      <c r="G42" s="414"/>
      <c r="H42" s="414"/>
      <c r="I42" s="414"/>
      <c r="J42" s="414"/>
      <c r="K42" s="414"/>
      <c r="L42" s="414"/>
      <c r="M42" s="414"/>
      <c r="N42" s="414"/>
      <c r="O42" s="414"/>
      <c r="P42" s="415"/>
      <c r="Q42" s="414"/>
      <c r="R42" s="414"/>
    </row>
    <row r="43" spans="1:18" ht="17.25" customHeight="1">
      <c r="A43" s="463" t="s">
        <v>57</v>
      </c>
      <c r="B43" s="414"/>
      <c r="C43" s="414"/>
      <c r="D43" s="414"/>
      <c r="E43" s="414"/>
      <c r="F43" s="414"/>
      <c r="G43" s="414"/>
      <c r="H43" s="414"/>
      <c r="I43" s="414"/>
      <c r="J43" s="414"/>
      <c r="K43" s="414"/>
      <c r="L43" s="414"/>
      <c r="M43" s="414"/>
      <c r="N43" s="414"/>
      <c r="O43" s="414"/>
      <c r="P43" s="415"/>
      <c r="Q43" s="414"/>
      <c r="R43" s="414"/>
    </row>
    <row r="44" spans="1:18" ht="17.25" customHeight="1">
      <c r="A44" s="463" t="s">
        <v>58</v>
      </c>
      <c r="B44" s="414"/>
      <c r="C44" s="414"/>
      <c r="D44" s="414"/>
      <c r="E44" s="414"/>
      <c r="F44" s="414"/>
      <c r="G44" s="414"/>
      <c r="H44" s="414"/>
      <c r="I44" s="414"/>
      <c r="J44" s="414"/>
      <c r="K44" s="414"/>
      <c r="L44" s="414"/>
      <c r="M44" s="414"/>
      <c r="N44" s="414"/>
      <c r="O44" s="414"/>
      <c r="P44" s="415"/>
      <c r="Q44" s="414"/>
      <c r="R44" s="414"/>
    </row>
    <row r="45" spans="1:18" ht="17.25" customHeight="1">
      <c r="A45" s="463" t="s">
        <v>359</v>
      </c>
      <c r="B45" s="414"/>
      <c r="C45" s="414"/>
      <c r="D45" s="414"/>
      <c r="E45" s="414"/>
      <c r="F45" s="414"/>
      <c r="G45" s="414"/>
      <c r="H45" s="414"/>
      <c r="I45" s="414"/>
      <c r="J45" s="414"/>
      <c r="K45" s="414"/>
      <c r="L45" s="414"/>
      <c r="M45" s="414"/>
      <c r="N45" s="414"/>
      <c r="O45" s="414"/>
      <c r="P45" s="415"/>
      <c r="Q45" s="414"/>
      <c r="R45" s="414"/>
    </row>
    <row r="46" spans="1:18">
      <c r="A46" s="419"/>
    </row>
  </sheetData>
  <sheetProtection selectLockedCells="1"/>
  <mergeCells count="20">
    <mergeCell ref="G7:G8"/>
    <mergeCell ref="Q6:Q8"/>
    <mergeCell ref="P6:P8"/>
    <mergeCell ref="O6:O8"/>
    <mergeCell ref="A3:R3"/>
    <mergeCell ref="R6:R7"/>
    <mergeCell ref="B6:G6"/>
    <mergeCell ref="H6:N6"/>
    <mergeCell ref="N7:N8"/>
    <mergeCell ref="M7:M8"/>
    <mergeCell ref="B7:F7"/>
    <mergeCell ref="H7:L7"/>
    <mergeCell ref="G40:R41"/>
    <mergeCell ref="O15:O23"/>
    <mergeCell ref="O9:O13"/>
    <mergeCell ref="P9:P38"/>
    <mergeCell ref="Q9:Q38"/>
    <mergeCell ref="R9:R39"/>
    <mergeCell ref="O33:O37"/>
    <mergeCell ref="O25:O31"/>
  </mergeCells>
  <phoneticPr fontId="2"/>
  <printOptions horizontalCentered="1"/>
  <pageMargins left="0.2" right="0.2" top="0.98425196850393704" bottom="0.59055118110236227" header="0.51181102362204722" footer="0.51181102362204722"/>
  <pageSetup paperSize="9" scale="6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Option Button 3">
              <controlPr defaultSize="0" autoFill="0" autoLine="0" autoPict="0" altText="5/1（県内中小企業）">
                <anchor moveWithCells="1">
                  <from>
                    <xdr:col>12</xdr:col>
                    <xdr:colOff>1028700</xdr:colOff>
                    <xdr:row>0</xdr:row>
                    <xdr:rowOff>219075</xdr:rowOff>
                  </from>
                  <to>
                    <xdr:col>15</xdr:col>
                    <xdr:colOff>9525</xdr:colOff>
                    <xdr:row>2</xdr:row>
                    <xdr:rowOff>9525</xdr:rowOff>
                  </to>
                </anchor>
              </controlPr>
            </control>
          </mc:Choice>
        </mc:AlternateContent>
        <mc:AlternateContent xmlns:mc="http://schemas.openxmlformats.org/markup-compatibility/2006">
          <mc:Choice Requires="x14">
            <control shapeId="7172" r:id="rId5" name="Option Button 4">
              <controlPr defaultSize="0" autoFill="0" autoLine="0" autoPict="0">
                <anchor moveWithCells="1">
                  <from>
                    <xdr:col>12</xdr:col>
                    <xdr:colOff>9525</xdr:colOff>
                    <xdr:row>0</xdr:row>
                    <xdr:rowOff>219075</xdr:rowOff>
                  </from>
                  <to>
                    <xdr:col>13</xdr:col>
                    <xdr:colOff>47625</xdr:colOff>
                    <xdr:row>2</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U47"/>
  <sheetViews>
    <sheetView showGridLines="0" view="pageBreakPreview" topLeftCell="A16" zoomScaleNormal="100" zoomScaleSheetLayoutView="100" workbookViewId="0">
      <selection activeCell="G26" sqref="G26"/>
    </sheetView>
  </sheetViews>
  <sheetFormatPr defaultRowHeight="13.5"/>
  <cols>
    <col min="1" max="1" width="13.625" style="47" customWidth="1"/>
    <col min="2" max="6" width="11.25" style="47" customWidth="1"/>
    <col min="7" max="7" width="16.25" style="47" customWidth="1"/>
    <col min="8" max="12" width="11.25" style="47" customWidth="1"/>
    <col min="13" max="13" width="16.25" style="47" customWidth="1"/>
    <col min="14" max="14" width="13.75" style="47" customWidth="1"/>
    <col min="15" max="15" width="11.125" style="47" customWidth="1"/>
    <col min="16" max="16" width="14.75" style="464" customWidth="1"/>
    <col min="17" max="17" width="14.75" style="47" customWidth="1"/>
    <col min="18" max="18" width="12.625" style="47" customWidth="1"/>
    <col min="19" max="19" width="1.625" style="47" customWidth="1"/>
    <col min="20" max="16384" width="9" style="47"/>
  </cols>
  <sheetData>
    <row r="1" spans="1:21" ht="18" customHeight="1">
      <c r="A1" s="413" t="s">
        <v>433</v>
      </c>
      <c r="B1" s="414"/>
      <c r="C1" s="414"/>
      <c r="D1" s="414"/>
      <c r="E1" s="414"/>
      <c r="F1" s="414"/>
      <c r="G1" s="414"/>
      <c r="H1" s="414"/>
      <c r="I1" s="414"/>
      <c r="J1" s="414"/>
      <c r="K1" s="414"/>
      <c r="L1" s="414"/>
      <c r="M1" s="414"/>
      <c r="N1" s="414"/>
      <c r="O1" s="414"/>
      <c r="P1" s="415"/>
      <c r="Q1" s="414"/>
      <c r="R1" s="414"/>
    </row>
    <row r="2" spans="1:21" ht="18" customHeight="1">
      <c r="A2" s="413"/>
      <c r="B2" s="414"/>
      <c r="C2" s="414"/>
      <c r="D2" s="414"/>
      <c r="E2" s="414"/>
      <c r="F2" s="414"/>
      <c r="G2" s="414"/>
      <c r="H2" s="414"/>
      <c r="I2" s="414"/>
      <c r="J2" s="414"/>
      <c r="K2" s="414"/>
      <c r="L2" s="545" t="s">
        <v>365</v>
      </c>
      <c r="M2" s="546"/>
      <c r="N2" s="547"/>
      <c r="O2" s="548"/>
      <c r="P2" s="415"/>
      <c r="Q2" s="414"/>
      <c r="R2" s="414"/>
    </row>
    <row r="3" spans="1:21" ht="13.5" customHeight="1">
      <c r="A3" s="743" t="s">
        <v>428</v>
      </c>
      <c r="B3" s="743"/>
      <c r="C3" s="743"/>
      <c r="D3" s="743"/>
      <c r="E3" s="743"/>
      <c r="F3" s="743"/>
      <c r="G3" s="743"/>
      <c r="H3" s="743"/>
      <c r="I3" s="743"/>
      <c r="J3" s="743"/>
      <c r="K3" s="743"/>
      <c r="L3" s="743"/>
      <c r="M3" s="743"/>
      <c r="N3" s="743"/>
      <c r="O3" s="743"/>
      <c r="P3" s="743"/>
      <c r="Q3" s="743"/>
      <c r="R3" s="743"/>
    </row>
    <row r="4" spans="1:21" ht="17.25" customHeight="1" thickBot="1">
      <c r="A4" s="419"/>
      <c r="B4" s="414"/>
      <c r="C4" s="414"/>
      <c r="D4" s="414"/>
      <c r="E4" s="414"/>
      <c r="F4" s="414"/>
      <c r="G4" s="418"/>
      <c r="H4" s="418"/>
      <c r="I4" s="418"/>
      <c r="J4" s="535"/>
      <c r="K4" s="535"/>
      <c r="L4" s="535"/>
      <c r="M4" s="418"/>
      <c r="N4" s="418"/>
      <c r="O4" s="418"/>
      <c r="P4" s="418"/>
      <c r="Q4" s="414"/>
      <c r="R4" s="420" t="s">
        <v>0</v>
      </c>
      <c r="U4" s="47">
        <v>1</v>
      </c>
    </row>
    <row r="5" spans="1:21" ht="18" customHeight="1">
      <c r="A5" s="421" t="s">
        <v>6</v>
      </c>
      <c r="B5" s="744" t="s">
        <v>26</v>
      </c>
      <c r="C5" s="745"/>
      <c r="D5" s="745"/>
      <c r="E5" s="745"/>
      <c r="F5" s="745"/>
      <c r="G5" s="745"/>
      <c r="H5" s="746" t="s">
        <v>27</v>
      </c>
      <c r="I5" s="745"/>
      <c r="J5" s="745"/>
      <c r="K5" s="745"/>
      <c r="L5" s="745"/>
      <c r="M5" s="745"/>
      <c r="N5" s="747"/>
      <c r="O5" s="748" t="s">
        <v>357</v>
      </c>
      <c r="P5" s="751" t="s">
        <v>367</v>
      </c>
      <c r="Q5" s="777" t="s">
        <v>72</v>
      </c>
      <c r="R5" s="763" t="s">
        <v>28</v>
      </c>
    </row>
    <row r="6" spans="1:21" ht="18" customHeight="1">
      <c r="A6" s="422"/>
      <c r="B6" s="815" t="s">
        <v>29</v>
      </c>
      <c r="C6" s="816"/>
      <c r="D6" s="816"/>
      <c r="E6" s="816"/>
      <c r="F6" s="817"/>
      <c r="G6" s="765" t="s">
        <v>309</v>
      </c>
      <c r="H6" s="818" t="s">
        <v>29</v>
      </c>
      <c r="I6" s="816"/>
      <c r="J6" s="816"/>
      <c r="K6" s="816"/>
      <c r="L6" s="817"/>
      <c r="M6" s="765" t="s">
        <v>309</v>
      </c>
      <c r="N6" s="765" t="s">
        <v>31</v>
      </c>
      <c r="O6" s="749"/>
      <c r="P6" s="752"/>
      <c r="Q6" s="778"/>
      <c r="R6" s="764"/>
    </row>
    <row r="7" spans="1:21" ht="21.75" customHeight="1" thickBot="1">
      <c r="A7" s="423"/>
      <c r="B7" s="424" t="s">
        <v>350</v>
      </c>
      <c r="C7" s="425" t="s">
        <v>354</v>
      </c>
      <c r="D7" s="425" t="s">
        <v>362</v>
      </c>
      <c r="E7" s="425" t="s">
        <v>363</v>
      </c>
      <c r="F7" s="425" t="s">
        <v>364</v>
      </c>
      <c r="G7" s="766"/>
      <c r="H7" s="425" t="s">
        <v>352</v>
      </c>
      <c r="I7" s="425" t="s">
        <v>353</v>
      </c>
      <c r="J7" s="425" t="s">
        <v>362</v>
      </c>
      <c r="K7" s="425" t="s">
        <v>363</v>
      </c>
      <c r="L7" s="425" t="s">
        <v>364</v>
      </c>
      <c r="M7" s="766"/>
      <c r="N7" s="766"/>
      <c r="O7" s="750"/>
      <c r="P7" s="753"/>
      <c r="Q7" s="779"/>
      <c r="R7" s="426"/>
    </row>
    <row r="8" spans="1:21" ht="13.5" customHeight="1">
      <c r="A8" s="427" t="s">
        <v>32</v>
      </c>
      <c r="B8" s="428"/>
      <c r="C8" s="429"/>
      <c r="D8" s="536"/>
      <c r="E8" s="536"/>
      <c r="F8" s="536"/>
      <c r="G8" s="430"/>
      <c r="H8" s="429"/>
      <c r="I8" s="429"/>
      <c r="J8" s="429"/>
      <c r="K8" s="429"/>
      <c r="L8" s="429"/>
      <c r="M8" s="431"/>
      <c r="N8" s="431"/>
      <c r="O8" s="755"/>
      <c r="P8" s="767"/>
      <c r="Q8" s="769"/>
      <c r="R8" s="771" t="s">
        <v>81</v>
      </c>
    </row>
    <row r="9" spans="1:21" ht="13.5" customHeight="1">
      <c r="A9" s="427"/>
      <c r="B9" s="428"/>
      <c r="C9" s="429"/>
      <c r="D9" s="536"/>
      <c r="E9" s="536"/>
      <c r="F9" s="536"/>
      <c r="G9" s="430"/>
      <c r="H9" s="429"/>
      <c r="I9" s="429"/>
      <c r="J9" s="429"/>
      <c r="K9" s="429"/>
      <c r="L9" s="429"/>
      <c r="M9" s="431"/>
      <c r="N9" s="431"/>
      <c r="O9" s="755"/>
      <c r="P9" s="767"/>
      <c r="Q9" s="769"/>
      <c r="R9" s="771"/>
    </row>
    <row r="10" spans="1:21" ht="13.5" customHeight="1">
      <c r="A10" s="427"/>
      <c r="B10" s="428"/>
      <c r="C10" s="429"/>
      <c r="D10" s="536"/>
      <c r="E10" s="536"/>
      <c r="F10" s="536"/>
      <c r="G10" s="430"/>
      <c r="H10" s="429"/>
      <c r="I10" s="429"/>
      <c r="J10" s="429"/>
      <c r="K10" s="429"/>
      <c r="L10" s="429"/>
      <c r="M10" s="431"/>
      <c r="N10" s="431"/>
      <c r="O10" s="755"/>
      <c r="P10" s="767"/>
      <c r="Q10" s="769"/>
      <c r="R10" s="771"/>
    </row>
    <row r="11" spans="1:21">
      <c r="A11" s="432"/>
      <c r="B11" s="428"/>
      <c r="C11" s="429"/>
      <c r="D11" s="536"/>
      <c r="E11" s="536"/>
      <c r="F11" s="536"/>
      <c r="G11" s="430"/>
      <c r="H11" s="429"/>
      <c r="I11" s="429"/>
      <c r="J11" s="429"/>
      <c r="K11" s="429"/>
      <c r="L11" s="429"/>
      <c r="M11" s="431"/>
      <c r="N11" s="431"/>
      <c r="O11" s="755"/>
      <c r="P11" s="767"/>
      <c r="Q11" s="769"/>
      <c r="R11" s="771"/>
    </row>
    <row r="12" spans="1:21">
      <c r="A12" s="433"/>
      <c r="B12" s="434"/>
      <c r="C12" s="435"/>
      <c r="D12" s="537"/>
      <c r="E12" s="537"/>
      <c r="F12" s="537"/>
      <c r="G12" s="436"/>
      <c r="H12" s="435"/>
      <c r="I12" s="435"/>
      <c r="J12" s="435"/>
      <c r="K12" s="435"/>
      <c r="L12" s="435"/>
      <c r="M12" s="437"/>
      <c r="N12" s="437"/>
      <c r="O12" s="756"/>
      <c r="P12" s="767"/>
      <c r="Q12" s="769"/>
      <c r="R12" s="771"/>
    </row>
    <row r="13" spans="1:21">
      <c r="A13" s="438" t="s">
        <v>33</v>
      </c>
      <c r="B13" s="553">
        <f>SUM(B8:B12)</f>
        <v>0</v>
      </c>
      <c r="C13" s="554">
        <f>SUM(C8:C12)</f>
        <v>0</v>
      </c>
      <c r="D13" s="554">
        <f>SUM(D8:D12)</f>
        <v>0</v>
      </c>
      <c r="E13" s="554">
        <f>SUM(E8:E12)</f>
        <v>0</v>
      </c>
      <c r="F13" s="552">
        <f>SUM(F8:F12)</f>
        <v>0</v>
      </c>
      <c r="G13" s="439"/>
      <c r="H13" s="466">
        <f>SUM(H8:H12)</f>
        <v>0</v>
      </c>
      <c r="I13" s="466">
        <f>SUM(I8:I12)</f>
        <v>0</v>
      </c>
      <c r="J13" s="466">
        <f>SUM(J8:J12)</f>
        <v>0</v>
      </c>
      <c r="K13" s="466">
        <f>SUM(K8:K12)</f>
        <v>0</v>
      </c>
      <c r="L13" s="466">
        <f>SUM(L8:L12)</f>
        <v>0</v>
      </c>
      <c r="M13" s="440"/>
      <c r="N13" s="440"/>
      <c r="O13" s="467">
        <f>IF(U4=1,ROUNDDOWN(H13/5,0),ROUNDDOWN(H13/10,0))</f>
        <v>0</v>
      </c>
      <c r="P13" s="767"/>
      <c r="Q13" s="769"/>
      <c r="R13" s="771"/>
    </row>
    <row r="14" spans="1:21" ht="13.5" customHeight="1">
      <c r="A14" s="441" t="s">
        <v>34</v>
      </c>
      <c r="B14" s="442"/>
      <c r="C14" s="443"/>
      <c r="D14" s="538"/>
      <c r="E14" s="538"/>
      <c r="F14" s="538"/>
      <c r="G14" s="444"/>
      <c r="H14" s="443"/>
      <c r="I14" s="443"/>
      <c r="J14" s="538"/>
      <c r="K14" s="538"/>
      <c r="L14" s="538"/>
      <c r="M14" s="444"/>
      <c r="N14" s="445"/>
      <c r="O14" s="754"/>
      <c r="P14" s="767"/>
      <c r="Q14" s="769"/>
      <c r="R14" s="771"/>
    </row>
    <row r="15" spans="1:21">
      <c r="A15" s="422"/>
      <c r="B15" s="428"/>
      <c r="C15" s="429"/>
      <c r="D15" s="536"/>
      <c r="E15" s="536"/>
      <c r="F15" s="536"/>
      <c r="G15" s="446"/>
      <c r="H15" s="429"/>
      <c r="I15" s="429"/>
      <c r="J15" s="536"/>
      <c r="K15" s="536"/>
      <c r="L15" s="536"/>
      <c r="M15" s="446"/>
      <c r="N15" s="431"/>
      <c r="O15" s="773"/>
      <c r="P15" s="767"/>
      <c r="Q15" s="769"/>
      <c r="R15" s="771"/>
    </row>
    <row r="16" spans="1:21">
      <c r="A16" s="422"/>
      <c r="B16" s="428"/>
      <c r="C16" s="429"/>
      <c r="D16" s="536"/>
      <c r="E16" s="536"/>
      <c r="F16" s="536"/>
      <c r="G16" s="446"/>
      <c r="H16" s="429"/>
      <c r="I16" s="429"/>
      <c r="J16" s="536"/>
      <c r="K16" s="536"/>
      <c r="L16" s="536"/>
      <c r="M16" s="446"/>
      <c r="N16" s="431"/>
      <c r="O16" s="773"/>
      <c r="P16" s="767"/>
      <c r="Q16" s="769"/>
      <c r="R16" s="771"/>
    </row>
    <row r="17" spans="1:18">
      <c r="A17" s="422"/>
      <c r="B17" s="428"/>
      <c r="C17" s="429"/>
      <c r="D17" s="536"/>
      <c r="E17" s="536"/>
      <c r="F17" s="536"/>
      <c r="G17" s="446"/>
      <c r="H17" s="429"/>
      <c r="I17" s="429"/>
      <c r="J17" s="536"/>
      <c r="K17" s="536"/>
      <c r="L17" s="536"/>
      <c r="M17" s="446"/>
      <c r="N17" s="431"/>
      <c r="O17" s="773"/>
      <c r="P17" s="767"/>
      <c r="Q17" s="769"/>
      <c r="R17" s="771"/>
    </row>
    <row r="18" spans="1:18">
      <c r="A18" s="422"/>
      <c r="B18" s="428"/>
      <c r="C18" s="429"/>
      <c r="D18" s="536"/>
      <c r="E18" s="536"/>
      <c r="F18" s="536"/>
      <c r="G18" s="446"/>
      <c r="H18" s="429"/>
      <c r="I18" s="429"/>
      <c r="J18" s="536"/>
      <c r="K18" s="536"/>
      <c r="L18" s="536"/>
      <c r="M18" s="446"/>
      <c r="N18" s="431"/>
      <c r="O18" s="773"/>
      <c r="P18" s="767"/>
      <c r="Q18" s="769"/>
      <c r="R18" s="771"/>
    </row>
    <row r="19" spans="1:18">
      <c r="A19" s="422"/>
      <c r="B19" s="428"/>
      <c r="C19" s="429"/>
      <c r="D19" s="536"/>
      <c r="E19" s="536"/>
      <c r="F19" s="536"/>
      <c r="G19" s="446"/>
      <c r="H19" s="429"/>
      <c r="I19" s="429"/>
      <c r="J19" s="536"/>
      <c r="K19" s="536"/>
      <c r="L19" s="536"/>
      <c r="M19" s="446"/>
      <c r="N19" s="431"/>
      <c r="O19" s="755"/>
      <c r="P19" s="767"/>
      <c r="Q19" s="769"/>
      <c r="R19" s="771"/>
    </row>
    <row r="20" spans="1:18">
      <c r="A20" s="422"/>
      <c r="B20" s="428"/>
      <c r="C20" s="429"/>
      <c r="D20" s="536"/>
      <c r="E20" s="536"/>
      <c r="F20" s="536"/>
      <c r="G20" s="446"/>
      <c r="H20" s="429"/>
      <c r="I20" s="429"/>
      <c r="J20" s="536"/>
      <c r="K20" s="536"/>
      <c r="L20" s="536"/>
      <c r="M20" s="446"/>
      <c r="N20" s="431"/>
      <c r="O20" s="755"/>
      <c r="P20" s="767"/>
      <c r="Q20" s="769"/>
      <c r="R20" s="771"/>
    </row>
    <row r="21" spans="1:18">
      <c r="A21" s="422"/>
      <c r="B21" s="428"/>
      <c r="C21" s="429"/>
      <c r="D21" s="536"/>
      <c r="E21" s="536"/>
      <c r="F21" s="536"/>
      <c r="G21" s="446"/>
      <c r="H21" s="429"/>
      <c r="I21" s="429"/>
      <c r="J21" s="536"/>
      <c r="K21" s="536"/>
      <c r="L21" s="536"/>
      <c r="M21" s="446"/>
      <c r="N21" s="431"/>
      <c r="O21" s="755"/>
      <c r="P21" s="767"/>
      <c r="Q21" s="769"/>
      <c r="R21" s="771"/>
    </row>
    <row r="22" spans="1:18">
      <c r="A22" s="447"/>
      <c r="B22" s="434"/>
      <c r="C22" s="435"/>
      <c r="D22" s="537"/>
      <c r="E22" s="537"/>
      <c r="F22" s="537"/>
      <c r="G22" s="448"/>
      <c r="H22" s="435"/>
      <c r="I22" s="435"/>
      <c r="J22" s="537"/>
      <c r="K22" s="537"/>
      <c r="L22" s="537"/>
      <c r="M22" s="448"/>
      <c r="N22" s="437"/>
      <c r="O22" s="756"/>
      <c r="P22" s="767"/>
      <c r="Q22" s="769"/>
      <c r="R22" s="771"/>
    </row>
    <row r="23" spans="1:18">
      <c r="A23" s="438" t="s">
        <v>33</v>
      </c>
      <c r="B23" s="553">
        <f>SUM(B14:B22)</f>
        <v>0</v>
      </c>
      <c r="C23" s="554">
        <f t="shared" ref="C23:F23" si="0">SUM(C14:C22)</f>
        <v>0</v>
      </c>
      <c r="D23" s="554">
        <f t="shared" si="0"/>
        <v>0</v>
      </c>
      <c r="E23" s="554">
        <f t="shared" si="0"/>
        <v>0</v>
      </c>
      <c r="F23" s="554">
        <f t="shared" si="0"/>
        <v>0</v>
      </c>
      <c r="G23" s="449"/>
      <c r="H23" s="466">
        <f>SUM(H14:H22)</f>
        <v>0</v>
      </c>
      <c r="I23" s="466">
        <f>SUM(I14:I22)</f>
        <v>0</v>
      </c>
      <c r="J23" s="466">
        <f t="shared" ref="J23:L23" si="1">SUM(J14:J22)</f>
        <v>0</v>
      </c>
      <c r="K23" s="466">
        <f t="shared" si="1"/>
        <v>0</v>
      </c>
      <c r="L23" s="466">
        <f t="shared" si="1"/>
        <v>0</v>
      </c>
      <c r="M23" s="449"/>
      <c r="N23" s="440"/>
      <c r="O23" s="467">
        <f>IF(U4=1,ROUNDDOWN(H23/5,0),ROUNDDOWN(H23/10,0))</f>
        <v>0</v>
      </c>
      <c r="P23" s="767"/>
      <c r="Q23" s="769"/>
      <c r="R23" s="771"/>
    </row>
    <row r="24" spans="1:18">
      <c r="A24" s="441" t="s">
        <v>35</v>
      </c>
      <c r="B24" s="442"/>
      <c r="C24" s="443"/>
      <c r="D24" s="538"/>
      <c r="E24" s="538"/>
      <c r="F24" s="538"/>
      <c r="G24" s="444"/>
      <c r="H24" s="443"/>
      <c r="I24" s="443"/>
      <c r="J24" s="538"/>
      <c r="K24" s="538"/>
      <c r="L24" s="538"/>
      <c r="M24" s="444"/>
      <c r="N24" s="445"/>
      <c r="O24" s="774"/>
      <c r="P24" s="767"/>
      <c r="Q24" s="769"/>
      <c r="R24" s="771"/>
    </row>
    <row r="25" spans="1:18">
      <c r="A25" s="422"/>
      <c r="B25" s="428"/>
      <c r="C25" s="429"/>
      <c r="D25" s="536"/>
      <c r="E25" s="536"/>
      <c r="F25" s="536"/>
      <c r="G25" s="446"/>
      <c r="H25" s="429"/>
      <c r="I25" s="429"/>
      <c r="J25" s="536"/>
      <c r="K25" s="536"/>
      <c r="L25" s="536"/>
      <c r="M25" s="446"/>
      <c r="N25" s="431"/>
      <c r="O25" s="775"/>
      <c r="P25" s="767"/>
      <c r="Q25" s="769"/>
      <c r="R25" s="771"/>
    </row>
    <row r="26" spans="1:18">
      <c r="A26" s="422"/>
      <c r="B26" s="428"/>
      <c r="C26" s="429"/>
      <c r="D26" s="536"/>
      <c r="E26" s="536"/>
      <c r="F26" s="536"/>
      <c r="G26" s="446"/>
      <c r="H26" s="429"/>
      <c r="I26" s="429"/>
      <c r="J26" s="536"/>
      <c r="K26" s="536"/>
      <c r="L26" s="536"/>
      <c r="M26" s="446"/>
      <c r="N26" s="431"/>
      <c r="O26" s="775"/>
      <c r="P26" s="767"/>
      <c r="Q26" s="769"/>
      <c r="R26" s="771"/>
    </row>
    <row r="27" spans="1:18">
      <c r="A27" s="422"/>
      <c r="B27" s="428"/>
      <c r="C27" s="429"/>
      <c r="D27" s="536"/>
      <c r="E27" s="536"/>
      <c r="F27" s="536"/>
      <c r="G27" s="446"/>
      <c r="H27" s="429"/>
      <c r="I27" s="429"/>
      <c r="J27" s="536"/>
      <c r="K27" s="536"/>
      <c r="L27" s="536"/>
      <c r="M27" s="446"/>
      <c r="N27" s="431"/>
      <c r="O27" s="775"/>
      <c r="P27" s="767"/>
      <c r="Q27" s="769"/>
      <c r="R27" s="771"/>
    </row>
    <row r="28" spans="1:18">
      <c r="A28" s="422"/>
      <c r="B28" s="428"/>
      <c r="C28" s="429"/>
      <c r="D28" s="536"/>
      <c r="E28" s="536"/>
      <c r="F28" s="536"/>
      <c r="G28" s="446"/>
      <c r="H28" s="429"/>
      <c r="I28" s="429"/>
      <c r="J28" s="536"/>
      <c r="K28" s="536"/>
      <c r="L28" s="536"/>
      <c r="M28" s="446"/>
      <c r="N28" s="431"/>
      <c r="O28" s="775"/>
      <c r="P28" s="767"/>
      <c r="Q28" s="769"/>
      <c r="R28" s="771"/>
    </row>
    <row r="29" spans="1:18">
      <c r="A29" s="422"/>
      <c r="B29" s="428"/>
      <c r="C29" s="429"/>
      <c r="D29" s="536"/>
      <c r="E29" s="536"/>
      <c r="F29" s="536"/>
      <c r="G29" s="446"/>
      <c r="H29" s="429"/>
      <c r="I29" s="429"/>
      <c r="J29" s="536"/>
      <c r="K29" s="536"/>
      <c r="L29" s="536"/>
      <c r="M29" s="446"/>
      <c r="N29" s="431"/>
      <c r="O29" s="775"/>
      <c r="P29" s="767"/>
      <c r="Q29" s="769"/>
      <c r="R29" s="771"/>
    </row>
    <row r="30" spans="1:18">
      <c r="A30" s="422"/>
      <c r="B30" s="428"/>
      <c r="C30" s="429"/>
      <c r="D30" s="536"/>
      <c r="E30" s="536"/>
      <c r="F30" s="536"/>
      <c r="G30" s="446"/>
      <c r="H30" s="429"/>
      <c r="I30" s="429"/>
      <c r="J30" s="429"/>
      <c r="K30" s="429"/>
      <c r="L30" s="429"/>
      <c r="M30" s="450"/>
      <c r="N30" s="431"/>
      <c r="O30" s="775"/>
      <c r="P30" s="767"/>
      <c r="Q30" s="769"/>
      <c r="R30" s="771"/>
    </row>
    <row r="31" spans="1:18">
      <c r="A31" s="432"/>
      <c r="B31" s="428"/>
      <c r="C31" s="429"/>
      <c r="D31" s="536"/>
      <c r="E31" s="536"/>
      <c r="F31" s="536"/>
      <c r="G31" s="451"/>
      <c r="H31" s="505"/>
      <c r="I31" s="505"/>
      <c r="J31" s="520"/>
      <c r="K31" s="520"/>
      <c r="L31" s="520"/>
      <c r="M31" s="505"/>
      <c r="N31" s="505"/>
      <c r="O31" s="775"/>
      <c r="P31" s="767"/>
      <c r="Q31" s="769"/>
      <c r="R31" s="771"/>
    </row>
    <row r="32" spans="1:18">
      <c r="A32" s="447"/>
      <c r="B32" s="434"/>
      <c r="C32" s="435"/>
      <c r="D32" s="537"/>
      <c r="E32" s="537"/>
      <c r="F32" s="537"/>
      <c r="G32" s="448"/>
      <c r="H32" s="452"/>
      <c r="I32" s="452"/>
      <c r="J32" s="452"/>
      <c r="K32" s="452"/>
      <c r="L32" s="452"/>
      <c r="M32" s="453"/>
      <c r="N32" s="437"/>
      <c r="O32" s="776"/>
      <c r="P32" s="767"/>
      <c r="Q32" s="769"/>
      <c r="R32" s="771"/>
    </row>
    <row r="33" spans="1:18">
      <c r="A33" s="438" t="s">
        <v>33</v>
      </c>
      <c r="B33" s="553">
        <f>SUM(B24:B32)</f>
        <v>0</v>
      </c>
      <c r="C33" s="554">
        <f t="shared" ref="C33:F33" si="2">SUM(C24:C32)</f>
        <v>0</v>
      </c>
      <c r="D33" s="554">
        <f t="shared" si="2"/>
        <v>0</v>
      </c>
      <c r="E33" s="554">
        <f t="shared" si="2"/>
        <v>0</v>
      </c>
      <c r="F33" s="554">
        <f t="shared" si="2"/>
        <v>0</v>
      </c>
      <c r="G33" s="449"/>
      <c r="H33" s="468">
        <f>SUM(H24:H32)</f>
        <v>0</v>
      </c>
      <c r="I33" s="468">
        <f t="shared" ref="I33:L33" si="3">SUM(I24:I32)</f>
        <v>0</v>
      </c>
      <c r="J33" s="468">
        <f t="shared" si="3"/>
        <v>0</v>
      </c>
      <c r="K33" s="468">
        <f t="shared" si="3"/>
        <v>0</v>
      </c>
      <c r="L33" s="468">
        <f t="shared" si="3"/>
        <v>0</v>
      </c>
      <c r="M33" s="449"/>
      <c r="N33" s="440"/>
      <c r="O33" s="467">
        <f>IF(U4=1,ROUNDDOWN(H33/5,0),ROUNDDOWN(H33/10,0))</f>
        <v>0</v>
      </c>
      <c r="P33" s="767"/>
      <c r="Q33" s="769"/>
      <c r="R33" s="771"/>
    </row>
    <row r="34" spans="1:18">
      <c r="A34" s="441" t="s">
        <v>73</v>
      </c>
      <c r="B34" s="442"/>
      <c r="C34" s="443"/>
      <c r="D34" s="538"/>
      <c r="E34" s="538"/>
      <c r="F34" s="538"/>
      <c r="G34" s="444"/>
      <c r="H34" s="443"/>
      <c r="I34" s="443"/>
      <c r="J34" s="538"/>
      <c r="K34" s="538"/>
      <c r="L34" s="538"/>
      <c r="M34" s="444"/>
      <c r="N34" s="445"/>
      <c r="O34" s="754"/>
      <c r="P34" s="767"/>
      <c r="Q34" s="769"/>
      <c r="R34" s="771"/>
    </row>
    <row r="35" spans="1:18">
      <c r="A35" s="427"/>
      <c r="B35" s="428"/>
      <c r="C35" s="429"/>
      <c r="D35" s="536"/>
      <c r="E35" s="536"/>
      <c r="F35" s="536"/>
      <c r="G35" s="446"/>
      <c r="H35" s="429"/>
      <c r="I35" s="429"/>
      <c r="J35" s="536"/>
      <c r="K35" s="536"/>
      <c r="L35" s="536"/>
      <c r="M35" s="446"/>
      <c r="N35" s="431"/>
      <c r="O35" s="755"/>
      <c r="P35" s="767"/>
      <c r="Q35" s="769"/>
      <c r="R35" s="771"/>
    </row>
    <row r="36" spans="1:18">
      <c r="A36" s="427"/>
      <c r="B36" s="428"/>
      <c r="C36" s="429"/>
      <c r="D36" s="536"/>
      <c r="E36" s="536"/>
      <c r="F36" s="536"/>
      <c r="G36" s="446"/>
      <c r="H36" s="429"/>
      <c r="I36" s="429"/>
      <c r="J36" s="536"/>
      <c r="K36" s="536"/>
      <c r="L36" s="536"/>
      <c r="M36" s="446"/>
      <c r="N36" s="431"/>
      <c r="O36" s="755"/>
      <c r="P36" s="767"/>
      <c r="Q36" s="769"/>
      <c r="R36" s="771"/>
    </row>
    <row r="37" spans="1:18">
      <c r="A37" s="422"/>
      <c r="B37" s="428"/>
      <c r="C37" s="429"/>
      <c r="D37" s="536"/>
      <c r="E37" s="536"/>
      <c r="F37" s="536"/>
      <c r="G37" s="446"/>
      <c r="H37" s="429"/>
      <c r="I37" s="429"/>
      <c r="J37" s="536"/>
      <c r="K37" s="536"/>
      <c r="L37" s="536"/>
      <c r="M37" s="446"/>
      <c r="N37" s="431"/>
      <c r="O37" s="755"/>
      <c r="P37" s="767"/>
      <c r="Q37" s="769"/>
      <c r="R37" s="771"/>
    </row>
    <row r="38" spans="1:18">
      <c r="A38" s="433"/>
      <c r="B38" s="434"/>
      <c r="C38" s="435"/>
      <c r="D38" s="537"/>
      <c r="E38" s="537"/>
      <c r="F38" s="537"/>
      <c r="G38" s="448"/>
      <c r="H38" s="435"/>
      <c r="I38" s="435"/>
      <c r="J38" s="537"/>
      <c r="K38" s="537"/>
      <c r="L38" s="537"/>
      <c r="M38" s="448"/>
      <c r="N38" s="437"/>
      <c r="O38" s="756"/>
      <c r="P38" s="767"/>
      <c r="Q38" s="769"/>
      <c r="R38" s="771"/>
    </row>
    <row r="39" spans="1:18" ht="14.25" thickBot="1">
      <c r="A39" s="422" t="s">
        <v>33</v>
      </c>
      <c r="B39" s="555">
        <f>SUM(B34:B38)</f>
        <v>0</v>
      </c>
      <c r="C39" s="556">
        <f t="shared" ref="C39:F39" si="4">SUM(C34:C38)</f>
        <v>0</v>
      </c>
      <c r="D39" s="556">
        <f t="shared" si="4"/>
        <v>0</v>
      </c>
      <c r="E39" s="556">
        <f t="shared" si="4"/>
        <v>0</v>
      </c>
      <c r="F39" s="556">
        <f t="shared" si="4"/>
        <v>0</v>
      </c>
      <c r="G39" s="454"/>
      <c r="H39" s="470">
        <f>SUM(H34:H38)</f>
        <v>0</v>
      </c>
      <c r="I39" s="470">
        <f>SUM(I34:I38)</f>
        <v>0</v>
      </c>
      <c r="J39" s="470">
        <f t="shared" ref="J39:L39" si="5">SUM(J34:J38)</f>
        <v>0</v>
      </c>
      <c r="K39" s="470">
        <f t="shared" si="5"/>
        <v>0</v>
      </c>
      <c r="L39" s="470">
        <f t="shared" si="5"/>
        <v>0</v>
      </c>
      <c r="M39" s="455"/>
      <c r="N39" s="456"/>
      <c r="O39" s="467">
        <f>IF(U4=1,ROUNDDOWN(H39/5,0),ROUNDDOWN(H39/10,0))</f>
        <v>0</v>
      </c>
      <c r="P39" s="768"/>
      <c r="Q39" s="770"/>
      <c r="R39" s="771"/>
    </row>
    <row r="40" spans="1:18" ht="18" customHeight="1" thickTop="1" thickBot="1">
      <c r="A40" s="457" t="s">
        <v>36</v>
      </c>
      <c r="B40" s="471">
        <f>SUM(B39,B33,B23,B13)</f>
        <v>0</v>
      </c>
      <c r="C40" s="472">
        <f t="shared" ref="C40:F40" si="6">SUM(C39,C33,C23,C13)</f>
        <v>0</v>
      </c>
      <c r="D40" s="472">
        <f t="shared" si="6"/>
        <v>0</v>
      </c>
      <c r="E40" s="472">
        <f t="shared" si="6"/>
        <v>0</v>
      </c>
      <c r="F40" s="478">
        <f t="shared" si="6"/>
        <v>0</v>
      </c>
      <c r="G40" s="458"/>
      <c r="H40" s="472">
        <f>SUM(H39,H33,H23,H13)</f>
        <v>0</v>
      </c>
      <c r="I40" s="472">
        <f>SUM(I39,I33,I23,I13)</f>
        <v>0</v>
      </c>
      <c r="J40" s="472">
        <f t="shared" ref="J40:L40" si="7">SUM(J39,J33,J23,J13)</f>
        <v>0</v>
      </c>
      <c r="K40" s="472">
        <f t="shared" si="7"/>
        <v>0</v>
      </c>
      <c r="L40" s="472">
        <f t="shared" si="7"/>
        <v>0</v>
      </c>
      <c r="M40" s="459"/>
      <c r="N40" s="459"/>
      <c r="O40" s="477">
        <f>SUM(O13,O23,O33,O39)</f>
        <v>0</v>
      </c>
      <c r="P40" s="460"/>
      <c r="Q40" s="478">
        <f>MIN(O40,P40)</f>
        <v>0</v>
      </c>
      <c r="R40" s="772"/>
    </row>
    <row r="41" spans="1:18" ht="18" customHeight="1">
      <c r="A41" s="461" t="s">
        <v>37</v>
      </c>
      <c r="B41" s="563">
        <f>ROUNDDOWN(B40*0.08,0)</f>
        <v>0</v>
      </c>
      <c r="C41" s="561">
        <f t="shared" ref="C41:F41" si="8">ROUNDDOWN(C40*0.08,0)</f>
        <v>0</v>
      </c>
      <c r="D41" s="561">
        <f t="shared" si="8"/>
        <v>0</v>
      </c>
      <c r="E41" s="561">
        <f t="shared" si="8"/>
        <v>0</v>
      </c>
      <c r="F41" s="561">
        <f t="shared" si="8"/>
        <v>0</v>
      </c>
      <c r="G41" s="808" t="s">
        <v>75</v>
      </c>
      <c r="H41" s="809"/>
      <c r="I41" s="809"/>
      <c r="J41" s="809"/>
      <c r="K41" s="809"/>
      <c r="L41" s="809"/>
      <c r="M41" s="809"/>
      <c r="N41" s="809"/>
      <c r="O41" s="809"/>
      <c r="P41" s="809"/>
      <c r="Q41" s="809"/>
      <c r="R41" s="810"/>
    </row>
    <row r="42" spans="1:18" ht="18" customHeight="1" thickBot="1">
      <c r="A42" s="462" t="s">
        <v>2</v>
      </c>
      <c r="B42" s="564">
        <f>SUM(B40:B41)</f>
        <v>0</v>
      </c>
      <c r="C42" s="562">
        <f t="shared" ref="C42:F42" si="9">SUM(C40:C41)</f>
        <v>0</v>
      </c>
      <c r="D42" s="562">
        <f t="shared" si="9"/>
        <v>0</v>
      </c>
      <c r="E42" s="562">
        <f t="shared" si="9"/>
        <v>0</v>
      </c>
      <c r="F42" s="562">
        <f t="shared" si="9"/>
        <v>0</v>
      </c>
      <c r="G42" s="811"/>
      <c r="H42" s="812"/>
      <c r="I42" s="812"/>
      <c r="J42" s="812"/>
      <c r="K42" s="812"/>
      <c r="L42" s="812"/>
      <c r="M42" s="812"/>
      <c r="N42" s="812"/>
      <c r="O42" s="812"/>
      <c r="P42" s="812"/>
      <c r="Q42" s="812"/>
      <c r="R42" s="813"/>
    </row>
    <row r="43" spans="1:18" ht="16.5" customHeight="1">
      <c r="A43" s="463" t="s">
        <v>38</v>
      </c>
      <c r="B43" s="414"/>
      <c r="C43" s="414"/>
      <c r="D43" s="414"/>
      <c r="E43" s="414"/>
      <c r="F43" s="414"/>
      <c r="G43" s="414"/>
      <c r="H43" s="414"/>
      <c r="I43" s="414"/>
      <c r="J43" s="414"/>
      <c r="K43" s="414"/>
      <c r="L43" s="414"/>
      <c r="M43" s="414"/>
      <c r="N43" s="414"/>
      <c r="O43" s="414"/>
      <c r="P43" s="415"/>
      <c r="Q43" s="414"/>
      <c r="R43" s="414"/>
    </row>
    <row r="44" spans="1:18" ht="16.5" customHeight="1">
      <c r="A44" s="463" t="s">
        <v>57</v>
      </c>
      <c r="B44" s="414"/>
      <c r="C44" s="414"/>
      <c r="D44" s="414"/>
      <c r="E44" s="414"/>
      <c r="F44" s="414"/>
      <c r="G44" s="414"/>
      <c r="H44" s="414"/>
      <c r="I44" s="414"/>
      <c r="J44" s="414"/>
      <c r="K44" s="414"/>
      <c r="L44" s="414"/>
      <c r="M44" s="414"/>
      <c r="N44" s="414"/>
      <c r="O44" s="414"/>
      <c r="P44" s="415"/>
      <c r="Q44" s="414"/>
      <c r="R44" s="414"/>
    </row>
    <row r="45" spans="1:18" ht="16.5" customHeight="1">
      <c r="A45" s="463" t="s">
        <v>58</v>
      </c>
      <c r="B45" s="414"/>
      <c r="C45" s="414"/>
      <c r="D45" s="414"/>
      <c r="E45" s="414"/>
      <c r="F45" s="414"/>
      <c r="G45" s="414"/>
      <c r="H45" s="414"/>
      <c r="I45" s="414"/>
      <c r="J45" s="414"/>
      <c r="K45" s="414"/>
      <c r="L45" s="414"/>
      <c r="M45" s="414"/>
      <c r="N45" s="414"/>
      <c r="O45" s="414"/>
      <c r="P45" s="415"/>
      <c r="Q45" s="414"/>
      <c r="R45" s="414"/>
    </row>
    <row r="46" spans="1:18" ht="16.5" customHeight="1">
      <c r="A46" s="463" t="s">
        <v>359</v>
      </c>
      <c r="B46" s="414"/>
      <c r="C46" s="414"/>
      <c r="D46" s="414"/>
      <c r="E46" s="414"/>
      <c r="F46" s="414"/>
      <c r="G46" s="414"/>
      <c r="H46" s="414"/>
      <c r="I46" s="414"/>
      <c r="J46" s="414"/>
      <c r="K46" s="414"/>
      <c r="L46" s="414"/>
      <c r="M46" s="414"/>
      <c r="N46" s="414"/>
      <c r="O46" s="414"/>
      <c r="P46" s="415"/>
      <c r="Q46" s="414"/>
      <c r="R46" s="414"/>
    </row>
    <row r="47" spans="1:18">
      <c r="A47" s="419"/>
    </row>
  </sheetData>
  <sheetProtection selectLockedCells="1"/>
  <mergeCells count="20">
    <mergeCell ref="G41:R42"/>
    <mergeCell ref="N6:N7"/>
    <mergeCell ref="O8:O12"/>
    <mergeCell ref="P8:P39"/>
    <mergeCell ref="Q8:Q39"/>
    <mergeCell ref="R8:R40"/>
    <mergeCell ref="O14:O22"/>
    <mergeCell ref="O24:O32"/>
    <mergeCell ref="O34:O38"/>
    <mergeCell ref="R5:R6"/>
    <mergeCell ref="A3:R3"/>
    <mergeCell ref="B5:G5"/>
    <mergeCell ref="H5:N5"/>
    <mergeCell ref="O5:O7"/>
    <mergeCell ref="P5:P7"/>
    <mergeCell ref="Q5:Q7"/>
    <mergeCell ref="G6:G7"/>
    <mergeCell ref="M6:M7"/>
    <mergeCell ref="B6:F6"/>
    <mergeCell ref="H6:L6"/>
  </mergeCells>
  <phoneticPr fontId="2"/>
  <printOptions horizontalCentered="1"/>
  <pageMargins left="0.2" right="0.2" top="0.98425196850393704" bottom="0.59055118110236227" header="0.51181102362204722" footer="0.51181102362204722"/>
  <pageSetup paperSize="9" scale="6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5" r:id="rId4" name="Option Button 3">
              <controlPr defaultSize="0" autoFill="0" autoLine="0" autoPict="0" altText="5/1（県内中小企業）">
                <anchor moveWithCells="1">
                  <from>
                    <xdr:col>12</xdr:col>
                    <xdr:colOff>1123950</xdr:colOff>
                    <xdr:row>1</xdr:row>
                    <xdr:rowOff>0</xdr:rowOff>
                  </from>
                  <to>
                    <xdr:col>15</xdr:col>
                    <xdr:colOff>114300</xdr:colOff>
                    <xdr:row>2</xdr:row>
                    <xdr:rowOff>19050</xdr:rowOff>
                  </to>
                </anchor>
              </controlPr>
            </control>
          </mc:Choice>
        </mc:AlternateContent>
        <mc:AlternateContent xmlns:mc="http://schemas.openxmlformats.org/markup-compatibility/2006">
          <mc:Choice Requires="x14">
            <control shapeId="8196" r:id="rId5" name="Option Button 4">
              <controlPr defaultSize="0" autoFill="0" autoLine="0" autoPict="0">
                <anchor moveWithCells="1">
                  <from>
                    <xdr:col>12</xdr:col>
                    <xdr:colOff>9525</xdr:colOff>
                    <xdr:row>1</xdr:row>
                    <xdr:rowOff>0</xdr:rowOff>
                  </from>
                  <to>
                    <xdr:col>13</xdr:col>
                    <xdr:colOff>47625</xdr:colOff>
                    <xdr:row>2</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H47"/>
  <sheetViews>
    <sheetView showGridLines="0" view="pageBreakPreview" zoomScaleNormal="100" zoomScaleSheetLayoutView="100" workbookViewId="0"/>
  </sheetViews>
  <sheetFormatPr defaultRowHeight="13.5"/>
  <cols>
    <col min="1" max="1" width="13.625" style="47" customWidth="1"/>
    <col min="2" max="6" width="11.25" style="47" customWidth="1"/>
    <col min="7" max="7" width="16.25" style="47" customWidth="1"/>
    <col min="8" max="12" width="11.25" style="47" customWidth="1"/>
    <col min="13" max="13" width="16.25" style="47" customWidth="1"/>
    <col min="14" max="14" width="13.75" style="47" customWidth="1"/>
    <col min="15" max="15" width="11.125" style="47" customWidth="1"/>
    <col min="16" max="16" width="14.75" style="47" customWidth="1"/>
    <col min="17" max="17" width="12.625" style="47" customWidth="1"/>
    <col min="18" max="18" width="1.625" style="47" customWidth="1"/>
    <col min="19" max="16384" width="9" style="47"/>
  </cols>
  <sheetData>
    <row r="1" spans="1:34" ht="18" customHeight="1">
      <c r="A1" s="413" t="s">
        <v>434</v>
      </c>
      <c r="B1" s="414"/>
      <c r="C1" s="414"/>
      <c r="D1" s="414"/>
      <c r="E1" s="414"/>
      <c r="F1" s="414"/>
      <c r="G1" s="414"/>
      <c r="H1" s="414"/>
      <c r="I1" s="414"/>
      <c r="J1" s="414"/>
      <c r="K1" s="414"/>
      <c r="L1" s="414"/>
      <c r="M1" s="549"/>
      <c r="N1" s="549"/>
      <c r="O1" s="549"/>
      <c r="P1" s="549"/>
      <c r="Q1" s="414"/>
    </row>
    <row r="2" spans="1:34" ht="18" customHeight="1">
      <c r="A2" s="413"/>
      <c r="B2" s="414"/>
      <c r="C2" s="414"/>
      <c r="D2" s="414"/>
      <c r="E2" s="414"/>
      <c r="F2" s="414"/>
      <c r="G2" s="414"/>
      <c r="H2" s="414"/>
      <c r="I2" s="414"/>
      <c r="J2" s="414"/>
      <c r="K2" s="414"/>
      <c r="L2" s="545" t="s">
        <v>365</v>
      </c>
      <c r="M2" s="546"/>
      <c r="N2" s="547"/>
      <c r="O2" s="548"/>
      <c r="P2" s="549"/>
      <c r="Q2" s="414"/>
    </row>
    <row r="3" spans="1:34" ht="13.5" customHeight="1">
      <c r="A3" s="743" t="s">
        <v>428</v>
      </c>
      <c r="B3" s="743"/>
      <c r="C3" s="743"/>
      <c r="D3" s="743"/>
      <c r="E3" s="743"/>
      <c r="F3" s="743"/>
      <c r="G3" s="743"/>
      <c r="H3" s="743"/>
      <c r="I3" s="743"/>
      <c r="J3" s="743"/>
      <c r="K3" s="743"/>
      <c r="L3" s="743"/>
      <c r="M3" s="743"/>
      <c r="N3" s="743"/>
      <c r="O3" s="743"/>
      <c r="P3" s="743"/>
      <c r="Q3" s="743"/>
    </row>
    <row r="4" spans="1:34" ht="17.25" customHeight="1" thickBot="1">
      <c r="A4" s="419"/>
      <c r="B4" s="414"/>
      <c r="C4" s="414"/>
      <c r="D4" s="414"/>
      <c r="E4" s="414"/>
      <c r="F4" s="414"/>
      <c r="G4" s="521"/>
      <c r="H4" s="521"/>
      <c r="I4" s="521"/>
      <c r="J4" s="540"/>
      <c r="K4" s="540"/>
      <c r="L4" s="540"/>
      <c r="M4" s="521"/>
      <c r="N4" s="521"/>
      <c r="O4" s="521"/>
      <c r="P4" s="414"/>
      <c r="Q4" s="420" t="s">
        <v>0</v>
      </c>
      <c r="U4" s="47">
        <v>1</v>
      </c>
    </row>
    <row r="5" spans="1:34" ht="18" customHeight="1">
      <c r="A5" s="421" t="s">
        <v>6</v>
      </c>
      <c r="B5" s="744" t="s">
        <v>26</v>
      </c>
      <c r="C5" s="745"/>
      <c r="D5" s="745"/>
      <c r="E5" s="745"/>
      <c r="F5" s="745"/>
      <c r="G5" s="745"/>
      <c r="H5" s="746" t="s">
        <v>27</v>
      </c>
      <c r="I5" s="745"/>
      <c r="J5" s="745"/>
      <c r="K5" s="745"/>
      <c r="L5" s="745"/>
      <c r="M5" s="745"/>
      <c r="N5" s="747"/>
      <c r="O5" s="748" t="s">
        <v>357</v>
      </c>
      <c r="P5" s="777" t="s">
        <v>72</v>
      </c>
      <c r="Q5" s="763" t="s">
        <v>28</v>
      </c>
    </row>
    <row r="6" spans="1:34" ht="18" customHeight="1">
      <c r="A6" s="422"/>
      <c r="B6" s="819" t="s">
        <v>29</v>
      </c>
      <c r="C6" s="820"/>
      <c r="D6" s="820"/>
      <c r="E6" s="820"/>
      <c r="F6" s="821"/>
      <c r="G6" s="765" t="s">
        <v>309</v>
      </c>
      <c r="H6" s="822" t="s">
        <v>29</v>
      </c>
      <c r="I6" s="820"/>
      <c r="J6" s="820"/>
      <c r="K6" s="820"/>
      <c r="L6" s="821"/>
      <c r="M6" s="765" t="s">
        <v>309</v>
      </c>
      <c r="N6" s="765" t="s">
        <v>31</v>
      </c>
      <c r="O6" s="749"/>
      <c r="P6" s="778"/>
      <c r="Q6" s="764"/>
    </row>
    <row r="7" spans="1:34" ht="21.75" customHeight="1" thickBot="1">
      <c r="A7" s="423"/>
      <c r="B7" s="424" t="s">
        <v>350</v>
      </c>
      <c r="C7" s="425" t="s">
        <v>353</v>
      </c>
      <c r="D7" s="425" t="s">
        <v>362</v>
      </c>
      <c r="E7" s="425" t="s">
        <v>363</v>
      </c>
      <c r="F7" s="425" t="s">
        <v>364</v>
      </c>
      <c r="G7" s="766"/>
      <c r="H7" s="519" t="s">
        <v>352</v>
      </c>
      <c r="I7" s="539" t="s">
        <v>353</v>
      </c>
      <c r="J7" s="539" t="s">
        <v>362</v>
      </c>
      <c r="K7" s="539" t="s">
        <v>363</v>
      </c>
      <c r="L7" s="539" t="s">
        <v>364</v>
      </c>
      <c r="M7" s="766"/>
      <c r="N7" s="766"/>
      <c r="O7" s="750"/>
      <c r="P7" s="779"/>
      <c r="Q7" s="426"/>
    </row>
    <row r="8" spans="1:34" ht="13.5" customHeight="1">
      <c r="A8" s="427" t="s">
        <v>32</v>
      </c>
      <c r="B8" s="428"/>
      <c r="C8" s="429"/>
      <c r="D8" s="536"/>
      <c r="E8" s="536"/>
      <c r="F8" s="536"/>
      <c r="G8" s="430"/>
      <c r="H8" s="429"/>
      <c r="I8" s="429"/>
      <c r="J8" s="429"/>
      <c r="K8" s="429"/>
      <c r="L8" s="429"/>
      <c r="M8" s="431"/>
      <c r="N8" s="431"/>
      <c r="O8" s="755"/>
      <c r="P8" s="769"/>
      <c r="Q8" s="771" t="s">
        <v>81</v>
      </c>
    </row>
    <row r="9" spans="1:34" ht="13.5" customHeight="1">
      <c r="A9" s="427"/>
      <c r="B9" s="428"/>
      <c r="C9" s="429"/>
      <c r="D9" s="536"/>
      <c r="E9" s="536"/>
      <c r="F9" s="536"/>
      <c r="G9" s="430"/>
      <c r="H9" s="429"/>
      <c r="I9" s="429"/>
      <c r="J9" s="429"/>
      <c r="K9" s="429"/>
      <c r="L9" s="429"/>
      <c r="M9" s="431"/>
      <c r="N9" s="431"/>
      <c r="O9" s="755"/>
      <c r="P9" s="769"/>
      <c r="Q9" s="771"/>
    </row>
    <row r="10" spans="1:34" ht="13.5" customHeight="1">
      <c r="A10" s="427"/>
      <c r="B10" s="428"/>
      <c r="C10" s="429"/>
      <c r="D10" s="536"/>
      <c r="E10" s="536"/>
      <c r="F10" s="536"/>
      <c r="G10" s="430"/>
      <c r="H10" s="429"/>
      <c r="I10" s="429"/>
      <c r="J10" s="429"/>
      <c r="K10" s="429"/>
      <c r="L10" s="429"/>
      <c r="M10" s="431"/>
      <c r="N10" s="431"/>
      <c r="O10" s="755"/>
      <c r="P10" s="769"/>
      <c r="Q10" s="771"/>
    </row>
    <row r="11" spans="1:34">
      <c r="A11" s="432"/>
      <c r="B11" s="428"/>
      <c r="C11" s="429"/>
      <c r="D11" s="536"/>
      <c r="E11" s="536"/>
      <c r="F11" s="536"/>
      <c r="G11" s="430"/>
      <c r="H11" s="429"/>
      <c r="I11" s="429"/>
      <c r="J11" s="429"/>
      <c r="K11" s="429"/>
      <c r="L11" s="429"/>
      <c r="M11" s="431"/>
      <c r="N11" s="431"/>
      <c r="O11" s="755"/>
      <c r="P11" s="769"/>
      <c r="Q11" s="771"/>
      <c r="AH11" s="47">
        <v>1</v>
      </c>
    </row>
    <row r="12" spans="1:34">
      <c r="A12" s="433"/>
      <c r="B12" s="434"/>
      <c r="C12" s="435"/>
      <c r="D12" s="537"/>
      <c r="E12" s="537"/>
      <c r="F12" s="537"/>
      <c r="G12" s="436"/>
      <c r="H12" s="435"/>
      <c r="I12" s="435"/>
      <c r="J12" s="435"/>
      <c r="K12" s="435"/>
      <c r="L12" s="435"/>
      <c r="M12" s="437"/>
      <c r="N12" s="437"/>
      <c r="O12" s="756"/>
      <c r="P12" s="769"/>
      <c r="Q12" s="771"/>
    </row>
    <row r="13" spans="1:34">
      <c r="A13" s="438" t="s">
        <v>33</v>
      </c>
      <c r="B13" s="553">
        <f>SUM(B8:B12)</f>
        <v>0</v>
      </c>
      <c r="C13" s="554">
        <f t="shared" ref="C13" si="0">SUM(C8:C12)</f>
        <v>0</v>
      </c>
      <c r="D13" s="554">
        <f t="shared" ref="D13" si="1">SUM(D8:D12)</f>
        <v>0</v>
      </c>
      <c r="E13" s="554">
        <f t="shared" ref="E13" si="2">SUM(E8:E12)</f>
        <v>0</v>
      </c>
      <c r="F13" s="554">
        <f t="shared" ref="F13" si="3">SUM(F8:F12)</f>
        <v>0</v>
      </c>
      <c r="G13" s="439"/>
      <c r="H13" s="466">
        <f>SUM(H8:H12)</f>
        <v>0</v>
      </c>
      <c r="I13" s="466">
        <f t="shared" ref="I13:L13" si="4">SUM(I8:I12)</f>
        <v>0</v>
      </c>
      <c r="J13" s="466">
        <f t="shared" si="4"/>
        <v>0</v>
      </c>
      <c r="K13" s="466">
        <f t="shared" si="4"/>
        <v>0</v>
      </c>
      <c r="L13" s="466">
        <f t="shared" si="4"/>
        <v>0</v>
      </c>
      <c r="M13" s="440"/>
      <c r="N13" s="440"/>
      <c r="O13" s="467">
        <f>IF(U4=1,ROUNDDOWN(H13/5,0),ROUNDDOWN(H13/10,0))</f>
        <v>0</v>
      </c>
      <c r="P13" s="769"/>
      <c r="Q13" s="771"/>
    </row>
    <row r="14" spans="1:34" ht="13.5" customHeight="1">
      <c r="A14" s="441" t="s">
        <v>34</v>
      </c>
      <c r="B14" s="442"/>
      <c r="C14" s="443"/>
      <c r="D14" s="538"/>
      <c r="E14" s="538"/>
      <c r="F14" s="538"/>
      <c r="G14" s="444"/>
      <c r="H14" s="443"/>
      <c r="I14" s="443"/>
      <c r="J14" s="538"/>
      <c r="K14" s="538"/>
      <c r="L14" s="538"/>
      <c r="M14" s="444"/>
      <c r="N14" s="445"/>
      <c r="O14" s="754"/>
      <c r="P14" s="769"/>
      <c r="Q14" s="771"/>
    </row>
    <row r="15" spans="1:34">
      <c r="A15" s="422"/>
      <c r="B15" s="428"/>
      <c r="C15" s="429"/>
      <c r="D15" s="536"/>
      <c r="E15" s="536"/>
      <c r="F15" s="536"/>
      <c r="G15" s="446"/>
      <c r="H15" s="429"/>
      <c r="I15" s="429"/>
      <c r="J15" s="536"/>
      <c r="K15" s="536"/>
      <c r="L15" s="536"/>
      <c r="M15" s="446"/>
      <c r="N15" s="431"/>
      <c r="O15" s="773"/>
      <c r="P15" s="769"/>
      <c r="Q15" s="771"/>
    </row>
    <row r="16" spans="1:34">
      <c r="A16" s="422"/>
      <c r="B16" s="428"/>
      <c r="C16" s="429"/>
      <c r="D16" s="536"/>
      <c r="E16" s="536"/>
      <c r="F16" s="536"/>
      <c r="G16" s="446"/>
      <c r="H16" s="429"/>
      <c r="I16" s="429"/>
      <c r="J16" s="536"/>
      <c r="K16" s="536"/>
      <c r="L16" s="536"/>
      <c r="M16" s="446"/>
      <c r="N16" s="431"/>
      <c r="O16" s="773"/>
      <c r="P16" s="769"/>
      <c r="Q16" s="771"/>
    </row>
    <row r="17" spans="1:17">
      <c r="A17" s="422"/>
      <c r="B17" s="428"/>
      <c r="C17" s="429"/>
      <c r="D17" s="536"/>
      <c r="E17" s="536"/>
      <c r="F17" s="536"/>
      <c r="G17" s="446"/>
      <c r="H17" s="429"/>
      <c r="I17" s="429"/>
      <c r="J17" s="536"/>
      <c r="K17" s="536"/>
      <c r="L17" s="536"/>
      <c r="M17" s="446"/>
      <c r="N17" s="431"/>
      <c r="O17" s="773"/>
      <c r="P17" s="769"/>
      <c r="Q17" s="771"/>
    </row>
    <row r="18" spans="1:17">
      <c r="A18" s="422"/>
      <c r="B18" s="428"/>
      <c r="C18" s="429"/>
      <c r="D18" s="536"/>
      <c r="E18" s="536"/>
      <c r="F18" s="536"/>
      <c r="G18" s="446"/>
      <c r="H18" s="429"/>
      <c r="I18" s="429"/>
      <c r="J18" s="536"/>
      <c r="K18" s="536"/>
      <c r="L18" s="536"/>
      <c r="M18" s="446"/>
      <c r="N18" s="431"/>
      <c r="O18" s="773"/>
      <c r="P18" s="769"/>
      <c r="Q18" s="771"/>
    </row>
    <row r="19" spans="1:17">
      <c r="A19" s="422"/>
      <c r="B19" s="428"/>
      <c r="C19" s="429"/>
      <c r="D19" s="536"/>
      <c r="E19" s="536"/>
      <c r="F19" s="536"/>
      <c r="G19" s="446"/>
      <c r="H19" s="429"/>
      <c r="I19" s="429"/>
      <c r="J19" s="536"/>
      <c r="K19" s="536"/>
      <c r="L19" s="536"/>
      <c r="M19" s="446"/>
      <c r="N19" s="431"/>
      <c r="O19" s="755"/>
      <c r="P19" s="769"/>
      <c r="Q19" s="771"/>
    </row>
    <row r="20" spans="1:17">
      <c r="A20" s="422"/>
      <c r="B20" s="428"/>
      <c r="C20" s="429"/>
      <c r="D20" s="536"/>
      <c r="E20" s="536"/>
      <c r="F20" s="536"/>
      <c r="G20" s="446"/>
      <c r="H20" s="429"/>
      <c r="I20" s="429"/>
      <c r="J20" s="536"/>
      <c r="K20" s="536"/>
      <c r="L20" s="536"/>
      <c r="M20" s="446"/>
      <c r="N20" s="431"/>
      <c r="O20" s="755"/>
      <c r="P20" s="769"/>
      <c r="Q20" s="771"/>
    </row>
    <row r="21" spans="1:17">
      <c r="A21" s="422"/>
      <c r="B21" s="428"/>
      <c r="C21" s="429"/>
      <c r="D21" s="536"/>
      <c r="E21" s="536"/>
      <c r="F21" s="536"/>
      <c r="G21" s="446"/>
      <c r="H21" s="429"/>
      <c r="I21" s="429"/>
      <c r="J21" s="536"/>
      <c r="K21" s="536"/>
      <c r="L21" s="536"/>
      <c r="M21" s="446"/>
      <c r="N21" s="431"/>
      <c r="O21" s="755"/>
      <c r="P21" s="769"/>
      <c r="Q21" s="771"/>
    </row>
    <row r="22" spans="1:17">
      <c r="A22" s="447"/>
      <c r="B22" s="434"/>
      <c r="C22" s="435"/>
      <c r="D22" s="537"/>
      <c r="E22" s="537"/>
      <c r="F22" s="537"/>
      <c r="G22" s="448"/>
      <c r="H22" s="435"/>
      <c r="I22" s="435"/>
      <c r="J22" s="537"/>
      <c r="K22" s="537"/>
      <c r="L22" s="537"/>
      <c r="M22" s="448"/>
      <c r="N22" s="437"/>
      <c r="O22" s="756"/>
      <c r="P22" s="769"/>
      <c r="Q22" s="771"/>
    </row>
    <row r="23" spans="1:17">
      <c r="A23" s="438" t="s">
        <v>33</v>
      </c>
      <c r="B23" s="553">
        <f>SUM(B14:B22)</f>
        <v>0</v>
      </c>
      <c r="C23" s="554">
        <f t="shared" ref="C23" si="5">SUM(C14:C22)</f>
        <v>0</v>
      </c>
      <c r="D23" s="554">
        <f t="shared" ref="D23" si="6">SUM(D14:D22)</f>
        <v>0</v>
      </c>
      <c r="E23" s="554">
        <f t="shared" ref="E23" si="7">SUM(E14:E22)</f>
        <v>0</v>
      </c>
      <c r="F23" s="554">
        <f t="shared" ref="F23" si="8">SUM(F14:F22)</f>
        <v>0</v>
      </c>
      <c r="G23" s="449"/>
      <c r="H23" s="466">
        <f>SUM(H14:H22)</f>
        <v>0</v>
      </c>
      <c r="I23" s="466">
        <f t="shared" ref="I23:L23" si="9">SUM(I14:I22)</f>
        <v>0</v>
      </c>
      <c r="J23" s="466">
        <f t="shared" si="9"/>
        <v>0</v>
      </c>
      <c r="K23" s="466">
        <f t="shared" si="9"/>
        <v>0</v>
      </c>
      <c r="L23" s="466">
        <f t="shared" si="9"/>
        <v>0</v>
      </c>
      <c r="M23" s="449"/>
      <c r="N23" s="440"/>
      <c r="O23" s="467">
        <f>IF(U4=1,ROUNDDOWN(H23/5,0),ROUNDDOWN(H23/10,0))</f>
        <v>0</v>
      </c>
      <c r="P23" s="769"/>
      <c r="Q23" s="771"/>
    </row>
    <row r="24" spans="1:17">
      <c r="A24" s="441" t="s">
        <v>35</v>
      </c>
      <c r="B24" s="442"/>
      <c r="C24" s="443"/>
      <c r="D24" s="538"/>
      <c r="E24" s="538"/>
      <c r="F24" s="538"/>
      <c r="G24" s="444"/>
      <c r="H24" s="443"/>
      <c r="I24" s="443"/>
      <c r="J24" s="538"/>
      <c r="K24" s="538"/>
      <c r="L24" s="538"/>
      <c r="M24" s="444"/>
      <c r="N24" s="445"/>
      <c r="O24" s="774"/>
      <c r="P24" s="769"/>
      <c r="Q24" s="771"/>
    </row>
    <row r="25" spans="1:17">
      <c r="A25" s="422"/>
      <c r="B25" s="428"/>
      <c r="C25" s="429"/>
      <c r="D25" s="536"/>
      <c r="E25" s="536"/>
      <c r="F25" s="536"/>
      <c r="G25" s="446"/>
      <c r="H25" s="429"/>
      <c r="I25" s="429"/>
      <c r="J25" s="536"/>
      <c r="K25" s="536"/>
      <c r="L25" s="536"/>
      <c r="M25" s="446"/>
      <c r="N25" s="431"/>
      <c r="O25" s="775"/>
      <c r="P25" s="769"/>
      <c r="Q25" s="771"/>
    </row>
    <row r="26" spans="1:17">
      <c r="A26" s="422"/>
      <c r="B26" s="428"/>
      <c r="C26" s="429"/>
      <c r="D26" s="536"/>
      <c r="E26" s="536"/>
      <c r="F26" s="536"/>
      <c r="G26" s="446"/>
      <c r="H26" s="429"/>
      <c r="I26" s="429"/>
      <c r="J26" s="536"/>
      <c r="K26" s="536"/>
      <c r="L26" s="536"/>
      <c r="M26" s="446"/>
      <c r="N26" s="431"/>
      <c r="O26" s="775"/>
      <c r="P26" s="769"/>
      <c r="Q26" s="771"/>
    </row>
    <row r="27" spans="1:17">
      <c r="A27" s="422"/>
      <c r="B27" s="428"/>
      <c r="C27" s="429"/>
      <c r="D27" s="536"/>
      <c r="E27" s="536"/>
      <c r="F27" s="536"/>
      <c r="G27" s="446"/>
      <c r="H27" s="429"/>
      <c r="I27" s="429"/>
      <c r="J27" s="536"/>
      <c r="K27" s="536"/>
      <c r="L27" s="536"/>
      <c r="M27" s="446"/>
      <c r="N27" s="431"/>
      <c r="O27" s="775"/>
      <c r="P27" s="769"/>
      <c r="Q27" s="771"/>
    </row>
    <row r="28" spans="1:17">
      <c r="A28" s="422"/>
      <c r="B28" s="428"/>
      <c r="C28" s="429"/>
      <c r="D28" s="536"/>
      <c r="E28" s="536"/>
      <c r="F28" s="536"/>
      <c r="G28" s="446"/>
      <c r="H28" s="429"/>
      <c r="I28" s="429"/>
      <c r="J28" s="536"/>
      <c r="K28" s="536"/>
      <c r="L28" s="536"/>
      <c r="M28" s="446"/>
      <c r="N28" s="431"/>
      <c r="O28" s="775"/>
      <c r="P28" s="769"/>
      <c r="Q28" s="771"/>
    </row>
    <row r="29" spans="1:17">
      <c r="A29" s="422"/>
      <c r="B29" s="428"/>
      <c r="C29" s="429"/>
      <c r="D29" s="536"/>
      <c r="E29" s="536"/>
      <c r="F29" s="536"/>
      <c r="G29" s="446"/>
      <c r="H29" s="429"/>
      <c r="I29" s="429"/>
      <c r="J29" s="536"/>
      <c r="K29" s="536"/>
      <c r="L29" s="536"/>
      <c r="M29" s="446"/>
      <c r="N29" s="431"/>
      <c r="O29" s="775"/>
      <c r="P29" s="769"/>
      <c r="Q29" s="771"/>
    </row>
    <row r="30" spans="1:17">
      <c r="A30" s="422"/>
      <c r="B30" s="428"/>
      <c r="C30" s="429"/>
      <c r="D30" s="536"/>
      <c r="E30" s="536"/>
      <c r="F30" s="536"/>
      <c r="G30" s="446"/>
      <c r="H30" s="429"/>
      <c r="I30" s="429"/>
      <c r="J30" s="429"/>
      <c r="K30" s="429"/>
      <c r="L30" s="429"/>
      <c r="M30" s="450"/>
      <c r="N30" s="431"/>
      <c r="O30" s="775"/>
      <c r="P30" s="769"/>
      <c r="Q30" s="771"/>
    </row>
    <row r="31" spans="1:17">
      <c r="A31" s="432"/>
      <c r="B31" s="428"/>
      <c r="C31" s="429"/>
      <c r="D31" s="536"/>
      <c r="E31" s="536"/>
      <c r="F31" s="536"/>
      <c r="G31" s="451"/>
      <c r="H31" s="520"/>
      <c r="I31" s="520"/>
      <c r="J31" s="520"/>
      <c r="K31" s="520"/>
      <c r="L31" s="520"/>
      <c r="M31" s="520"/>
      <c r="N31" s="520"/>
      <c r="O31" s="775"/>
      <c r="P31" s="769"/>
      <c r="Q31" s="771"/>
    </row>
    <row r="32" spans="1:17">
      <c r="A32" s="447"/>
      <c r="B32" s="434"/>
      <c r="C32" s="435"/>
      <c r="D32" s="537"/>
      <c r="E32" s="537"/>
      <c r="F32" s="537"/>
      <c r="G32" s="448"/>
      <c r="H32" s="452"/>
      <c r="I32" s="452"/>
      <c r="J32" s="452"/>
      <c r="K32" s="452"/>
      <c r="L32" s="452"/>
      <c r="M32" s="453"/>
      <c r="N32" s="437"/>
      <c r="O32" s="776"/>
      <c r="P32" s="769"/>
      <c r="Q32" s="771"/>
    </row>
    <row r="33" spans="1:17">
      <c r="A33" s="438" t="s">
        <v>33</v>
      </c>
      <c r="B33" s="553">
        <f>SUM(B24:B32)</f>
        <v>0</v>
      </c>
      <c r="C33" s="554">
        <f t="shared" ref="C33" si="10">SUM(C24:C32)</f>
        <v>0</v>
      </c>
      <c r="D33" s="554">
        <f t="shared" ref="D33" si="11">SUM(D24:D32)</f>
        <v>0</v>
      </c>
      <c r="E33" s="554">
        <f t="shared" ref="E33" si="12">SUM(E24:E32)</f>
        <v>0</v>
      </c>
      <c r="F33" s="554">
        <f t="shared" ref="F33" si="13">SUM(F24:F32)</f>
        <v>0</v>
      </c>
      <c r="G33" s="449"/>
      <c r="H33" s="468">
        <f>SUM(H24:H32)</f>
        <v>0</v>
      </c>
      <c r="I33" s="468">
        <f t="shared" ref="I33:L33" si="14">SUM(I24:I32)</f>
        <v>0</v>
      </c>
      <c r="J33" s="468">
        <f t="shared" si="14"/>
        <v>0</v>
      </c>
      <c r="K33" s="468">
        <f t="shared" si="14"/>
        <v>0</v>
      </c>
      <c r="L33" s="468">
        <f t="shared" si="14"/>
        <v>0</v>
      </c>
      <c r="M33" s="449"/>
      <c r="N33" s="440"/>
      <c r="O33" s="467">
        <f>IF(U4=1,ROUNDDOWN(H33/5,0),ROUNDDOWN(H33/10,0))</f>
        <v>0</v>
      </c>
      <c r="P33" s="769"/>
      <c r="Q33" s="771"/>
    </row>
    <row r="34" spans="1:17">
      <c r="A34" s="441" t="s">
        <v>73</v>
      </c>
      <c r="B34" s="442"/>
      <c r="C34" s="443"/>
      <c r="D34" s="538"/>
      <c r="E34" s="538"/>
      <c r="F34" s="538"/>
      <c r="G34" s="444"/>
      <c r="H34" s="443"/>
      <c r="I34" s="443"/>
      <c r="J34" s="538"/>
      <c r="K34" s="538"/>
      <c r="L34" s="538"/>
      <c r="M34" s="444"/>
      <c r="N34" s="445"/>
      <c r="O34" s="754"/>
      <c r="P34" s="769"/>
      <c r="Q34" s="771"/>
    </row>
    <row r="35" spans="1:17">
      <c r="A35" s="427"/>
      <c r="B35" s="428"/>
      <c r="C35" s="429"/>
      <c r="D35" s="536"/>
      <c r="E35" s="536"/>
      <c r="F35" s="536"/>
      <c r="G35" s="446"/>
      <c r="H35" s="429"/>
      <c r="I35" s="429"/>
      <c r="J35" s="536"/>
      <c r="K35" s="536"/>
      <c r="L35" s="536"/>
      <c r="M35" s="446"/>
      <c r="N35" s="431"/>
      <c r="O35" s="755"/>
      <c r="P35" s="769"/>
      <c r="Q35" s="771"/>
    </row>
    <row r="36" spans="1:17">
      <c r="A36" s="427"/>
      <c r="B36" s="428"/>
      <c r="C36" s="429"/>
      <c r="D36" s="536"/>
      <c r="E36" s="536"/>
      <c r="F36" s="536"/>
      <c r="G36" s="446"/>
      <c r="H36" s="429"/>
      <c r="I36" s="429"/>
      <c r="J36" s="536"/>
      <c r="K36" s="536"/>
      <c r="L36" s="536"/>
      <c r="M36" s="446"/>
      <c r="N36" s="431"/>
      <c r="O36" s="755"/>
      <c r="P36" s="769"/>
      <c r="Q36" s="771"/>
    </row>
    <row r="37" spans="1:17">
      <c r="A37" s="422"/>
      <c r="B37" s="428"/>
      <c r="C37" s="429"/>
      <c r="D37" s="536"/>
      <c r="E37" s="536"/>
      <c r="F37" s="536"/>
      <c r="G37" s="446"/>
      <c r="H37" s="429"/>
      <c r="I37" s="429"/>
      <c r="J37" s="536"/>
      <c r="K37" s="536"/>
      <c r="L37" s="536"/>
      <c r="M37" s="446"/>
      <c r="N37" s="431"/>
      <c r="O37" s="755"/>
      <c r="P37" s="769"/>
      <c r="Q37" s="771"/>
    </row>
    <row r="38" spans="1:17">
      <c r="A38" s="433"/>
      <c r="B38" s="434"/>
      <c r="C38" s="435"/>
      <c r="D38" s="537"/>
      <c r="E38" s="537"/>
      <c r="F38" s="537"/>
      <c r="G38" s="448"/>
      <c r="H38" s="435"/>
      <c r="I38" s="435"/>
      <c r="J38" s="537"/>
      <c r="K38" s="537"/>
      <c r="L38" s="537"/>
      <c r="M38" s="448"/>
      <c r="N38" s="437"/>
      <c r="O38" s="756"/>
      <c r="P38" s="769"/>
      <c r="Q38" s="771"/>
    </row>
    <row r="39" spans="1:17" ht="14.25" thickBot="1">
      <c r="A39" s="422" t="s">
        <v>33</v>
      </c>
      <c r="B39" s="469">
        <f>SUM(B34:B38)</f>
        <v>0</v>
      </c>
      <c r="C39" s="470">
        <f>SUM(C34:C38)</f>
        <v>0</v>
      </c>
      <c r="D39" s="470">
        <f t="shared" ref="D39:F39" si="15">SUM(D34:D38)</f>
        <v>0</v>
      </c>
      <c r="E39" s="470">
        <f t="shared" si="15"/>
        <v>0</v>
      </c>
      <c r="F39" s="470">
        <f t="shared" si="15"/>
        <v>0</v>
      </c>
      <c r="G39" s="454"/>
      <c r="H39" s="470">
        <f>SUM(H34:H38)</f>
        <v>0</v>
      </c>
      <c r="I39" s="470">
        <f t="shared" ref="I39:L39" si="16">SUM(I34:I38)</f>
        <v>0</v>
      </c>
      <c r="J39" s="470">
        <f t="shared" si="16"/>
        <v>0</v>
      </c>
      <c r="K39" s="470">
        <f t="shared" si="16"/>
        <v>0</v>
      </c>
      <c r="L39" s="470">
        <f t="shared" si="16"/>
        <v>0</v>
      </c>
      <c r="M39" s="455"/>
      <c r="N39" s="456"/>
      <c r="O39" s="467">
        <f>IF(U4=1,ROUNDDOWN(H39/5,0),ROUNDDOWN(H39/10,0))</f>
        <v>0</v>
      </c>
      <c r="P39" s="770"/>
      <c r="Q39" s="771"/>
    </row>
    <row r="40" spans="1:17" ht="18" customHeight="1" thickTop="1" thickBot="1">
      <c r="A40" s="457" t="s">
        <v>36</v>
      </c>
      <c r="B40" s="471">
        <f>SUM(B39,B33,B23,B13)</f>
        <v>0</v>
      </c>
      <c r="C40" s="472">
        <f>SUM(C39,C33,C23,C13)</f>
        <v>0</v>
      </c>
      <c r="D40" s="472">
        <f t="shared" ref="D40:F40" si="17">SUM(D39,D33,D23,D13)</f>
        <v>0</v>
      </c>
      <c r="E40" s="472">
        <f t="shared" si="17"/>
        <v>0</v>
      </c>
      <c r="F40" s="472">
        <f t="shared" si="17"/>
        <v>0</v>
      </c>
      <c r="G40" s="458"/>
      <c r="H40" s="472">
        <f>SUM(H39,H33,H23,H13)</f>
        <v>0</v>
      </c>
      <c r="I40" s="472">
        <f t="shared" ref="I40:L40" si="18">SUM(I39,I33,I23,I13)</f>
        <v>0</v>
      </c>
      <c r="J40" s="472">
        <f t="shared" si="18"/>
        <v>0</v>
      </c>
      <c r="K40" s="472">
        <f t="shared" si="18"/>
        <v>0</v>
      </c>
      <c r="L40" s="472">
        <f t="shared" si="18"/>
        <v>0</v>
      </c>
      <c r="M40" s="459"/>
      <c r="N40" s="459"/>
      <c r="O40" s="544">
        <f>SUM(O13,O23,O33,O39)</f>
        <v>0</v>
      </c>
      <c r="P40" s="478">
        <f>O40</f>
        <v>0</v>
      </c>
      <c r="Q40" s="772"/>
    </row>
    <row r="41" spans="1:17" ht="18" customHeight="1">
      <c r="A41" s="461" t="s">
        <v>37</v>
      </c>
      <c r="B41" s="473">
        <f>ROUNDDOWN(B40*0.08,0)</f>
        <v>0</v>
      </c>
      <c r="C41" s="474">
        <f>ROUNDDOWN(C40*0.08,0)</f>
        <v>0</v>
      </c>
      <c r="D41" s="474">
        <f t="shared" ref="D41:F41" si="19">ROUNDDOWN(D40*0.08,0)</f>
        <v>0</v>
      </c>
      <c r="E41" s="474">
        <f t="shared" si="19"/>
        <v>0</v>
      </c>
      <c r="F41" s="474">
        <f t="shared" si="19"/>
        <v>0</v>
      </c>
      <c r="G41" s="808" t="s">
        <v>75</v>
      </c>
      <c r="H41" s="809"/>
      <c r="I41" s="809"/>
      <c r="J41" s="809"/>
      <c r="K41" s="809"/>
      <c r="L41" s="809"/>
      <c r="M41" s="809"/>
      <c r="N41" s="809"/>
      <c r="O41" s="809"/>
      <c r="P41" s="809"/>
      <c r="Q41" s="810"/>
    </row>
    <row r="42" spans="1:17" ht="18" customHeight="1" thickBot="1">
      <c r="A42" s="462" t="s">
        <v>2</v>
      </c>
      <c r="B42" s="475">
        <f>SUM(B40:B41)</f>
        <v>0</v>
      </c>
      <c r="C42" s="476">
        <f>SUM(C40:C41)</f>
        <v>0</v>
      </c>
      <c r="D42" s="476">
        <f t="shared" ref="D42:F42" si="20">SUM(D40:D41)</f>
        <v>0</v>
      </c>
      <c r="E42" s="476">
        <f t="shared" si="20"/>
        <v>0</v>
      </c>
      <c r="F42" s="476">
        <f t="shared" si="20"/>
        <v>0</v>
      </c>
      <c r="G42" s="811"/>
      <c r="H42" s="812"/>
      <c r="I42" s="812"/>
      <c r="J42" s="812"/>
      <c r="K42" s="812"/>
      <c r="L42" s="812"/>
      <c r="M42" s="812"/>
      <c r="N42" s="812"/>
      <c r="O42" s="812"/>
      <c r="P42" s="812"/>
      <c r="Q42" s="813"/>
    </row>
    <row r="43" spans="1:17" ht="16.5" customHeight="1">
      <c r="A43" s="463" t="s">
        <v>38</v>
      </c>
      <c r="B43" s="414"/>
      <c r="C43" s="414"/>
      <c r="D43" s="414"/>
      <c r="E43" s="414"/>
      <c r="F43" s="414"/>
      <c r="G43" s="414"/>
      <c r="H43" s="414"/>
      <c r="I43" s="414"/>
      <c r="J43" s="414"/>
      <c r="K43" s="414"/>
      <c r="L43" s="414"/>
      <c r="M43" s="414"/>
      <c r="N43" s="414"/>
      <c r="O43" s="414"/>
      <c r="P43" s="414"/>
      <c r="Q43" s="414"/>
    </row>
    <row r="44" spans="1:17" ht="16.5" customHeight="1">
      <c r="A44" s="463" t="s">
        <v>57</v>
      </c>
      <c r="B44" s="414"/>
      <c r="C44" s="414"/>
      <c r="D44" s="414"/>
      <c r="E44" s="414"/>
      <c r="F44" s="414"/>
      <c r="G44" s="414"/>
      <c r="H44" s="414"/>
      <c r="I44" s="414"/>
      <c r="J44" s="414"/>
      <c r="K44" s="414"/>
      <c r="L44" s="414"/>
      <c r="M44" s="414"/>
      <c r="N44" s="414"/>
      <c r="O44" s="414"/>
      <c r="P44" s="414"/>
      <c r="Q44" s="414"/>
    </row>
    <row r="45" spans="1:17" ht="16.5" customHeight="1">
      <c r="A45" s="463" t="s">
        <v>58</v>
      </c>
      <c r="B45" s="414"/>
      <c r="C45" s="414"/>
      <c r="D45" s="414"/>
      <c r="E45" s="414"/>
      <c r="F45" s="414"/>
      <c r="G45" s="414"/>
      <c r="H45" s="414"/>
      <c r="I45" s="414"/>
      <c r="J45" s="414"/>
      <c r="K45" s="414"/>
      <c r="L45" s="414"/>
      <c r="M45" s="414"/>
      <c r="N45" s="414"/>
      <c r="O45" s="414"/>
      <c r="P45" s="414"/>
      <c r="Q45" s="414"/>
    </row>
    <row r="46" spans="1:17" ht="16.5" customHeight="1">
      <c r="A46" s="463" t="s">
        <v>359</v>
      </c>
      <c r="B46" s="414"/>
      <c r="C46" s="414"/>
      <c r="D46" s="414"/>
      <c r="E46" s="414"/>
      <c r="F46" s="414"/>
      <c r="G46" s="414"/>
      <c r="H46" s="414"/>
      <c r="I46" s="414"/>
      <c r="J46" s="414"/>
      <c r="K46" s="414"/>
      <c r="L46" s="414"/>
      <c r="M46" s="414"/>
      <c r="N46" s="414"/>
      <c r="O46" s="414"/>
      <c r="P46" s="414"/>
      <c r="Q46" s="414"/>
    </row>
    <row r="47" spans="1:17">
      <c r="A47" s="419"/>
    </row>
  </sheetData>
  <sheetProtection selectLockedCells="1"/>
  <mergeCells count="18">
    <mergeCell ref="G41:Q42"/>
    <mergeCell ref="M6:M7"/>
    <mergeCell ref="N6:N7"/>
    <mergeCell ref="O8:O12"/>
    <mergeCell ref="P8:P39"/>
    <mergeCell ref="Q8:Q40"/>
    <mergeCell ref="O14:O22"/>
    <mergeCell ref="O24:O32"/>
    <mergeCell ref="O34:O38"/>
    <mergeCell ref="H6:L6"/>
    <mergeCell ref="A3:Q3"/>
    <mergeCell ref="B5:G5"/>
    <mergeCell ref="H5:N5"/>
    <mergeCell ref="O5:O7"/>
    <mergeCell ref="P5:P7"/>
    <mergeCell ref="Q5:Q6"/>
    <mergeCell ref="G6:G7"/>
    <mergeCell ref="B6:F6"/>
  </mergeCells>
  <phoneticPr fontId="2"/>
  <printOptions horizontalCentered="1"/>
  <pageMargins left="0.2" right="0.2" top="0.98425196850393704" bottom="0.59055118110236227" header="0.51181102362204722" footer="0.51181102362204722"/>
  <pageSetup paperSize="9" scale="6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0" r:id="rId4" name="Option Button 8">
              <controlPr defaultSize="0" autoFill="0" autoLine="0" autoPict="0" altText="5/1（県内中小企業）">
                <anchor moveWithCells="1">
                  <from>
                    <xdr:col>12</xdr:col>
                    <xdr:colOff>1114425</xdr:colOff>
                    <xdr:row>0</xdr:row>
                    <xdr:rowOff>219075</xdr:rowOff>
                  </from>
                  <to>
                    <xdr:col>15</xdr:col>
                    <xdr:colOff>28575</xdr:colOff>
                    <xdr:row>2</xdr:row>
                    <xdr:rowOff>9525</xdr:rowOff>
                  </to>
                </anchor>
              </controlPr>
            </control>
          </mc:Choice>
        </mc:AlternateContent>
        <mc:AlternateContent xmlns:mc="http://schemas.openxmlformats.org/markup-compatibility/2006">
          <mc:Choice Requires="x14">
            <control shapeId="3081" r:id="rId5" name="Option Button 9">
              <controlPr defaultSize="0" autoFill="0" autoLine="0" autoPict="0">
                <anchor moveWithCells="1">
                  <from>
                    <xdr:col>12</xdr:col>
                    <xdr:colOff>9525</xdr:colOff>
                    <xdr:row>0</xdr:row>
                    <xdr:rowOff>219075</xdr:rowOff>
                  </from>
                  <to>
                    <xdr:col>13</xdr:col>
                    <xdr:colOff>47625</xdr:colOff>
                    <xdr:row>2</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U47"/>
  <sheetViews>
    <sheetView showGridLines="0" view="pageBreakPreview" zoomScaleNormal="100" zoomScaleSheetLayoutView="100" workbookViewId="0">
      <selection activeCell="B17" sqref="B17"/>
    </sheetView>
  </sheetViews>
  <sheetFormatPr defaultRowHeight="13.5"/>
  <cols>
    <col min="1" max="1" width="13.625" style="47" customWidth="1"/>
    <col min="2" max="6" width="11.25" style="47" customWidth="1"/>
    <col min="7" max="7" width="16.25" style="47" customWidth="1"/>
    <col min="8" max="12" width="11.25" style="47" customWidth="1"/>
    <col min="13" max="13" width="16.25" style="47" customWidth="1"/>
    <col min="14" max="14" width="13.75" style="47" customWidth="1"/>
    <col min="15" max="15" width="11.125" style="47" customWidth="1"/>
    <col min="16" max="16" width="14.75" style="47" customWidth="1"/>
    <col min="17" max="17" width="12.625" style="47" customWidth="1"/>
    <col min="18" max="18" width="1.625" style="47" customWidth="1"/>
    <col min="19" max="16384" width="9" style="47"/>
  </cols>
  <sheetData>
    <row r="1" spans="1:21" ht="18" customHeight="1">
      <c r="A1" s="413" t="s">
        <v>435</v>
      </c>
      <c r="B1" s="414"/>
      <c r="C1" s="414"/>
      <c r="D1" s="414"/>
      <c r="E1" s="414"/>
      <c r="F1" s="414"/>
      <c r="G1" s="414"/>
      <c r="H1" s="414"/>
      <c r="I1" s="414"/>
      <c r="J1" s="414"/>
      <c r="K1" s="414"/>
      <c r="L1" s="414"/>
      <c r="M1" s="414"/>
      <c r="N1" s="414"/>
      <c r="O1" s="414"/>
      <c r="P1" s="414"/>
      <c r="Q1" s="414"/>
    </row>
    <row r="2" spans="1:21" ht="18" customHeight="1">
      <c r="A2" s="413"/>
      <c r="B2" s="414"/>
      <c r="C2" s="414"/>
      <c r="D2" s="414"/>
      <c r="E2" s="414"/>
      <c r="F2" s="414"/>
      <c r="G2" s="414"/>
      <c r="H2" s="414"/>
      <c r="I2" s="414"/>
      <c r="J2" s="414"/>
      <c r="K2" s="414"/>
      <c r="L2" s="545" t="s">
        <v>365</v>
      </c>
      <c r="M2" s="546"/>
      <c r="N2" s="547"/>
      <c r="O2" s="548"/>
      <c r="P2" s="414"/>
      <c r="Q2" s="414"/>
    </row>
    <row r="3" spans="1:21" ht="13.5" customHeight="1">
      <c r="A3" s="743" t="s">
        <v>428</v>
      </c>
      <c r="B3" s="743"/>
      <c r="C3" s="743"/>
      <c r="D3" s="743"/>
      <c r="E3" s="743"/>
      <c r="F3" s="743"/>
      <c r="G3" s="743"/>
      <c r="H3" s="743"/>
      <c r="I3" s="743"/>
      <c r="J3" s="743"/>
      <c r="K3" s="743"/>
      <c r="L3" s="743"/>
      <c r="M3" s="743"/>
      <c r="N3" s="743"/>
      <c r="O3" s="743"/>
      <c r="P3" s="743"/>
      <c r="Q3" s="743"/>
    </row>
    <row r="4" spans="1:21" ht="17.25" customHeight="1" thickBot="1">
      <c r="A4" s="419"/>
      <c r="B4" s="414"/>
      <c r="C4" s="414"/>
      <c r="D4" s="414"/>
      <c r="E4" s="414"/>
      <c r="F4" s="414"/>
      <c r="G4" s="521"/>
      <c r="H4" s="521"/>
      <c r="I4" s="521"/>
      <c r="J4" s="540"/>
      <c r="K4" s="540"/>
      <c r="L4" s="540"/>
      <c r="M4" s="521"/>
      <c r="N4" s="521"/>
      <c r="O4" s="521"/>
      <c r="P4" s="414"/>
      <c r="Q4" s="420" t="s">
        <v>0</v>
      </c>
      <c r="U4" s="47">
        <v>1</v>
      </c>
    </row>
    <row r="5" spans="1:21" ht="18" customHeight="1">
      <c r="A5" s="421" t="s">
        <v>6</v>
      </c>
      <c r="B5" s="744" t="s">
        <v>26</v>
      </c>
      <c r="C5" s="745"/>
      <c r="D5" s="745"/>
      <c r="E5" s="745"/>
      <c r="F5" s="745"/>
      <c r="G5" s="745"/>
      <c r="H5" s="746" t="s">
        <v>27</v>
      </c>
      <c r="I5" s="745"/>
      <c r="J5" s="745"/>
      <c r="K5" s="745"/>
      <c r="L5" s="745"/>
      <c r="M5" s="745"/>
      <c r="N5" s="747"/>
      <c r="O5" s="748" t="s">
        <v>357</v>
      </c>
      <c r="P5" s="777" t="s">
        <v>72</v>
      </c>
      <c r="Q5" s="763" t="s">
        <v>28</v>
      </c>
    </row>
    <row r="6" spans="1:21" ht="18" customHeight="1">
      <c r="A6" s="422"/>
      <c r="B6" s="819" t="s">
        <v>29</v>
      </c>
      <c r="C6" s="820"/>
      <c r="D6" s="820"/>
      <c r="E6" s="820"/>
      <c r="F6" s="821"/>
      <c r="G6" s="765" t="s">
        <v>309</v>
      </c>
      <c r="H6" s="822" t="s">
        <v>29</v>
      </c>
      <c r="I6" s="820"/>
      <c r="J6" s="820"/>
      <c r="K6" s="820"/>
      <c r="L6" s="821"/>
      <c r="M6" s="765" t="s">
        <v>309</v>
      </c>
      <c r="N6" s="765" t="s">
        <v>31</v>
      </c>
      <c r="O6" s="749"/>
      <c r="P6" s="778"/>
      <c r="Q6" s="764"/>
    </row>
    <row r="7" spans="1:21" ht="21.75" customHeight="1" thickBot="1">
      <c r="A7" s="423"/>
      <c r="B7" s="551" t="s">
        <v>350</v>
      </c>
      <c r="C7" s="425" t="s">
        <v>353</v>
      </c>
      <c r="D7" s="425" t="s">
        <v>362</v>
      </c>
      <c r="E7" s="425" t="s">
        <v>363</v>
      </c>
      <c r="F7" s="425" t="s">
        <v>364</v>
      </c>
      <c r="G7" s="766"/>
      <c r="H7" s="519" t="s">
        <v>352</v>
      </c>
      <c r="I7" s="519" t="s">
        <v>354</v>
      </c>
      <c r="J7" s="539" t="s">
        <v>362</v>
      </c>
      <c r="K7" s="539" t="s">
        <v>363</v>
      </c>
      <c r="L7" s="539" t="s">
        <v>364</v>
      </c>
      <c r="M7" s="766"/>
      <c r="N7" s="766"/>
      <c r="O7" s="750"/>
      <c r="P7" s="779"/>
      <c r="Q7" s="426"/>
    </row>
    <row r="8" spans="1:21" ht="13.5" customHeight="1">
      <c r="A8" s="427" t="s">
        <v>32</v>
      </c>
      <c r="B8" s="428"/>
      <c r="C8" s="429"/>
      <c r="D8" s="536"/>
      <c r="E8" s="536"/>
      <c r="F8" s="536"/>
      <c r="G8" s="430"/>
      <c r="H8" s="429"/>
      <c r="I8" s="429"/>
      <c r="J8" s="429"/>
      <c r="K8" s="429"/>
      <c r="L8" s="429"/>
      <c r="M8" s="431"/>
      <c r="N8" s="431"/>
      <c r="O8" s="755"/>
      <c r="P8" s="769"/>
      <c r="Q8" s="771" t="s">
        <v>81</v>
      </c>
    </row>
    <row r="9" spans="1:21" ht="13.5" customHeight="1">
      <c r="A9" s="427"/>
      <c r="B9" s="428"/>
      <c r="C9" s="429"/>
      <c r="D9" s="536"/>
      <c r="E9" s="536"/>
      <c r="F9" s="536"/>
      <c r="G9" s="430"/>
      <c r="H9" s="429"/>
      <c r="I9" s="429"/>
      <c r="J9" s="429"/>
      <c r="K9" s="429"/>
      <c r="L9" s="429"/>
      <c r="M9" s="431"/>
      <c r="N9" s="431"/>
      <c r="O9" s="755"/>
      <c r="P9" s="769"/>
      <c r="Q9" s="771"/>
    </row>
    <row r="10" spans="1:21" ht="13.5" customHeight="1">
      <c r="A10" s="427"/>
      <c r="B10" s="428"/>
      <c r="C10" s="429"/>
      <c r="D10" s="536"/>
      <c r="E10" s="536"/>
      <c r="F10" s="536"/>
      <c r="G10" s="430"/>
      <c r="H10" s="429"/>
      <c r="I10" s="429"/>
      <c r="J10" s="429"/>
      <c r="K10" s="429"/>
      <c r="L10" s="429"/>
      <c r="M10" s="431"/>
      <c r="N10" s="431"/>
      <c r="O10" s="755"/>
      <c r="P10" s="769"/>
      <c r="Q10" s="771"/>
    </row>
    <row r="11" spans="1:21">
      <c r="A11" s="432"/>
      <c r="B11" s="428"/>
      <c r="C11" s="429"/>
      <c r="D11" s="536"/>
      <c r="E11" s="536"/>
      <c r="F11" s="536"/>
      <c r="G11" s="430"/>
      <c r="H11" s="429"/>
      <c r="I11" s="429"/>
      <c r="J11" s="429"/>
      <c r="K11" s="429"/>
      <c r="L11" s="429"/>
      <c r="M11" s="431"/>
      <c r="N11" s="431"/>
      <c r="O11" s="755"/>
      <c r="P11" s="769"/>
      <c r="Q11" s="771"/>
    </row>
    <row r="12" spans="1:21">
      <c r="A12" s="433"/>
      <c r="B12" s="434"/>
      <c r="C12" s="435"/>
      <c r="D12" s="537"/>
      <c r="E12" s="537"/>
      <c r="F12" s="537"/>
      <c r="G12" s="436"/>
      <c r="H12" s="435"/>
      <c r="I12" s="435"/>
      <c r="J12" s="435"/>
      <c r="K12" s="435"/>
      <c r="L12" s="435"/>
      <c r="M12" s="437"/>
      <c r="N12" s="437"/>
      <c r="O12" s="756"/>
      <c r="P12" s="769"/>
      <c r="Q12" s="771"/>
    </row>
    <row r="13" spans="1:21">
      <c r="A13" s="438" t="s">
        <v>33</v>
      </c>
      <c r="B13" s="553">
        <f>SUM(B8:B12)</f>
        <v>0</v>
      </c>
      <c r="C13" s="554">
        <f t="shared" ref="C13" si="0">SUM(C8:C12)</f>
        <v>0</v>
      </c>
      <c r="D13" s="554">
        <f t="shared" ref="D13" si="1">SUM(D8:D12)</f>
        <v>0</v>
      </c>
      <c r="E13" s="554">
        <f t="shared" ref="E13" si="2">SUM(E8:E12)</f>
        <v>0</v>
      </c>
      <c r="F13" s="554">
        <f t="shared" ref="F13" si="3">SUM(F8:F12)</f>
        <v>0</v>
      </c>
      <c r="G13" s="439"/>
      <c r="H13" s="466">
        <f>SUM(H8:H12)</f>
        <v>0</v>
      </c>
      <c r="I13" s="466">
        <f t="shared" ref="I13:L13" si="4">SUM(I8:I12)</f>
        <v>0</v>
      </c>
      <c r="J13" s="466">
        <f t="shared" si="4"/>
        <v>0</v>
      </c>
      <c r="K13" s="466">
        <f t="shared" si="4"/>
        <v>0</v>
      </c>
      <c r="L13" s="466">
        <f t="shared" si="4"/>
        <v>0</v>
      </c>
      <c r="M13" s="440"/>
      <c r="N13" s="440"/>
      <c r="O13" s="467">
        <f>IF(U4=1,ROUNDDOWN(H13/5,0),ROUNDDOWN(H13/10,0))</f>
        <v>0</v>
      </c>
      <c r="P13" s="769"/>
      <c r="Q13" s="771"/>
    </row>
    <row r="14" spans="1:21" ht="13.5" customHeight="1">
      <c r="A14" s="441" t="s">
        <v>34</v>
      </c>
      <c r="B14" s="442"/>
      <c r="C14" s="443"/>
      <c r="D14" s="538"/>
      <c r="E14" s="538"/>
      <c r="F14" s="538"/>
      <c r="G14" s="444"/>
      <c r="H14" s="443"/>
      <c r="I14" s="443"/>
      <c r="J14" s="538"/>
      <c r="K14" s="538"/>
      <c r="L14" s="538"/>
      <c r="M14" s="444"/>
      <c r="N14" s="445"/>
      <c r="O14" s="754"/>
      <c r="P14" s="769"/>
      <c r="Q14" s="771"/>
    </row>
    <row r="15" spans="1:21">
      <c r="A15" s="422"/>
      <c r="B15" s="428"/>
      <c r="C15" s="429"/>
      <c r="D15" s="536"/>
      <c r="E15" s="536"/>
      <c r="F15" s="536"/>
      <c r="G15" s="446"/>
      <c r="H15" s="429"/>
      <c r="I15" s="429"/>
      <c r="J15" s="536"/>
      <c r="K15" s="536"/>
      <c r="L15" s="536"/>
      <c r="M15" s="446"/>
      <c r="N15" s="431"/>
      <c r="O15" s="773"/>
      <c r="P15" s="769"/>
      <c r="Q15" s="771"/>
    </row>
    <row r="16" spans="1:21">
      <c r="A16" s="422"/>
      <c r="B16" s="428"/>
      <c r="C16" s="429"/>
      <c r="D16" s="536"/>
      <c r="E16" s="536"/>
      <c r="F16" s="536"/>
      <c r="G16" s="446"/>
      <c r="H16" s="429"/>
      <c r="I16" s="429"/>
      <c r="J16" s="536"/>
      <c r="K16" s="536"/>
      <c r="L16" s="536"/>
      <c r="M16" s="446"/>
      <c r="N16" s="431"/>
      <c r="O16" s="773"/>
      <c r="P16" s="769"/>
      <c r="Q16" s="771"/>
    </row>
    <row r="17" spans="1:17">
      <c r="A17" s="422"/>
      <c r="B17" s="428"/>
      <c r="C17" s="429"/>
      <c r="D17" s="536"/>
      <c r="E17" s="536"/>
      <c r="F17" s="536"/>
      <c r="G17" s="446"/>
      <c r="H17" s="429"/>
      <c r="I17" s="429"/>
      <c r="J17" s="536"/>
      <c r="K17" s="536"/>
      <c r="L17" s="536"/>
      <c r="M17" s="446"/>
      <c r="N17" s="431"/>
      <c r="O17" s="773"/>
      <c r="P17" s="769"/>
      <c r="Q17" s="771"/>
    </row>
    <row r="18" spans="1:17">
      <c r="A18" s="422"/>
      <c r="B18" s="428"/>
      <c r="C18" s="429"/>
      <c r="D18" s="536"/>
      <c r="E18" s="536"/>
      <c r="F18" s="536"/>
      <c r="G18" s="446"/>
      <c r="H18" s="429"/>
      <c r="I18" s="429"/>
      <c r="J18" s="536"/>
      <c r="K18" s="536"/>
      <c r="L18" s="536"/>
      <c r="M18" s="446"/>
      <c r="N18" s="431"/>
      <c r="O18" s="755"/>
      <c r="P18" s="769"/>
      <c r="Q18" s="771"/>
    </row>
    <row r="19" spans="1:17">
      <c r="A19" s="422"/>
      <c r="B19" s="428"/>
      <c r="C19" s="429"/>
      <c r="D19" s="536"/>
      <c r="E19" s="536"/>
      <c r="F19" s="536"/>
      <c r="G19" s="446"/>
      <c r="H19" s="429"/>
      <c r="I19" s="429"/>
      <c r="J19" s="536"/>
      <c r="K19" s="536"/>
      <c r="L19" s="536"/>
      <c r="M19" s="446"/>
      <c r="N19" s="431"/>
      <c r="O19" s="755"/>
      <c r="P19" s="769"/>
      <c r="Q19" s="771"/>
    </row>
    <row r="20" spans="1:17">
      <c r="A20" s="422"/>
      <c r="B20" s="428"/>
      <c r="C20" s="429"/>
      <c r="D20" s="536"/>
      <c r="E20" s="536"/>
      <c r="F20" s="536"/>
      <c r="G20" s="446"/>
      <c r="H20" s="429"/>
      <c r="I20" s="429"/>
      <c r="J20" s="536"/>
      <c r="K20" s="536"/>
      <c r="L20" s="536"/>
      <c r="M20" s="446"/>
      <c r="N20" s="431"/>
      <c r="O20" s="755"/>
      <c r="P20" s="769"/>
      <c r="Q20" s="771"/>
    </row>
    <row r="21" spans="1:17">
      <c r="A21" s="422"/>
      <c r="B21" s="428"/>
      <c r="C21" s="429"/>
      <c r="D21" s="536"/>
      <c r="E21" s="536"/>
      <c r="F21" s="536"/>
      <c r="G21" s="446"/>
      <c r="H21" s="429"/>
      <c r="I21" s="429"/>
      <c r="J21" s="536"/>
      <c r="K21" s="536"/>
      <c r="L21" s="536"/>
      <c r="M21" s="446"/>
      <c r="N21" s="431"/>
      <c r="O21" s="755"/>
      <c r="P21" s="769"/>
      <c r="Q21" s="771"/>
    </row>
    <row r="22" spans="1:17">
      <c r="A22" s="447"/>
      <c r="B22" s="434"/>
      <c r="C22" s="435"/>
      <c r="D22" s="537"/>
      <c r="E22" s="537"/>
      <c r="F22" s="537"/>
      <c r="G22" s="448"/>
      <c r="H22" s="435"/>
      <c r="I22" s="435"/>
      <c r="J22" s="537"/>
      <c r="K22" s="537"/>
      <c r="L22" s="537"/>
      <c r="M22" s="448"/>
      <c r="N22" s="437"/>
      <c r="O22" s="756"/>
      <c r="P22" s="769"/>
      <c r="Q22" s="771"/>
    </row>
    <row r="23" spans="1:17">
      <c r="A23" s="438" t="s">
        <v>33</v>
      </c>
      <c r="B23" s="553">
        <f>SUM(B14:B22)</f>
        <v>0</v>
      </c>
      <c r="C23" s="554">
        <f t="shared" ref="C23" si="5">SUM(C14:C22)</f>
        <v>0</v>
      </c>
      <c r="D23" s="554">
        <f t="shared" ref="D23" si="6">SUM(D14:D22)</f>
        <v>0</v>
      </c>
      <c r="E23" s="554">
        <f t="shared" ref="E23" si="7">SUM(E14:E22)</f>
        <v>0</v>
      </c>
      <c r="F23" s="554">
        <f t="shared" ref="F23" si="8">SUM(F14:F22)</f>
        <v>0</v>
      </c>
      <c r="G23" s="449"/>
      <c r="H23" s="466">
        <f>SUM(H14:H22)</f>
        <v>0</v>
      </c>
      <c r="I23" s="466">
        <f>SUM(I14:I22)</f>
        <v>0</v>
      </c>
      <c r="J23" s="466">
        <f t="shared" ref="J23:L23" si="9">SUM(J14:J22)</f>
        <v>0</v>
      </c>
      <c r="K23" s="466">
        <f t="shared" si="9"/>
        <v>0</v>
      </c>
      <c r="L23" s="466">
        <f t="shared" si="9"/>
        <v>0</v>
      </c>
      <c r="M23" s="449"/>
      <c r="N23" s="440"/>
      <c r="O23" s="467">
        <f>IF(U4=1,ROUNDDOWN(H23/5,0),ROUNDDOWN(H23/10,0))</f>
        <v>0</v>
      </c>
      <c r="P23" s="769"/>
      <c r="Q23" s="771"/>
    </row>
    <row r="24" spans="1:17">
      <c r="A24" s="441" t="s">
        <v>35</v>
      </c>
      <c r="B24" s="442"/>
      <c r="C24" s="443"/>
      <c r="D24" s="538"/>
      <c r="E24" s="538"/>
      <c r="F24" s="538"/>
      <c r="G24" s="444"/>
      <c r="H24" s="443"/>
      <c r="I24" s="443"/>
      <c r="J24" s="538"/>
      <c r="K24" s="538"/>
      <c r="L24" s="538"/>
      <c r="M24" s="444"/>
      <c r="N24" s="445"/>
      <c r="O24" s="774"/>
      <c r="P24" s="769"/>
      <c r="Q24" s="771"/>
    </row>
    <row r="25" spans="1:17">
      <c r="A25" s="422"/>
      <c r="B25" s="428"/>
      <c r="C25" s="429"/>
      <c r="D25" s="536"/>
      <c r="E25" s="536"/>
      <c r="F25" s="536"/>
      <c r="G25" s="446"/>
      <c r="H25" s="429"/>
      <c r="I25" s="429"/>
      <c r="J25" s="536"/>
      <c r="K25" s="536"/>
      <c r="L25" s="536"/>
      <c r="M25" s="446"/>
      <c r="N25" s="431"/>
      <c r="O25" s="775"/>
      <c r="P25" s="769"/>
      <c r="Q25" s="771"/>
    </row>
    <row r="26" spans="1:17">
      <c r="A26" s="422"/>
      <c r="B26" s="428"/>
      <c r="C26" s="429"/>
      <c r="D26" s="536"/>
      <c r="E26" s="536"/>
      <c r="F26" s="536"/>
      <c r="G26" s="446"/>
      <c r="H26" s="429"/>
      <c r="I26" s="429"/>
      <c r="J26" s="536"/>
      <c r="K26" s="536"/>
      <c r="L26" s="536"/>
      <c r="M26" s="446"/>
      <c r="N26" s="431"/>
      <c r="O26" s="775"/>
      <c r="P26" s="769"/>
      <c r="Q26" s="771"/>
    </row>
    <row r="27" spans="1:17">
      <c r="A27" s="422"/>
      <c r="B27" s="428"/>
      <c r="C27" s="429"/>
      <c r="D27" s="536"/>
      <c r="E27" s="536"/>
      <c r="F27" s="536"/>
      <c r="G27" s="446"/>
      <c r="H27" s="429"/>
      <c r="I27" s="429"/>
      <c r="J27" s="536"/>
      <c r="K27" s="536"/>
      <c r="L27" s="536"/>
      <c r="M27" s="446"/>
      <c r="N27" s="431"/>
      <c r="O27" s="775"/>
      <c r="P27" s="769"/>
      <c r="Q27" s="771"/>
    </row>
    <row r="28" spans="1:17">
      <c r="A28" s="422"/>
      <c r="B28" s="428"/>
      <c r="C28" s="429"/>
      <c r="D28" s="536"/>
      <c r="E28" s="536"/>
      <c r="F28" s="536"/>
      <c r="G28" s="446"/>
      <c r="H28" s="429"/>
      <c r="I28" s="429"/>
      <c r="J28" s="536"/>
      <c r="K28" s="536"/>
      <c r="L28" s="536"/>
      <c r="M28" s="446"/>
      <c r="N28" s="431"/>
      <c r="O28" s="775"/>
      <c r="P28" s="769"/>
      <c r="Q28" s="771"/>
    </row>
    <row r="29" spans="1:17">
      <c r="A29" s="422"/>
      <c r="B29" s="428"/>
      <c r="C29" s="429"/>
      <c r="D29" s="536"/>
      <c r="E29" s="536"/>
      <c r="F29" s="536"/>
      <c r="G29" s="446"/>
      <c r="H29" s="429"/>
      <c r="I29" s="429"/>
      <c r="J29" s="536"/>
      <c r="K29" s="536"/>
      <c r="L29" s="536"/>
      <c r="M29" s="446"/>
      <c r="N29" s="431"/>
      <c r="O29" s="775"/>
      <c r="P29" s="769"/>
      <c r="Q29" s="771"/>
    </row>
    <row r="30" spans="1:17">
      <c r="A30" s="422"/>
      <c r="B30" s="428"/>
      <c r="C30" s="429"/>
      <c r="D30" s="536"/>
      <c r="E30" s="536"/>
      <c r="F30" s="536"/>
      <c r="G30" s="446"/>
      <c r="H30" s="429"/>
      <c r="I30" s="429"/>
      <c r="J30" s="429"/>
      <c r="K30" s="429"/>
      <c r="L30" s="429"/>
      <c r="M30" s="450"/>
      <c r="N30" s="431"/>
      <c r="O30" s="775"/>
      <c r="P30" s="769"/>
      <c r="Q30" s="771"/>
    </row>
    <row r="31" spans="1:17">
      <c r="A31" s="432"/>
      <c r="B31" s="428"/>
      <c r="C31" s="429"/>
      <c r="D31" s="536"/>
      <c r="E31" s="536"/>
      <c r="F31" s="536"/>
      <c r="G31" s="451"/>
      <c r="H31" s="520"/>
      <c r="I31" s="520"/>
      <c r="J31" s="520"/>
      <c r="K31" s="520"/>
      <c r="L31" s="520"/>
      <c r="M31" s="520"/>
      <c r="N31" s="520"/>
      <c r="O31" s="775"/>
      <c r="P31" s="769"/>
      <c r="Q31" s="771"/>
    </row>
    <row r="32" spans="1:17">
      <c r="A32" s="447"/>
      <c r="B32" s="434"/>
      <c r="C32" s="435"/>
      <c r="D32" s="537"/>
      <c r="E32" s="537"/>
      <c r="F32" s="537"/>
      <c r="G32" s="448"/>
      <c r="H32" s="452"/>
      <c r="I32" s="452"/>
      <c r="J32" s="452"/>
      <c r="K32" s="452"/>
      <c r="L32" s="452"/>
      <c r="M32" s="453"/>
      <c r="N32" s="437"/>
      <c r="O32" s="776"/>
      <c r="P32" s="769"/>
      <c r="Q32" s="771"/>
    </row>
    <row r="33" spans="1:17">
      <c r="A33" s="438" t="s">
        <v>33</v>
      </c>
      <c r="B33" s="553">
        <f>SUM(B24:B32)</f>
        <v>0</v>
      </c>
      <c r="C33" s="554">
        <f t="shared" ref="C33" si="10">SUM(C24:C32)</f>
        <v>0</v>
      </c>
      <c r="D33" s="554">
        <f t="shared" ref="D33" si="11">SUM(D24:D32)</f>
        <v>0</v>
      </c>
      <c r="E33" s="554">
        <f t="shared" ref="E33" si="12">SUM(E24:E32)</f>
        <v>0</v>
      </c>
      <c r="F33" s="554">
        <f t="shared" ref="F33" si="13">SUM(F24:F32)</f>
        <v>0</v>
      </c>
      <c r="G33" s="449"/>
      <c r="H33" s="468">
        <f>SUM(H24:H32)</f>
        <v>0</v>
      </c>
      <c r="I33" s="468">
        <f>SUM(I24:I32)</f>
        <v>0</v>
      </c>
      <c r="J33" s="468">
        <f t="shared" ref="J33:L33" si="14">SUM(J24:J32)</f>
        <v>0</v>
      </c>
      <c r="K33" s="468">
        <f t="shared" si="14"/>
        <v>0</v>
      </c>
      <c r="L33" s="468">
        <f t="shared" si="14"/>
        <v>0</v>
      </c>
      <c r="M33" s="449"/>
      <c r="N33" s="440"/>
      <c r="O33" s="467">
        <f>IF(U4=1,ROUNDDOWN(H33/5,0),ROUNDDOWN(H33/10,0))</f>
        <v>0</v>
      </c>
      <c r="P33" s="769"/>
      <c r="Q33" s="771"/>
    </row>
    <row r="34" spans="1:17">
      <c r="A34" s="441" t="s">
        <v>73</v>
      </c>
      <c r="B34" s="442"/>
      <c r="C34" s="443"/>
      <c r="D34" s="538"/>
      <c r="E34" s="538"/>
      <c r="F34" s="538"/>
      <c r="G34" s="444"/>
      <c r="H34" s="443"/>
      <c r="I34" s="443"/>
      <c r="J34" s="538"/>
      <c r="K34" s="538"/>
      <c r="L34" s="538"/>
      <c r="M34" s="444"/>
      <c r="N34" s="445"/>
      <c r="O34" s="754"/>
      <c r="P34" s="769"/>
      <c r="Q34" s="771"/>
    </row>
    <row r="35" spans="1:17">
      <c r="A35" s="427"/>
      <c r="B35" s="428"/>
      <c r="C35" s="429"/>
      <c r="D35" s="536"/>
      <c r="E35" s="536"/>
      <c r="F35" s="536"/>
      <c r="G35" s="446"/>
      <c r="H35" s="429"/>
      <c r="I35" s="429"/>
      <c r="J35" s="536"/>
      <c r="K35" s="536"/>
      <c r="L35" s="536"/>
      <c r="M35" s="446"/>
      <c r="N35" s="431"/>
      <c r="O35" s="755"/>
      <c r="P35" s="769"/>
      <c r="Q35" s="771"/>
    </row>
    <row r="36" spans="1:17">
      <c r="A36" s="427"/>
      <c r="B36" s="428"/>
      <c r="C36" s="429"/>
      <c r="D36" s="536"/>
      <c r="E36" s="536"/>
      <c r="F36" s="536"/>
      <c r="G36" s="446"/>
      <c r="H36" s="429"/>
      <c r="I36" s="429"/>
      <c r="J36" s="536"/>
      <c r="K36" s="536"/>
      <c r="L36" s="536"/>
      <c r="M36" s="446"/>
      <c r="N36" s="431"/>
      <c r="O36" s="755"/>
      <c r="P36" s="769"/>
      <c r="Q36" s="771"/>
    </row>
    <row r="37" spans="1:17">
      <c r="A37" s="422"/>
      <c r="B37" s="428"/>
      <c r="C37" s="429"/>
      <c r="D37" s="536"/>
      <c r="E37" s="536"/>
      <c r="F37" s="536"/>
      <c r="G37" s="446"/>
      <c r="H37" s="429"/>
      <c r="I37" s="429"/>
      <c r="J37" s="536"/>
      <c r="K37" s="536"/>
      <c r="L37" s="536"/>
      <c r="M37" s="446"/>
      <c r="N37" s="431"/>
      <c r="O37" s="755"/>
      <c r="P37" s="769"/>
      <c r="Q37" s="771"/>
    </row>
    <row r="38" spans="1:17">
      <c r="A38" s="433"/>
      <c r="B38" s="434"/>
      <c r="C38" s="435"/>
      <c r="D38" s="537"/>
      <c r="E38" s="537"/>
      <c r="F38" s="537"/>
      <c r="G38" s="448"/>
      <c r="H38" s="435"/>
      <c r="I38" s="435"/>
      <c r="J38" s="537"/>
      <c r="K38" s="537"/>
      <c r="L38" s="537"/>
      <c r="M38" s="448"/>
      <c r="N38" s="437"/>
      <c r="O38" s="756"/>
      <c r="P38" s="769"/>
      <c r="Q38" s="771"/>
    </row>
    <row r="39" spans="1:17" ht="14.25" thickBot="1">
      <c r="A39" s="422" t="s">
        <v>33</v>
      </c>
      <c r="B39" s="555">
        <f>SUM(B34:B38)</f>
        <v>0</v>
      </c>
      <c r="C39" s="556">
        <f t="shared" ref="C39" si="15">SUM(C34:C38)</f>
        <v>0</v>
      </c>
      <c r="D39" s="556">
        <f t="shared" ref="D39" si="16">SUM(D34:D38)</f>
        <v>0</v>
      </c>
      <c r="E39" s="556">
        <f t="shared" ref="E39" si="17">SUM(E34:E38)</f>
        <v>0</v>
      </c>
      <c r="F39" s="556">
        <f t="shared" ref="F39" si="18">SUM(F34:F38)</f>
        <v>0</v>
      </c>
      <c r="G39" s="454"/>
      <c r="H39" s="470">
        <f>SUM(H34:H38)</f>
        <v>0</v>
      </c>
      <c r="I39" s="470">
        <f>SUM(I34:I38)</f>
        <v>0</v>
      </c>
      <c r="J39" s="470">
        <f t="shared" ref="J39:L39" si="19">SUM(J34:J38)</f>
        <v>0</v>
      </c>
      <c r="K39" s="470">
        <f t="shared" si="19"/>
        <v>0</v>
      </c>
      <c r="L39" s="470">
        <f t="shared" si="19"/>
        <v>0</v>
      </c>
      <c r="M39" s="455"/>
      <c r="N39" s="456"/>
      <c r="O39" s="467">
        <f>IF(U4=1,ROUNDDOWN(H39/5,0),ROUNDDOWN(H39/10,0))</f>
        <v>0</v>
      </c>
      <c r="P39" s="770"/>
      <c r="Q39" s="771"/>
    </row>
    <row r="40" spans="1:17" ht="18" customHeight="1" thickTop="1" thickBot="1">
      <c r="A40" s="457" t="s">
        <v>36</v>
      </c>
      <c r="B40" s="471">
        <f>SUM(B39,B33,B23,B13)</f>
        <v>0</v>
      </c>
      <c r="C40" s="472">
        <f t="shared" ref="C40" si="20">SUM(C39,C33,C23,C13)</f>
        <v>0</v>
      </c>
      <c r="D40" s="472">
        <f t="shared" ref="D40" si="21">SUM(D39,D33,D23,D13)</f>
        <v>0</v>
      </c>
      <c r="E40" s="472">
        <f t="shared" ref="E40" si="22">SUM(E39,E33,E23,E13)</f>
        <v>0</v>
      </c>
      <c r="F40" s="472">
        <f t="shared" ref="F40" si="23">SUM(F39,F33,F23,F13)</f>
        <v>0</v>
      </c>
      <c r="G40" s="458"/>
      <c r="H40" s="472">
        <f>SUM(H39,H33,H23,H13)</f>
        <v>0</v>
      </c>
      <c r="I40" s="472">
        <f>SUM(I39,I33,I23,I13)</f>
        <v>0</v>
      </c>
      <c r="J40" s="472">
        <f t="shared" ref="J40:L40" si="24">SUM(J39,J33,J23,J13)</f>
        <v>0</v>
      </c>
      <c r="K40" s="472">
        <f t="shared" si="24"/>
        <v>0</v>
      </c>
      <c r="L40" s="472">
        <f t="shared" si="24"/>
        <v>0</v>
      </c>
      <c r="M40" s="459"/>
      <c r="N40" s="459"/>
      <c r="O40" s="477">
        <f>SUM(O13,O23,O33,O39)</f>
        <v>0</v>
      </c>
      <c r="P40" s="478">
        <f>O40</f>
        <v>0</v>
      </c>
      <c r="Q40" s="772"/>
    </row>
    <row r="41" spans="1:17" ht="18" customHeight="1">
      <c r="A41" s="461" t="s">
        <v>37</v>
      </c>
      <c r="B41" s="563">
        <f>ROUNDDOWN(B40*0.08,0)</f>
        <v>0</v>
      </c>
      <c r="C41" s="561">
        <f t="shared" ref="C41" si="25">ROUNDDOWN(C40*0.08,0)</f>
        <v>0</v>
      </c>
      <c r="D41" s="561">
        <f t="shared" ref="D41" si="26">ROUNDDOWN(D40*0.08,0)</f>
        <v>0</v>
      </c>
      <c r="E41" s="561">
        <f t="shared" ref="E41" si="27">ROUNDDOWN(E40*0.08,0)</f>
        <v>0</v>
      </c>
      <c r="F41" s="561">
        <f t="shared" ref="F41" si="28">ROUNDDOWN(F40*0.08,0)</f>
        <v>0</v>
      </c>
      <c r="G41" s="808" t="s">
        <v>75</v>
      </c>
      <c r="H41" s="809"/>
      <c r="I41" s="809"/>
      <c r="J41" s="809"/>
      <c r="K41" s="809"/>
      <c r="L41" s="809"/>
      <c r="M41" s="809"/>
      <c r="N41" s="809"/>
      <c r="O41" s="809"/>
      <c r="P41" s="809"/>
      <c r="Q41" s="810"/>
    </row>
    <row r="42" spans="1:17" ht="18" customHeight="1" thickBot="1">
      <c r="A42" s="462" t="s">
        <v>2</v>
      </c>
      <c r="B42" s="564">
        <f>SUM(B40:B41)</f>
        <v>0</v>
      </c>
      <c r="C42" s="562">
        <f t="shared" ref="C42" si="29">SUM(C40:C41)</f>
        <v>0</v>
      </c>
      <c r="D42" s="562">
        <f t="shared" ref="D42" si="30">SUM(D40:D41)</f>
        <v>0</v>
      </c>
      <c r="E42" s="562">
        <f t="shared" ref="E42" si="31">SUM(E40:E41)</f>
        <v>0</v>
      </c>
      <c r="F42" s="562">
        <f t="shared" ref="F42" si="32">SUM(F40:F41)</f>
        <v>0</v>
      </c>
      <c r="G42" s="811"/>
      <c r="H42" s="812"/>
      <c r="I42" s="812"/>
      <c r="J42" s="812"/>
      <c r="K42" s="812"/>
      <c r="L42" s="812"/>
      <c r="M42" s="812"/>
      <c r="N42" s="812"/>
      <c r="O42" s="812"/>
      <c r="P42" s="812"/>
      <c r="Q42" s="813"/>
    </row>
    <row r="43" spans="1:17" ht="16.5" customHeight="1">
      <c r="A43" s="463" t="s">
        <v>38</v>
      </c>
      <c r="B43" s="414"/>
      <c r="C43" s="414"/>
      <c r="D43" s="414"/>
      <c r="E43" s="414"/>
      <c r="F43" s="414"/>
      <c r="G43" s="414"/>
      <c r="H43" s="414"/>
      <c r="I43" s="414"/>
      <c r="J43" s="414"/>
      <c r="K43" s="414"/>
      <c r="L43" s="414"/>
      <c r="M43" s="414"/>
      <c r="N43" s="414"/>
      <c r="O43" s="414"/>
      <c r="P43" s="414"/>
      <c r="Q43" s="414"/>
    </row>
    <row r="44" spans="1:17" ht="16.5" customHeight="1">
      <c r="A44" s="463" t="s">
        <v>57</v>
      </c>
      <c r="B44" s="414"/>
      <c r="C44" s="414"/>
      <c r="D44" s="414"/>
      <c r="E44" s="414"/>
      <c r="F44" s="414"/>
      <c r="G44" s="414"/>
      <c r="H44" s="414"/>
      <c r="I44" s="414"/>
      <c r="J44" s="414"/>
      <c r="K44" s="414"/>
      <c r="L44" s="414"/>
      <c r="M44" s="414"/>
      <c r="N44" s="414"/>
      <c r="O44" s="414"/>
      <c r="P44" s="414"/>
      <c r="Q44" s="414"/>
    </row>
    <row r="45" spans="1:17" ht="16.5" customHeight="1">
      <c r="A45" s="463" t="s">
        <v>58</v>
      </c>
      <c r="B45" s="414"/>
      <c r="C45" s="414"/>
      <c r="D45" s="414"/>
      <c r="E45" s="414"/>
      <c r="F45" s="414"/>
      <c r="G45" s="414"/>
      <c r="H45" s="414"/>
      <c r="I45" s="414"/>
      <c r="J45" s="414"/>
      <c r="K45" s="414"/>
      <c r="L45" s="414"/>
      <c r="M45" s="414"/>
      <c r="N45" s="414"/>
      <c r="O45" s="414"/>
      <c r="P45" s="414"/>
      <c r="Q45" s="414"/>
    </row>
    <row r="46" spans="1:17" ht="16.5" customHeight="1">
      <c r="A46" s="463" t="s">
        <v>359</v>
      </c>
      <c r="B46" s="414"/>
      <c r="C46" s="414"/>
      <c r="D46" s="414"/>
      <c r="E46" s="414"/>
      <c r="F46" s="414"/>
      <c r="G46" s="414"/>
      <c r="H46" s="414"/>
      <c r="I46" s="414"/>
      <c r="J46" s="414"/>
      <c r="K46" s="414"/>
      <c r="L46" s="414"/>
      <c r="M46" s="414"/>
      <c r="N46" s="414"/>
      <c r="O46" s="414"/>
      <c r="P46" s="414"/>
      <c r="Q46" s="414"/>
    </row>
    <row r="47" spans="1:17">
      <c r="A47" s="419"/>
    </row>
  </sheetData>
  <sheetProtection selectLockedCells="1"/>
  <mergeCells count="18">
    <mergeCell ref="G41:Q42"/>
    <mergeCell ref="N6:N7"/>
    <mergeCell ref="O8:O12"/>
    <mergeCell ref="P8:P39"/>
    <mergeCell ref="Q8:Q40"/>
    <mergeCell ref="O14:O22"/>
    <mergeCell ref="O24:O32"/>
    <mergeCell ref="O34:O38"/>
    <mergeCell ref="H6:L6"/>
    <mergeCell ref="A3:Q3"/>
    <mergeCell ref="B5:G5"/>
    <mergeCell ref="H5:N5"/>
    <mergeCell ref="O5:O7"/>
    <mergeCell ref="P5:P7"/>
    <mergeCell ref="Q5:Q6"/>
    <mergeCell ref="G6:G7"/>
    <mergeCell ref="M6:M7"/>
    <mergeCell ref="B6:F6"/>
  </mergeCells>
  <phoneticPr fontId="2"/>
  <printOptions horizontalCentered="1"/>
  <pageMargins left="0.2" right="0.2" top="0.98425196850393704" bottom="0.59055118110236227" header="0.51181102362204722" footer="0.51181102362204722"/>
  <pageSetup paperSize="9" scale="6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9" r:id="rId4" name="Option Button 3">
              <controlPr defaultSize="0" autoFill="0" autoLine="0" autoPict="0" altText="5/1（県内中小企業）">
                <anchor moveWithCells="1">
                  <from>
                    <xdr:col>12</xdr:col>
                    <xdr:colOff>1123950</xdr:colOff>
                    <xdr:row>1</xdr:row>
                    <xdr:rowOff>0</xdr:rowOff>
                  </from>
                  <to>
                    <xdr:col>15</xdr:col>
                    <xdr:colOff>114300</xdr:colOff>
                    <xdr:row>2</xdr:row>
                    <xdr:rowOff>19050</xdr:rowOff>
                  </to>
                </anchor>
              </controlPr>
            </control>
          </mc:Choice>
        </mc:AlternateContent>
        <mc:AlternateContent xmlns:mc="http://schemas.openxmlformats.org/markup-compatibility/2006">
          <mc:Choice Requires="x14">
            <control shapeId="9220" r:id="rId5" name="Option Button 4">
              <controlPr defaultSize="0" autoFill="0" autoLine="0" autoPict="0">
                <anchor moveWithCells="1">
                  <from>
                    <xdr:col>12</xdr:col>
                    <xdr:colOff>9525</xdr:colOff>
                    <xdr:row>1</xdr:row>
                    <xdr:rowOff>0</xdr:rowOff>
                  </from>
                  <to>
                    <xdr:col>13</xdr:col>
                    <xdr:colOff>47625</xdr:colOff>
                    <xdr:row>2</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U47"/>
  <sheetViews>
    <sheetView showGridLines="0" view="pageBreakPreview" zoomScaleNormal="100" zoomScaleSheetLayoutView="100" workbookViewId="0"/>
  </sheetViews>
  <sheetFormatPr defaultRowHeight="13.5"/>
  <cols>
    <col min="1" max="1" width="13.625" style="47" customWidth="1"/>
    <col min="2" max="6" width="11.25" style="47" customWidth="1"/>
    <col min="7" max="7" width="16.25" style="47" customWidth="1"/>
    <col min="8" max="12" width="11.25" style="47" customWidth="1"/>
    <col min="13" max="13" width="16.25" style="47" customWidth="1"/>
    <col min="14" max="14" width="13.75" style="47" customWidth="1"/>
    <col min="15" max="15" width="11.125" style="47" customWidth="1"/>
    <col min="16" max="16" width="14.75" style="47" customWidth="1"/>
    <col min="17" max="17" width="12.625" style="47" customWidth="1"/>
    <col min="18" max="18" width="1.625" style="47" customWidth="1"/>
    <col min="19" max="16384" width="9" style="47"/>
  </cols>
  <sheetData>
    <row r="1" spans="1:21" ht="18" customHeight="1">
      <c r="A1" s="413" t="s">
        <v>436</v>
      </c>
      <c r="B1" s="414"/>
      <c r="C1" s="414"/>
      <c r="D1" s="414"/>
      <c r="E1" s="414"/>
      <c r="F1" s="414"/>
      <c r="G1" s="414"/>
      <c r="H1" s="414"/>
      <c r="I1" s="414"/>
      <c r="J1" s="414"/>
      <c r="K1" s="414"/>
      <c r="L1" s="414"/>
      <c r="M1" s="414"/>
      <c r="N1" s="414"/>
      <c r="O1" s="414"/>
      <c r="P1" s="414"/>
      <c r="Q1" s="414"/>
    </row>
    <row r="2" spans="1:21" ht="18" customHeight="1">
      <c r="A2" s="413"/>
      <c r="B2" s="414"/>
      <c r="C2" s="414"/>
      <c r="D2" s="414"/>
      <c r="E2" s="414"/>
      <c r="F2" s="414"/>
      <c r="G2" s="414"/>
      <c r="H2" s="414"/>
      <c r="I2" s="414"/>
      <c r="J2" s="414"/>
      <c r="K2" s="414"/>
      <c r="L2" s="545" t="s">
        <v>365</v>
      </c>
      <c r="M2" s="546"/>
      <c r="N2" s="547"/>
      <c r="O2" s="548"/>
      <c r="P2" s="414"/>
      <c r="Q2" s="414"/>
    </row>
    <row r="3" spans="1:21" ht="13.5" customHeight="1">
      <c r="A3" s="743" t="s">
        <v>428</v>
      </c>
      <c r="B3" s="743"/>
      <c r="C3" s="743"/>
      <c r="D3" s="743"/>
      <c r="E3" s="743"/>
      <c r="F3" s="743"/>
      <c r="G3" s="743"/>
      <c r="H3" s="743"/>
      <c r="I3" s="743"/>
      <c r="J3" s="743"/>
      <c r="K3" s="743"/>
      <c r="L3" s="743"/>
      <c r="M3" s="743"/>
      <c r="N3" s="743"/>
      <c r="O3" s="743"/>
      <c r="P3" s="743"/>
      <c r="Q3" s="743"/>
    </row>
    <row r="4" spans="1:21" ht="17.25" customHeight="1" thickBot="1">
      <c r="A4" s="419"/>
      <c r="B4" s="414"/>
      <c r="C4" s="414"/>
      <c r="D4" s="414"/>
      <c r="E4" s="414"/>
      <c r="F4" s="414"/>
      <c r="G4" s="521"/>
      <c r="H4" s="521"/>
      <c r="I4" s="521"/>
      <c r="J4" s="540"/>
      <c r="K4" s="540"/>
      <c r="L4" s="540"/>
      <c r="M4" s="521"/>
      <c r="N4" s="521"/>
      <c r="O4" s="521"/>
      <c r="P4" s="414"/>
      <c r="Q4" s="420" t="s">
        <v>0</v>
      </c>
      <c r="U4" s="47">
        <v>1</v>
      </c>
    </row>
    <row r="5" spans="1:21" ht="18" customHeight="1">
      <c r="A5" s="421" t="s">
        <v>6</v>
      </c>
      <c r="B5" s="744" t="s">
        <v>26</v>
      </c>
      <c r="C5" s="745"/>
      <c r="D5" s="745"/>
      <c r="E5" s="745"/>
      <c r="F5" s="745"/>
      <c r="G5" s="745"/>
      <c r="H5" s="746" t="s">
        <v>27</v>
      </c>
      <c r="I5" s="745"/>
      <c r="J5" s="745"/>
      <c r="K5" s="745"/>
      <c r="L5" s="745"/>
      <c r="M5" s="745"/>
      <c r="N5" s="747"/>
      <c r="O5" s="748" t="s">
        <v>357</v>
      </c>
      <c r="P5" s="777" t="s">
        <v>72</v>
      </c>
      <c r="Q5" s="763" t="s">
        <v>28</v>
      </c>
    </row>
    <row r="6" spans="1:21" ht="18" customHeight="1">
      <c r="A6" s="422"/>
      <c r="B6" s="819" t="s">
        <v>29</v>
      </c>
      <c r="C6" s="820"/>
      <c r="D6" s="820"/>
      <c r="E6" s="820"/>
      <c r="F6" s="821"/>
      <c r="G6" s="765" t="s">
        <v>309</v>
      </c>
      <c r="H6" s="823" t="s">
        <v>29</v>
      </c>
      <c r="I6" s="823"/>
      <c r="J6" s="823"/>
      <c r="K6" s="823"/>
      <c r="L6" s="823"/>
      <c r="M6" s="765" t="s">
        <v>309</v>
      </c>
      <c r="N6" s="765" t="s">
        <v>31</v>
      </c>
      <c r="O6" s="749"/>
      <c r="P6" s="778"/>
      <c r="Q6" s="764"/>
    </row>
    <row r="7" spans="1:21" ht="21.75" customHeight="1" thickBot="1">
      <c r="A7" s="423"/>
      <c r="B7" s="424" t="s">
        <v>350</v>
      </c>
      <c r="C7" s="425" t="s">
        <v>354</v>
      </c>
      <c r="D7" s="425" t="s">
        <v>362</v>
      </c>
      <c r="E7" s="425" t="s">
        <v>363</v>
      </c>
      <c r="F7" s="425" t="s">
        <v>364</v>
      </c>
      <c r="G7" s="766"/>
      <c r="H7" s="519" t="s">
        <v>351</v>
      </c>
      <c r="I7" s="519" t="s">
        <v>354</v>
      </c>
      <c r="J7" s="539" t="s">
        <v>362</v>
      </c>
      <c r="K7" s="539" t="s">
        <v>363</v>
      </c>
      <c r="L7" s="539" t="s">
        <v>364</v>
      </c>
      <c r="M7" s="766"/>
      <c r="N7" s="766"/>
      <c r="O7" s="750"/>
      <c r="P7" s="779"/>
      <c r="Q7" s="426"/>
    </row>
    <row r="8" spans="1:21" ht="13.5" customHeight="1">
      <c r="A8" s="427" t="s">
        <v>32</v>
      </c>
      <c r="B8" s="428"/>
      <c r="C8" s="429"/>
      <c r="D8" s="536"/>
      <c r="E8" s="536"/>
      <c r="F8" s="536"/>
      <c r="G8" s="430"/>
      <c r="H8" s="429"/>
      <c r="I8" s="429"/>
      <c r="J8" s="429"/>
      <c r="K8" s="429"/>
      <c r="L8" s="429"/>
      <c r="M8" s="431"/>
      <c r="N8" s="431"/>
      <c r="O8" s="755"/>
      <c r="P8" s="769"/>
      <c r="Q8" s="771" t="s">
        <v>81</v>
      </c>
    </row>
    <row r="9" spans="1:21" ht="13.5" customHeight="1">
      <c r="A9" s="427"/>
      <c r="B9" s="428"/>
      <c r="C9" s="429"/>
      <c r="D9" s="536"/>
      <c r="E9" s="536"/>
      <c r="F9" s="536"/>
      <c r="G9" s="430"/>
      <c r="H9" s="429"/>
      <c r="I9" s="429"/>
      <c r="J9" s="429"/>
      <c r="K9" s="429"/>
      <c r="L9" s="429"/>
      <c r="M9" s="431"/>
      <c r="N9" s="431"/>
      <c r="O9" s="755"/>
      <c r="P9" s="769"/>
      <c r="Q9" s="771"/>
    </row>
    <row r="10" spans="1:21" ht="13.5" customHeight="1">
      <c r="A10" s="427"/>
      <c r="B10" s="428"/>
      <c r="C10" s="429"/>
      <c r="D10" s="536"/>
      <c r="E10" s="536"/>
      <c r="F10" s="536"/>
      <c r="G10" s="430"/>
      <c r="H10" s="429"/>
      <c r="I10" s="429"/>
      <c r="J10" s="429"/>
      <c r="K10" s="429"/>
      <c r="L10" s="429"/>
      <c r="M10" s="431"/>
      <c r="N10" s="431"/>
      <c r="O10" s="755"/>
      <c r="P10" s="769"/>
      <c r="Q10" s="771"/>
    </row>
    <row r="11" spans="1:21">
      <c r="A11" s="432"/>
      <c r="B11" s="428"/>
      <c r="C11" s="429"/>
      <c r="D11" s="536"/>
      <c r="E11" s="536"/>
      <c r="F11" s="536"/>
      <c r="G11" s="430"/>
      <c r="H11" s="429"/>
      <c r="I11" s="429"/>
      <c r="J11" s="429"/>
      <c r="K11" s="429"/>
      <c r="L11" s="429"/>
      <c r="M11" s="431"/>
      <c r="N11" s="431"/>
      <c r="O11" s="755"/>
      <c r="P11" s="769"/>
      <c r="Q11" s="771"/>
    </row>
    <row r="12" spans="1:21">
      <c r="A12" s="433"/>
      <c r="B12" s="434"/>
      <c r="C12" s="435"/>
      <c r="D12" s="537"/>
      <c r="E12" s="537"/>
      <c r="F12" s="537"/>
      <c r="G12" s="436"/>
      <c r="H12" s="435"/>
      <c r="I12" s="435"/>
      <c r="J12" s="435"/>
      <c r="K12" s="435"/>
      <c r="L12" s="435"/>
      <c r="M12" s="437"/>
      <c r="N12" s="437"/>
      <c r="O12" s="756"/>
      <c r="P12" s="769"/>
      <c r="Q12" s="771"/>
    </row>
    <row r="13" spans="1:21">
      <c r="A13" s="438" t="s">
        <v>33</v>
      </c>
      <c r="B13" s="465">
        <f>SUM(B8:B12)</f>
        <v>0</v>
      </c>
      <c r="C13" s="466">
        <f>SUM(C8:C12)</f>
        <v>0</v>
      </c>
      <c r="D13" s="466">
        <f t="shared" ref="D13:F13" si="0">SUM(D8:D12)</f>
        <v>0</v>
      </c>
      <c r="E13" s="466">
        <f t="shared" si="0"/>
        <v>0</v>
      </c>
      <c r="F13" s="466">
        <f t="shared" si="0"/>
        <v>0</v>
      </c>
      <c r="G13" s="439"/>
      <c r="H13" s="466">
        <f>SUM(H8:H12)</f>
        <v>0</v>
      </c>
      <c r="I13" s="466">
        <f>SUM(I8:I12)</f>
        <v>0</v>
      </c>
      <c r="J13" s="466">
        <f t="shared" ref="J13:L13" si="1">SUM(J8:J12)</f>
        <v>0</v>
      </c>
      <c r="K13" s="466">
        <f t="shared" si="1"/>
        <v>0</v>
      </c>
      <c r="L13" s="466">
        <f t="shared" si="1"/>
        <v>0</v>
      </c>
      <c r="M13" s="440"/>
      <c r="N13" s="440"/>
      <c r="O13" s="467">
        <f>IF(U4=1,ROUNDDOWN(H13/5,0),ROUNDDOWN(H13/10,0))</f>
        <v>0</v>
      </c>
      <c r="P13" s="769"/>
      <c r="Q13" s="771"/>
    </row>
    <row r="14" spans="1:21" ht="13.5" customHeight="1">
      <c r="A14" s="441" t="s">
        <v>34</v>
      </c>
      <c r="B14" s="442"/>
      <c r="C14" s="443"/>
      <c r="D14" s="538"/>
      <c r="E14" s="538"/>
      <c r="F14" s="538"/>
      <c r="G14" s="444"/>
      <c r="H14" s="443"/>
      <c r="I14" s="443"/>
      <c r="J14" s="538"/>
      <c r="K14" s="538"/>
      <c r="L14" s="538"/>
      <c r="M14" s="444"/>
      <c r="N14" s="445"/>
      <c r="O14" s="754"/>
      <c r="P14" s="769"/>
      <c r="Q14" s="771"/>
    </row>
    <row r="15" spans="1:21">
      <c r="A15" s="422"/>
      <c r="B15" s="428"/>
      <c r="C15" s="429"/>
      <c r="D15" s="536"/>
      <c r="E15" s="536"/>
      <c r="F15" s="536"/>
      <c r="G15" s="446"/>
      <c r="H15" s="429"/>
      <c r="I15" s="429"/>
      <c r="J15" s="536"/>
      <c r="K15" s="536"/>
      <c r="L15" s="536"/>
      <c r="M15" s="446"/>
      <c r="N15" s="431"/>
      <c r="O15" s="773"/>
      <c r="P15" s="769"/>
      <c r="Q15" s="771"/>
    </row>
    <row r="16" spans="1:21">
      <c r="A16" s="422"/>
      <c r="B16" s="428"/>
      <c r="C16" s="429"/>
      <c r="D16" s="536"/>
      <c r="E16" s="536"/>
      <c r="F16" s="536"/>
      <c r="G16" s="446"/>
      <c r="H16" s="429"/>
      <c r="I16" s="429"/>
      <c r="J16" s="536"/>
      <c r="K16" s="536"/>
      <c r="L16" s="536"/>
      <c r="M16" s="446"/>
      <c r="N16" s="431"/>
      <c r="O16" s="773"/>
      <c r="P16" s="769"/>
      <c r="Q16" s="771"/>
    </row>
    <row r="17" spans="1:17">
      <c r="A17" s="422"/>
      <c r="B17" s="428"/>
      <c r="C17" s="429"/>
      <c r="D17" s="536"/>
      <c r="E17" s="536"/>
      <c r="F17" s="536"/>
      <c r="G17" s="446"/>
      <c r="H17" s="429"/>
      <c r="I17" s="429"/>
      <c r="J17" s="536"/>
      <c r="K17" s="536"/>
      <c r="L17" s="536"/>
      <c r="M17" s="446"/>
      <c r="N17" s="431"/>
      <c r="O17" s="773"/>
      <c r="P17" s="769"/>
      <c r="Q17" s="771"/>
    </row>
    <row r="18" spans="1:17">
      <c r="A18" s="422"/>
      <c r="B18" s="428"/>
      <c r="C18" s="429"/>
      <c r="D18" s="536"/>
      <c r="E18" s="536"/>
      <c r="F18" s="536"/>
      <c r="G18" s="446"/>
      <c r="H18" s="429"/>
      <c r="I18" s="429"/>
      <c r="J18" s="536"/>
      <c r="K18" s="536"/>
      <c r="L18" s="536"/>
      <c r="M18" s="446"/>
      <c r="N18" s="431"/>
      <c r="O18" s="773"/>
      <c r="P18" s="769"/>
      <c r="Q18" s="771"/>
    </row>
    <row r="19" spans="1:17">
      <c r="A19" s="422"/>
      <c r="B19" s="428"/>
      <c r="C19" s="429"/>
      <c r="D19" s="536"/>
      <c r="E19" s="536"/>
      <c r="F19" s="536"/>
      <c r="G19" s="446"/>
      <c r="H19" s="429"/>
      <c r="I19" s="429"/>
      <c r="J19" s="536"/>
      <c r="K19" s="536"/>
      <c r="L19" s="536"/>
      <c r="M19" s="446"/>
      <c r="N19" s="431"/>
      <c r="O19" s="755"/>
      <c r="P19" s="769"/>
      <c r="Q19" s="771"/>
    </row>
    <row r="20" spans="1:17">
      <c r="A20" s="422"/>
      <c r="B20" s="428"/>
      <c r="C20" s="429"/>
      <c r="D20" s="536"/>
      <c r="E20" s="536"/>
      <c r="F20" s="536"/>
      <c r="G20" s="446"/>
      <c r="H20" s="429"/>
      <c r="I20" s="429"/>
      <c r="J20" s="536"/>
      <c r="K20" s="536"/>
      <c r="L20" s="536"/>
      <c r="M20" s="446"/>
      <c r="N20" s="431"/>
      <c r="O20" s="755"/>
      <c r="P20" s="769"/>
      <c r="Q20" s="771"/>
    </row>
    <row r="21" spans="1:17">
      <c r="A21" s="422"/>
      <c r="B21" s="428"/>
      <c r="C21" s="429"/>
      <c r="D21" s="536"/>
      <c r="E21" s="536"/>
      <c r="F21" s="536"/>
      <c r="G21" s="446"/>
      <c r="H21" s="429"/>
      <c r="I21" s="429"/>
      <c r="J21" s="536"/>
      <c r="K21" s="536"/>
      <c r="L21" s="536"/>
      <c r="M21" s="446"/>
      <c r="N21" s="431"/>
      <c r="O21" s="755"/>
      <c r="P21" s="769"/>
      <c r="Q21" s="771"/>
    </row>
    <row r="22" spans="1:17">
      <c r="A22" s="447"/>
      <c r="B22" s="434"/>
      <c r="C22" s="435"/>
      <c r="D22" s="537"/>
      <c r="E22" s="537"/>
      <c r="F22" s="537"/>
      <c r="G22" s="448"/>
      <c r="H22" s="435"/>
      <c r="I22" s="435"/>
      <c r="J22" s="537"/>
      <c r="K22" s="537"/>
      <c r="L22" s="537"/>
      <c r="M22" s="448"/>
      <c r="N22" s="437"/>
      <c r="O22" s="756"/>
      <c r="P22" s="769"/>
      <c r="Q22" s="771"/>
    </row>
    <row r="23" spans="1:17">
      <c r="A23" s="438" t="s">
        <v>33</v>
      </c>
      <c r="B23" s="465">
        <f>SUM(B14:B22)</f>
        <v>0</v>
      </c>
      <c r="C23" s="466">
        <f>SUM(C14:C22)</f>
        <v>0</v>
      </c>
      <c r="D23" s="466">
        <f t="shared" ref="D23:F23" si="2">SUM(D14:D22)</f>
        <v>0</v>
      </c>
      <c r="E23" s="466">
        <f t="shared" si="2"/>
        <v>0</v>
      </c>
      <c r="F23" s="466">
        <f t="shared" si="2"/>
        <v>0</v>
      </c>
      <c r="G23" s="449"/>
      <c r="H23" s="466">
        <f>SUM(H14:H22)</f>
        <v>0</v>
      </c>
      <c r="I23" s="466">
        <f>SUM(I14:I22)</f>
        <v>0</v>
      </c>
      <c r="J23" s="466">
        <f t="shared" ref="J23:L23" si="3">SUM(J14:J22)</f>
        <v>0</v>
      </c>
      <c r="K23" s="466">
        <f t="shared" si="3"/>
        <v>0</v>
      </c>
      <c r="L23" s="466">
        <f t="shared" si="3"/>
        <v>0</v>
      </c>
      <c r="M23" s="449"/>
      <c r="N23" s="440"/>
      <c r="O23" s="467">
        <f>IF(U4=1,ROUNDDOWN(H23/5,0),ROUNDDOWN(H23/10,0))</f>
        <v>0</v>
      </c>
      <c r="P23" s="769"/>
      <c r="Q23" s="771"/>
    </row>
    <row r="24" spans="1:17">
      <c r="A24" s="441" t="s">
        <v>35</v>
      </c>
      <c r="B24" s="442"/>
      <c r="C24" s="443"/>
      <c r="D24" s="538"/>
      <c r="E24" s="538"/>
      <c r="F24" s="538"/>
      <c r="G24" s="444"/>
      <c r="H24" s="443"/>
      <c r="I24" s="443"/>
      <c r="J24" s="538"/>
      <c r="K24" s="538"/>
      <c r="L24" s="538"/>
      <c r="M24" s="444"/>
      <c r="N24" s="445"/>
      <c r="O24" s="774"/>
      <c r="P24" s="769"/>
      <c r="Q24" s="771"/>
    </row>
    <row r="25" spans="1:17">
      <c r="A25" s="422"/>
      <c r="B25" s="428"/>
      <c r="C25" s="429"/>
      <c r="D25" s="536"/>
      <c r="E25" s="536"/>
      <c r="F25" s="536"/>
      <c r="G25" s="446"/>
      <c r="H25" s="429"/>
      <c r="I25" s="429"/>
      <c r="J25" s="536"/>
      <c r="K25" s="536"/>
      <c r="L25" s="536"/>
      <c r="M25" s="446"/>
      <c r="N25" s="431"/>
      <c r="O25" s="775"/>
      <c r="P25" s="769"/>
      <c r="Q25" s="771"/>
    </row>
    <row r="26" spans="1:17">
      <c r="A26" s="422"/>
      <c r="B26" s="428"/>
      <c r="C26" s="429"/>
      <c r="D26" s="536"/>
      <c r="E26" s="536"/>
      <c r="F26" s="536"/>
      <c r="G26" s="446"/>
      <c r="H26" s="429"/>
      <c r="I26" s="429"/>
      <c r="J26" s="536"/>
      <c r="K26" s="536"/>
      <c r="L26" s="536"/>
      <c r="M26" s="446"/>
      <c r="N26" s="431"/>
      <c r="O26" s="775"/>
      <c r="P26" s="769"/>
      <c r="Q26" s="771"/>
    </row>
    <row r="27" spans="1:17">
      <c r="A27" s="422"/>
      <c r="B27" s="428"/>
      <c r="C27" s="429"/>
      <c r="D27" s="536"/>
      <c r="E27" s="536"/>
      <c r="F27" s="536"/>
      <c r="G27" s="446"/>
      <c r="H27" s="429"/>
      <c r="I27" s="429"/>
      <c r="J27" s="536"/>
      <c r="K27" s="536"/>
      <c r="L27" s="536"/>
      <c r="M27" s="446"/>
      <c r="N27" s="431"/>
      <c r="O27" s="775"/>
      <c r="P27" s="769"/>
      <c r="Q27" s="771"/>
    </row>
    <row r="28" spans="1:17">
      <c r="A28" s="422"/>
      <c r="B28" s="428"/>
      <c r="C28" s="429"/>
      <c r="D28" s="536"/>
      <c r="E28" s="536"/>
      <c r="F28" s="536"/>
      <c r="G28" s="446"/>
      <c r="H28" s="429"/>
      <c r="I28" s="429"/>
      <c r="J28" s="536"/>
      <c r="K28" s="536"/>
      <c r="L28" s="536"/>
      <c r="M28" s="446"/>
      <c r="N28" s="431"/>
      <c r="O28" s="775"/>
      <c r="P28" s="769"/>
      <c r="Q28" s="771"/>
    </row>
    <row r="29" spans="1:17">
      <c r="A29" s="422"/>
      <c r="B29" s="428"/>
      <c r="C29" s="429"/>
      <c r="D29" s="536"/>
      <c r="E29" s="536"/>
      <c r="F29" s="536"/>
      <c r="G29" s="446"/>
      <c r="H29" s="429"/>
      <c r="I29" s="429"/>
      <c r="J29" s="536"/>
      <c r="K29" s="536"/>
      <c r="L29" s="536"/>
      <c r="M29" s="446"/>
      <c r="N29" s="431"/>
      <c r="O29" s="775"/>
      <c r="P29" s="769"/>
      <c r="Q29" s="771"/>
    </row>
    <row r="30" spans="1:17">
      <c r="A30" s="422"/>
      <c r="B30" s="428"/>
      <c r="C30" s="429"/>
      <c r="D30" s="536"/>
      <c r="E30" s="536"/>
      <c r="F30" s="536"/>
      <c r="G30" s="446"/>
      <c r="H30" s="429"/>
      <c r="I30" s="429"/>
      <c r="J30" s="429"/>
      <c r="K30" s="429"/>
      <c r="L30" s="429"/>
      <c r="M30" s="450"/>
      <c r="N30" s="431"/>
      <c r="O30" s="775"/>
      <c r="P30" s="769"/>
      <c r="Q30" s="771"/>
    </row>
    <row r="31" spans="1:17">
      <c r="A31" s="432"/>
      <c r="B31" s="428"/>
      <c r="C31" s="429"/>
      <c r="D31" s="536"/>
      <c r="E31" s="536"/>
      <c r="F31" s="536"/>
      <c r="G31" s="451"/>
      <c r="H31" s="520"/>
      <c r="I31" s="520"/>
      <c r="J31" s="520"/>
      <c r="K31" s="520"/>
      <c r="L31" s="520"/>
      <c r="M31" s="520"/>
      <c r="N31" s="520"/>
      <c r="O31" s="775"/>
      <c r="P31" s="769"/>
      <c r="Q31" s="771"/>
    </row>
    <row r="32" spans="1:17">
      <c r="A32" s="447"/>
      <c r="B32" s="434"/>
      <c r="C32" s="435"/>
      <c r="D32" s="537"/>
      <c r="E32" s="537"/>
      <c r="F32" s="537"/>
      <c r="G32" s="448"/>
      <c r="H32" s="452"/>
      <c r="I32" s="452"/>
      <c r="J32" s="452"/>
      <c r="K32" s="452"/>
      <c r="L32" s="452"/>
      <c r="M32" s="453"/>
      <c r="N32" s="437"/>
      <c r="O32" s="776"/>
      <c r="P32" s="769"/>
      <c r="Q32" s="771"/>
    </row>
    <row r="33" spans="1:17">
      <c r="A33" s="438" t="s">
        <v>33</v>
      </c>
      <c r="B33" s="465">
        <f>SUM(B24:B32)</f>
        <v>0</v>
      </c>
      <c r="C33" s="466">
        <f>SUM(C24:C32)</f>
        <v>0</v>
      </c>
      <c r="D33" s="466">
        <f t="shared" ref="D33:F33" si="4">SUM(D24:D32)</f>
        <v>0</v>
      </c>
      <c r="E33" s="466">
        <f t="shared" si="4"/>
        <v>0</v>
      </c>
      <c r="F33" s="466">
        <f t="shared" si="4"/>
        <v>0</v>
      </c>
      <c r="G33" s="449"/>
      <c r="H33" s="468">
        <f>SUM(H24:H32)</f>
        <v>0</v>
      </c>
      <c r="I33" s="468">
        <f>SUM(I24:I32)</f>
        <v>0</v>
      </c>
      <c r="J33" s="468">
        <f t="shared" ref="J33:L33" si="5">SUM(J24:J32)</f>
        <v>0</v>
      </c>
      <c r="K33" s="468">
        <f t="shared" si="5"/>
        <v>0</v>
      </c>
      <c r="L33" s="468">
        <f t="shared" si="5"/>
        <v>0</v>
      </c>
      <c r="M33" s="449"/>
      <c r="N33" s="440"/>
      <c r="O33" s="467">
        <f>IF(U4=1,ROUNDDOWN(H33/5,0),ROUNDDOWN(H33/10,0))</f>
        <v>0</v>
      </c>
      <c r="P33" s="769"/>
      <c r="Q33" s="771"/>
    </row>
    <row r="34" spans="1:17">
      <c r="A34" s="441" t="s">
        <v>73</v>
      </c>
      <c r="B34" s="442"/>
      <c r="C34" s="443"/>
      <c r="D34" s="538"/>
      <c r="E34" s="538"/>
      <c r="F34" s="538"/>
      <c r="G34" s="444"/>
      <c r="H34" s="443"/>
      <c r="I34" s="443"/>
      <c r="J34" s="538"/>
      <c r="K34" s="538"/>
      <c r="L34" s="538"/>
      <c r="M34" s="444"/>
      <c r="N34" s="445"/>
      <c r="O34" s="754"/>
      <c r="P34" s="769"/>
      <c r="Q34" s="771"/>
    </row>
    <row r="35" spans="1:17">
      <c r="A35" s="427"/>
      <c r="B35" s="428"/>
      <c r="C35" s="429"/>
      <c r="D35" s="536"/>
      <c r="E35" s="536"/>
      <c r="F35" s="536"/>
      <c r="G35" s="446"/>
      <c r="H35" s="429"/>
      <c r="I35" s="429"/>
      <c r="J35" s="536"/>
      <c r="K35" s="536"/>
      <c r="L35" s="536"/>
      <c r="M35" s="446"/>
      <c r="N35" s="431"/>
      <c r="O35" s="755"/>
      <c r="P35" s="769"/>
      <c r="Q35" s="771"/>
    </row>
    <row r="36" spans="1:17">
      <c r="A36" s="427"/>
      <c r="B36" s="428"/>
      <c r="C36" s="429"/>
      <c r="D36" s="536"/>
      <c r="E36" s="536"/>
      <c r="F36" s="536"/>
      <c r="G36" s="446"/>
      <c r="H36" s="429"/>
      <c r="I36" s="429"/>
      <c r="J36" s="536"/>
      <c r="K36" s="536"/>
      <c r="L36" s="536"/>
      <c r="M36" s="446"/>
      <c r="N36" s="431"/>
      <c r="O36" s="755"/>
      <c r="P36" s="769"/>
      <c r="Q36" s="771"/>
    </row>
    <row r="37" spans="1:17">
      <c r="A37" s="422"/>
      <c r="B37" s="428"/>
      <c r="C37" s="429"/>
      <c r="D37" s="536"/>
      <c r="E37" s="536"/>
      <c r="F37" s="536"/>
      <c r="G37" s="446"/>
      <c r="H37" s="429"/>
      <c r="I37" s="429"/>
      <c r="J37" s="536"/>
      <c r="K37" s="536"/>
      <c r="L37" s="536"/>
      <c r="M37" s="446"/>
      <c r="N37" s="431"/>
      <c r="O37" s="755"/>
      <c r="P37" s="769"/>
      <c r="Q37" s="771"/>
    </row>
    <row r="38" spans="1:17">
      <c r="A38" s="433"/>
      <c r="B38" s="434"/>
      <c r="C38" s="435"/>
      <c r="D38" s="537"/>
      <c r="E38" s="537"/>
      <c r="F38" s="537"/>
      <c r="G38" s="448"/>
      <c r="H38" s="435"/>
      <c r="I38" s="435"/>
      <c r="J38" s="537"/>
      <c r="K38" s="537"/>
      <c r="L38" s="537"/>
      <c r="M38" s="448"/>
      <c r="N38" s="437"/>
      <c r="O38" s="756"/>
      <c r="P38" s="769"/>
      <c r="Q38" s="771"/>
    </row>
    <row r="39" spans="1:17" ht="14.25" thickBot="1">
      <c r="A39" s="422" t="s">
        <v>33</v>
      </c>
      <c r="B39" s="469">
        <f>SUM(B34:B38)</f>
        <v>0</v>
      </c>
      <c r="C39" s="470">
        <f>SUM(C34:C38)</f>
        <v>0</v>
      </c>
      <c r="D39" s="470">
        <f t="shared" ref="D39:F39" si="6">SUM(D34:D38)</f>
        <v>0</v>
      </c>
      <c r="E39" s="470">
        <f t="shared" si="6"/>
        <v>0</v>
      </c>
      <c r="F39" s="470">
        <f t="shared" si="6"/>
        <v>0</v>
      </c>
      <c r="G39" s="454"/>
      <c r="H39" s="470">
        <f>SUM(H34:H38)</f>
        <v>0</v>
      </c>
      <c r="I39" s="470">
        <f>SUM(I34:I38)</f>
        <v>0</v>
      </c>
      <c r="J39" s="470">
        <f t="shared" ref="J39:L39" si="7">SUM(J34:J38)</f>
        <v>0</v>
      </c>
      <c r="K39" s="470">
        <f t="shared" si="7"/>
        <v>0</v>
      </c>
      <c r="L39" s="470">
        <f t="shared" si="7"/>
        <v>0</v>
      </c>
      <c r="M39" s="455"/>
      <c r="N39" s="456"/>
      <c r="O39" s="467">
        <f>IF(U4=1,ROUNDDOWN(H39/5,0),ROUNDDOWN(H39/10,0))</f>
        <v>0</v>
      </c>
      <c r="P39" s="770"/>
      <c r="Q39" s="771"/>
    </row>
    <row r="40" spans="1:17" ht="18" customHeight="1" thickTop="1" thickBot="1">
      <c r="A40" s="457" t="s">
        <v>36</v>
      </c>
      <c r="B40" s="471">
        <f>SUM(B39,B33,B23,B13)</f>
        <v>0</v>
      </c>
      <c r="C40" s="472">
        <f>SUM(C39,C33,C23,C13)</f>
        <v>0</v>
      </c>
      <c r="D40" s="472">
        <f t="shared" ref="D40:F40" si="8">SUM(D39,D33,D23,D13)</f>
        <v>0</v>
      </c>
      <c r="E40" s="472">
        <f t="shared" si="8"/>
        <v>0</v>
      </c>
      <c r="F40" s="472">
        <f t="shared" si="8"/>
        <v>0</v>
      </c>
      <c r="G40" s="458"/>
      <c r="H40" s="472">
        <f>SUM(H39,H33,H23,H13)</f>
        <v>0</v>
      </c>
      <c r="I40" s="472">
        <f>SUM(I39,I33,I23,I13)</f>
        <v>0</v>
      </c>
      <c r="J40" s="472">
        <f t="shared" ref="J40:L40" si="9">SUM(J39,J33,J23,J13)</f>
        <v>0</v>
      </c>
      <c r="K40" s="472">
        <f t="shared" si="9"/>
        <v>0</v>
      </c>
      <c r="L40" s="472">
        <f t="shared" si="9"/>
        <v>0</v>
      </c>
      <c r="M40" s="459"/>
      <c r="N40" s="459"/>
      <c r="O40" s="477">
        <f>SUM(O13,O23,O33,O39)</f>
        <v>0</v>
      </c>
      <c r="P40" s="478">
        <f>O40</f>
        <v>0</v>
      </c>
      <c r="Q40" s="772"/>
    </row>
    <row r="41" spans="1:17" ht="18" customHeight="1">
      <c r="A41" s="461" t="s">
        <v>37</v>
      </c>
      <c r="B41" s="473">
        <f>ROUNDDOWN(B40*0.08,0)</f>
        <v>0</v>
      </c>
      <c r="C41" s="474">
        <f>ROUNDDOWN(C40*0.08,0)</f>
        <v>0</v>
      </c>
      <c r="D41" s="474">
        <f t="shared" ref="D41:F41" si="10">ROUNDDOWN(D40*0.08,0)</f>
        <v>0</v>
      </c>
      <c r="E41" s="474">
        <f t="shared" si="10"/>
        <v>0</v>
      </c>
      <c r="F41" s="474">
        <f t="shared" si="10"/>
        <v>0</v>
      </c>
      <c r="G41" s="808" t="s">
        <v>75</v>
      </c>
      <c r="H41" s="809"/>
      <c r="I41" s="809"/>
      <c r="J41" s="809"/>
      <c r="K41" s="809"/>
      <c r="L41" s="809"/>
      <c r="M41" s="809"/>
      <c r="N41" s="809"/>
      <c r="O41" s="809"/>
      <c r="P41" s="809"/>
      <c r="Q41" s="810"/>
    </row>
    <row r="42" spans="1:17" ht="18" customHeight="1" thickBot="1">
      <c r="A42" s="462" t="s">
        <v>2</v>
      </c>
      <c r="B42" s="475">
        <f>SUM(B40:B41)</f>
        <v>0</v>
      </c>
      <c r="C42" s="476">
        <f>SUM(C40:C41)</f>
        <v>0</v>
      </c>
      <c r="D42" s="476">
        <f t="shared" ref="D42:F42" si="11">SUM(D40:D41)</f>
        <v>0</v>
      </c>
      <c r="E42" s="476">
        <f t="shared" si="11"/>
        <v>0</v>
      </c>
      <c r="F42" s="476">
        <f t="shared" si="11"/>
        <v>0</v>
      </c>
      <c r="G42" s="811"/>
      <c r="H42" s="812"/>
      <c r="I42" s="812"/>
      <c r="J42" s="812"/>
      <c r="K42" s="812"/>
      <c r="L42" s="812"/>
      <c r="M42" s="812"/>
      <c r="N42" s="812"/>
      <c r="O42" s="812"/>
      <c r="P42" s="812"/>
      <c r="Q42" s="813"/>
    </row>
    <row r="43" spans="1:17" ht="16.5" customHeight="1">
      <c r="A43" s="463" t="s">
        <v>38</v>
      </c>
      <c r="B43" s="414"/>
      <c r="C43" s="414"/>
      <c r="D43" s="414"/>
      <c r="E43" s="414"/>
      <c r="F43" s="414"/>
      <c r="G43" s="414"/>
      <c r="H43" s="414"/>
      <c r="I43" s="414"/>
      <c r="J43" s="414"/>
      <c r="K43" s="414"/>
      <c r="L43" s="414"/>
      <c r="M43" s="414"/>
      <c r="N43" s="414"/>
      <c r="O43" s="414"/>
      <c r="P43" s="414"/>
      <c r="Q43" s="414"/>
    </row>
    <row r="44" spans="1:17" ht="16.5" customHeight="1">
      <c r="A44" s="463" t="s">
        <v>57</v>
      </c>
      <c r="B44" s="414"/>
      <c r="C44" s="414"/>
      <c r="D44" s="414"/>
      <c r="E44" s="414"/>
      <c r="F44" s="414"/>
      <c r="G44" s="414"/>
      <c r="H44" s="414"/>
      <c r="I44" s="414"/>
      <c r="J44" s="414"/>
      <c r="K44" s="414"/>
      <c r="L44" s="414"/>
      <c r="M44" s="414"/>
      <c r="N44" s="414"/>
      <c r="O44" s="414"/>
      <c r="P44" s="414"/>
      <c r="Q44" s="414"/>
    </row>
    <row r="45" spans="1:17" ht="16.5" customHeight="1">
      <c r="A45" s="463" t="s">
        <v>58</v>
      </c>
      <c r="B45" s="414"/>
      <c r="C45" s="414"/>
      <c r="D45" s="414"/>
      <c r="E45" s="414"/>
      <c r="F45" s="414"/>
      <c r="G45" s="414"/>
      <c r="H45" s="414"/>
      <c r="I45" s="414"/>
      <c r="J45" s="414"/>
      <c r="K45" s="414"/>
      <c r="L45" s="414"/>
      <c r="M45" s="414"/>
      <c r="N45" s="414"/>
      <c r="O45" s="414"/>
      <c r="P45" s="414"/>
      <c r="Q45" s="414"/>
    </row>
    <row r="46" spans="1:17" ht="16.5" customHeight="1">
      <c r="A46" s="463" t="s">
        <v>359</v>
      </c>
      <c r="B46" s="414"/>
      <c r="C46" s="414"/>
      <c r="D46" s="414"/>
      <c r="E46" s="414"/>
      <c r="F46" s="414"/>
      <c r="G46" s="414"/>
      <c r="H46" s="414"/>
      <c r="I46" s="414"/>
      <c r="J46" s="414"/>
      <c r="K46" s="414"/>
      <c r="L46" s="414"/>
      <c r="M46" s="414"/>
      <c r="N46" s="414"/>
      <c r="O46" s="414"/>
      <c r="P46" s="414"/>
      <c r="Q46" s="414"/>
    </row>
    <row r="47" spans="1:17">
      <c r="A47" s="419"/>
    </row>
  </sheetData>
  <sheetProtection selectLockedCells="1"/>
  <mergeCells count="18">
    <mergeCell ref="G41:Q42"/>
    <mergeCell ref="N6:N7"/>
    <mergeCell ref="O8:O12"/>
    <mergeCell ref="P8:P39"/>
    <mergeCell ref="Q8:Q40"/>
    <mergeCell ref="O14:O22"/>
    <mergeCell ref="O24:O32"/>
    <mergeCell ref="O34:O38"/>
    <mergeCell ref="H6:L6"/>
    <mergeCell ref="A3:Q3"/>
    <mergeCell ref="B5:G5"/>
    <mergeCell ref="H5:N5"/>
    <mergeCell ref="O5:O7"/>
    <mergeCell ref="P5:P7"/>
    <mergeCell ref="Q5:Q6"/>
    <mergeCell ref="G6:G7"/>
    <mergeCell ref="M6:M7"/>
    <mergeCell ref="B6:F6"/>
  </mergeCells>
  <phoneticPr fontId="2"/>
  <printOptions horizontalCentered="1"/>
  <pageMargins left="0.2" right="0.2" top="0.98425196850393704" bottom="0.59055118110236227" header="0.51181102362204722" footer="0.51181102362204722"/>
  <pageSetup paperSize="9" scale="6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3" r:id="rId4" name="Option Button 3">
              <controlPr defaultSize="0" autoFill="0" autoLine="0" autoPict="0" altText="5/1（県内中小企業）">
                <anchor moveWithCells="1">
                  <from>
                    <xdr:col>12</xdr:col>
                    <xdr:colOff>1123950</xdr:colOff>
                    <xdr:row>0</xdr:row>
                    <xdr:rowOff>219075</xdr:rowOff>
                  </from>
                  <to>
                    <xdr:col>15</xdr:col>
                    <xdr:colOff>114300</xdr:colOff>
                    <xdr:row>2</xdr:row>
                    <xdr:rowOff>9525</xdr:rowOff>
                  </to>
                </anchor>
              </controlPr>
            </control>
          </mc:Choice>
        </mc:AlternateContent>
        <mc:AlternateContent xmlns:mc="http://schemas.openxmlformats.org/markup-compatibility/2006">
          <mc:Choice Requires="x14">
            <control shapeId="10244" r:id="rId5" name="Option Button 4">
              <controlPr defaultSize="0" autoFill="0" autoLine="0" autoPict="0">
                <anchor moveWithCells="1">
                  <from>
                    <xdr:col>12</xdr:col>
                    <xdr:colOff>9525</xdr:colOff>
                    <xdr:row>0</xdr:row>
                    <xdr:rowOff>219075</xdr:rowOff>
                  </from>
                  <to>
                    <xdr:col>13</xdr:col>
                    <xdr:colOff>47625</xdr:colOff>
                    <xdr:row>2</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54"/>
  <sheetViews>
    <sheetView showGridLines="0" view="pageBreakPreview" zoomScaleNormal="100" zoomScaleSheetLayoutView="100" workbookViewId="0">
      <selection activeCell="G21" sqref="G21"/>
    </sheetView>
  </sheetViews>
  <sheetFormatPr defaultRowHeight="13.5"/>
  <cols>
    <col min="1" max="1" width="11.5" style="36" customWidth="1"/>
    <col min="2" max="6" width="11.25" style="36" customWidth="1"/>
    <col min="7" max="7" width="14.875" style="36" customWidth="1"/>
    <col min="8" max="12" width="11.25" style="36" customWidth="1"/>
    <col min="13" max="14" width="14.875" style="36" customWidth="1"/>
    <col min="15" max="15" width="8.625" style="46" customWidth="1"/>
    <col min="16" max="16" width="13.125" style="36" customWidth="1"/>
    <col min="17" max="17" width="14.75" style="36" customWidth="1"/>
    <col min="18" max="16384" width="9" style="36"/>
  </cols>
  <sheetData>
    <row r="1" spans="1:17" ht="18" customHeight="1">
      <c r="A1" s="33" t="s">
        <v>206</v>
      </c>
      <c r="B1" s="34"/>
      <c r="C1" s="34"/>
      <c r="D1" s="34"/>
      <c r="E1" s="34"/>
      <c r="F1" s="34"/>
      <c r="G1" s="34"/>
      <c r="H1" s="34"/>
      <c r="I1" s="34"/>
      <c r="J1" s="34"/>
      <c r="K1" s="34"/>
      <c r="L1" s="34"/>
      <c r="M1" s="34"/>
      <c r="N1" s="34"/>
      <c r="O1" s="35"/>
      <c r="P1" s="34"/>
      <c r="Q1" s="34"/>
    </row>
    <row r="2" spans="1:17" ht="18" customHeight="1">
      <c r="A2" s="33"/>
      <c r="B2" s="34"/>
      <c r="C2" s="34"/>
      <c r="D2" s="34"/>
      <c r="E2" s="34"/>
      <c r="F2" s="34"/>
      <c r="G2" s="34"/>
      <c r="H2" s="34"/>
      <c r="I2" s="34"/>
      <c r="J2" s="34"/>
      <c r="K2" s="34"/>
      <c r="L2" s="34"/>
      <c r="M2" s="34"/>
      <c r="N2" s="34"/>
      <c r="O2" s="35"/>
      <c r="P2" s="34"/>
      <c r="Q2" s="34"/>
    </row>
    <row r="3" spans="1:17" ht="14.25">
      <c r="A3" s="786" t="s">
        <v>427</v>
      </c>
      <c r="B3" s="786"/>
      <c r="C3" s="786"/>
      <c r="D3" s="786"/>
      <c r="E3" s="786"/>
      <c r="F3" s="786"/>
      <c r="G3" s="786"/>
      <c r="H3" s="786"/>
      <c r="I3" s="786"/>
      <c r="J3" s="786"/>
      <c r="K3" s="786"/>
      <c r="L3" s="786"/>
      <c r="M3" s="786"/>
      <c r="N3" s="786"/>
      <c r="O3" s="786"/>
      <c r="P3" s="786"/>
      <c r="Q3" s="786"/>
    </row>
    <row r="4" spans="1:17" ht="16.5" customHeight="1" thickBot="1">
      <c r="A4" s="38"/>
      <c r="B4" s="34"/>
      <c r="C4" s="34"/>
      <c r="D4" s="34"/>
      <c r="E4" s="34"/>
      <c r="F4" s="34"/>
      <c r="G4" s="37"/>
      <c r="H4" s="37"/>
      <c r="I4" s="37"/>
      <c r="J4" s="542"/>
      <c r="K4" s="542"/>
      <c r="L4" s="542"/>
      <c r="M4" s="37"/>
      <c r="N4" s="37"/>
      <c r="O4" s="37"/>
      <c r="P4" s="34"/>
      <c r="Q4" s="39" t="s">
        <v>0</v>
      </c>
    </row>
    <row r="5" spans="1:17" ht="18" customHeight="1">
      <c r="A5" s="51" t="s">
        <v>6</v>
      </c>
      <c r="B5" s="787" t="s">
        <v>26</v>
      </c>
      <c r="C5" s="788"/>
      <c r="D5" s="788"/>
      <c r="E5" s="788"/>
      <c r="F5" s="788"/>
      <c r="G5" s="788"/>
      <c r="H5" s="789" t="s">
        <v>27</v>
      </c>
      <c r="I5" s="788"/>
      <c r="J5" s="788"/>
      <c r="K5" s="788"/>
      <c r="L5" s="788"/>
      <c r="M5" s="788"/>
      <c r="N5" s="788"/>
      <c r="O5" s="790" t="s">
        <v>78</v>
      </c>
      <c r="P5" s="793" t="s">
        <v>80</v>
      </c>
      <c r="Q5" s="796" t="s">
        <v>28</v>
      </c>
    </row>
    <row r="6" spans="1:17" ht="18" customHeight="1">
      <c r="A6" s="49"/>
      <c r="B6" s="824" t="s">
        <v>29</v>
      </c>
      <c r="C6" s="825"/>
      <c r="D6" s="825"/>
      <c r="E6" s="825"/>
      <c r="F6" s="826"/>
      <c r="G6" s="799" t="s">
        <v>30</v>
      </c>
      <c r="H6" s="827" t="s">
        <v>29</v>
      </c>
      <c r="I6" s="825"/>
      <c r="J6" s="825"/>
      <c r="K6" s="825"/>
      <c r="L6" s="826"/>
      <c r="M6" s="799" t="s">
        <v>30</v>
      </c>
      <c r="N6" s="799" t="s">
        <v>31</v>
      </c>
      <c r="O6" s="791"/>
      <c r="P6" s="794"/>
      <c r="Q6" s="797"/>
    </row>
    <row r="7" spans="1:17" ht="21.75" customHeight="1" thickBot="1">
      <c r="A7" s="109"/>
      <c r="B7" s="110" t="s">
        <v>350</v>
      </c>
      <c r="C7" s="111" t="s">
        <v>354</v>
      </c>
      <c r="D7" s="111" t="s">
        <v>362</v>
      </c>
      <c r="E7" s="111" t="s">
        <v>363</v>
      </c>
      <c r="F7" s="111" t="s">
        <v>364</v>
      </c>
      <c r="G7" s="800"/>
      <c r="H7" s="380" t="s">
        <v>351</v>
      </c>
      <c r="I7" s="380" t="s">
        <v>354</v>
      </c>
      <c r="J7" s="541" t="s">
        <v>362</v>
      </c>
      <c r="K7" s="541" t="s">
        <v>363</v>
      </c>
      <c r="L7" s="541" t="s">
        <v>364</v>
      </c>
      <c r="M7" s="800"/>
      <c r="N7" s="800"/>
      <c r="O7" s="792"/>
      <c r="P7" s="795"/>
      <c r="Q7" s="798"/>
    </row>
    <row r="8" spans="1:17" ht="18" customHeight="1">
      <c r="A8" s="66" t="s">
        <v>308</v>
      </c>
      <c r="B8" s="408"/>
      <c r="C8" s="55"/>
      <c r="D8" s="397"/>
      <c r="E8" s="397"/>
      <c r="F8" s="397"/>
      <c r="G8" s="396"/>
      <c r="H8" s="397"/>
      <c r="I8" s="397"/>
      <c r="J8" s="397"/>
      <c r="K8" s="397"/>
      <c r="L8" s="397"/>
      <c r="M8" s="197"/>
      <c r="N8" s="396"/>
      <c r="O8" s="55"/>
      <c r="P8" s="398"/>
      <c r="Q8" s="399"/>
    </row>
    <row r="9" spans="1:17" ht="13.5" customHeight="1">
      <c r="A9" s="66"/>
      <c r="B9" s="400"/>
      <c r="C9" s="196"/>
      <c r="D9" s="41"/>
      <c r="E9" s="41"/>
      <c r="F9" s="41"/>
      <c r="G9" s="45"/>
      <c r="H9" s="41"/>
      <c r="I9" s="41"/>
      <c r="J9" s="41"/>
      <c r="K9" s="41"/>
      <c r="L9" s="41"/>
      <c r="M9" s="68"/>
      <c r="N9" s="45"/>
      <c r="O9" s="55"/>
      <c r="P9" s="801"/>
      <c r="Q9" s="803" t="s">
        <v>82</v>
      </c>
    </row>
    <row r="10" spans="1:17" ht="13.5" customHeight="1">
      <c r="A10" s="66"/>
      <c r="B10" s="400"/>
      <c r="C10" s="196"/>
      <c r="D10" s="41"/>
      <c r="E10" s="41"/>
      <c r="F10" s="41"/>
      <c r="G10" s="45"/>
      <c r="H10" s="41"/>
      <c r="I10" s="41"/>
      <c r="J10" s="41"/>
      <c r="K10" s="41"/>
      <c r="L10" s="41"/>
      <c r="M10" s="68"/>
      <c r="N10" s="45"/>
      <c r="O10" s="543"/>
      <c r="P10" s="801"/>
      <c r="Q10" s="803"/>
    </row>
    <row r="11" spans="1:17" ht="13.5" customHeight="1">
      <c r="A11" s="66"/>
      <c r="B11" s="400"/>
      <c r="C11" s="196"/>
      <c r="D11" s="41"/>
      <c r="E11" s="41"/>
      <c r="F11" s="41"/>
      <c r="G11" s="45"/>
      <c r="H11" s="41"/>
      <c r="I11" s="41"/>
      <c r="J11" s="41"/>
      <c r="K11" s="41"/>
      <c r="L11" s="41"/>
      <c r="M11" s="68"/>
      <c r="N11" s="45"/>
      <c r="O11" s="543"/>
      <c r="P11" s="801"/>
      <c r="Q11" s="803"/>
    </row>
    <row r="12" spans="1:17">
      <c r="A12" s="66"/>
      <c r="B12" s="400"/>
      <c r="C12" s="196"/>
      <c r="D12" s="41"/>
      <c r="E12" s="41"/>
      <c r="F12" s="41"/>
      <c r="G12" s="45"/>
      <c r="H12" s="41"/>
      <c r="I12" s="41"/>
      <c r="J12" s="41"/>
      <c r="K12" s="41"/>
      <c r="L12" s="41"/>
      <c r="M12" s="68"/>
      <c r="N12" s="45"/>
      <c r="O12" s="55"/>
      <c r="P12" s="802"/>
      <c r="Q12" s="803"/>
    </row>
    <row r="13" spans="1:17">
      <c r="A13" s="63" t="s">
        <v>33</v>
      </c>
      <c r="B13" s="409">
        <f>SUM(B8:B12)</f>
        <v>0</v>
      </c>
      <c r="C13" s="65">
        <f>SUM(C8:C12)</f>
        <v>0</v>
      </c>
      <c r="D13" s="65">
        <f t="shared" ref="D13:F13" si="0">SUM(D8:D12)</f>
        <v>0</v>
      </c>
      <c r="E13" s="65">
        <f t="shared" si="0"/>
        <v>0</v>
      </c>
      <c r="F13" s="65">
        <f t="shared" si="0"/>
        <v>0</v>
      </c>
      <c r="G13" s="75"/>
      <c r="H13" s="64">
        <f>SUM(H8:H12)</f>
        <v>0</v>
      </c>
      <c r="I13" s="64">
        <f>SUM(I8:I12)</f>
        <v>0</v>
      </c>
      <c r="J13" s="64">
        <f t="shared" ref="J13:L13" si="1">SUM(J8:J12)</f>
        <v>0</v>
      </c>
      <c r="K13" s="64">
        <f t="shared" si="1"/>
        <v>0</v>
      </c>
      <c r="L13" s="64">
        <f t="shared" si="1"/>
        <v>0</v>
      </c>
      <c r="M13" s="75"/>
      <c r="N13" s="75"/>
      <c r="O13" s="55"/>
      <c r="P13" s="65">
        <f>ROUNDDOWN(H13*2/3,0)</f>
        <v>0</v>
      </c>
      <c r="Q13" s="803"/>
    </row>
    <row r="14" spans="1:17">
      <c r="A14" s="53" t="s">
        <v>34</v>
      </c>
      <c r="B14" s="405"/>
      <c r="C14" s="406"/>
      <c r="D14" s="40"/>
      <c r="E14" s="40"/>
      <c r="F14" s="40"/>
      <c r="G14" s="71"/>
      <c r="H14" s="40"/>
      <c r="I14" s="40"/>
      <c r="J14" s="40"/>
      <c r="K14" s="40"/>
      <c r="L14" s="40"/>
      <c r="M14" s="71"/>
      <c r="N14" s="67"/>
      <c r="O14" s="55"/>
      <c r="P14" s="805"/>
      <c r="Q14" s="803"/>
    </row>
    <row r="15" spans="1:17">
      <c r="A15" s="66"/>
      <c r="B15" s="400"/>
      <c r="C15" s="196"/>
      <c r="D15" s="41"/>
      <c r="E15" s="41"/>
      <c r="F15" s="41"/>
      <c r="G15" s="44"/>
      <c r="H15" s="41"/>
      <c r="I15" s="41"/>
      <c r="J15" s="41"/>
      <c r="K15" s="41"/>
      <c r="L15" s="41"/>
      <c r="M15" s="44"/>
      <c r="N15" s="68"/>
      <c r="O15" s="55"/>
      <c r="P15" s="806"/>
      <c r="Q15" s="803"/>
    </row>
    <row r="16" spans="1:17">
      <c r="A16" s="66"/>
      <c r="B16" s="400"/>
      <c r="C16" s="196"/>
      <c r="D16" s="41"/>
      <c r="E16" s="41"/>
      <c r="F16" s="41"/>
      <c r="G16" s="44"/>
      <c r="H16" s="41"/>
      <c r="I16" s="41"/>
      <c r="J16" s="41"/>
      <c r="K16" s="41"/>
      <c r="L16" s="41"/>
      <c r="M16" s="44"/>
      <c r="N16" s="68"/>
      <c r="O16" s="55"/>
      <c r="P16" s="806"/>
      <c r="Q16" s="803"/>
    </row>
    <row r="17" spans="1:17">
      <c r="A17" s="66"/>
      <c r="B17" s="400"/>
      <c r="C17" s="196"/>
      <c r="D17" s="41"/>
      <c r="E17" s="41"/>
      <c r="F17" s="41"/>
      <c r="G17" s="44"/>
      <c r="H17" s="41"/>
      <c r="I17" s="41"/>
      <c r="J17" s="41"/>
      <c r="K17" s="41"/>
      <c r="L17" s="41"/>
      <c r="M17" s="44"/>
      <c r="N17" s="68"/>
      <c r="O17" s="543"/>
      <c r="P17" s="806"/>
      <c r="Q17" s="803"/>
    </row>
    <row r="18" spans="1:17">
      <c r="A18" s="66"/>
      <c r="B18" s="400"/>
      <c r="C18" s="196"/>
      <c r="D18" s="41"/>
      <c r="E18" s="41"/>
      <c r="F18" s="41"/>
      <c r="G18" s="44"/>
      <c r="H18" s="41"/>
      <c r="I18" s="41"/>
      <c r="J18" s="41"/>
      <c r="K18" s="41"/>
      <c r="L18" s="41"/>
      <c r="M18" s="44"/>
      <c r="N18" s="68"/>
      <c r="O18" s="543"/>
      <c r="P18" s="806"/>
      <c r="Q18" s="803"/>
    </row>
    <row r="19" spans="1:17">
      <c r="A19" s="58"/>
      <c r="B19" s="400"/>
      <c r="C19" s="196"/>
      <c r="D19" s="41"/>
      <c r="E19" s="41"/>
      <c r="F19" s="41"/>
      <c r="G19" s="44"/>
      <c r="H19" s="41"/>
      <c r="I19" s="41"/>
      <c r="J19" s="41"/>
      <c r="K19" s="41"/>
      <c r="L19" s="41"/>
      <c r="M19" s="44"/>
      <c r="N19" s="73"/>
      <c r="O19" s="55"/>
      <c r="P19" s="806"/>
      <c r="Q19" s="803"/>
    </row>
    <row r="20" spans="1:17">
      <c r="A20" s="58"/>
      <c r="B20" s="400"/>
      <c r="C20" s="196"/>
      <c r="D20" s="41"/>
      <c r="E20" s="41"/>
      <c r="F20" s="41"/>
      <c r="G20" s="44"/>
      <c r="H20" s="41"/>
      <c r="I20" s="41"/>
      <c r="J20" s="41"/>
      <c r="K20" s="41"/>
      <c r="L20" s="41"/>
      <c r="M20" s="44"/>
      <c r="N20" s="73"/>
      <c r="O20" s="55"/>
      <c r="P20" s="806"/>
      <c r="Q20" s="803"/>
    </row>
    <row r="21" spans="1:17">
      <c r="A21" s="59"/>
      <c r="B21" s="401"/>
      <c r="C21" s="402"/>
      <c r="D21" s="42"/>
      <c r="E21" s="42"/>
      <c r="F21" s="42"/>
      <c r="G21" s="72"/>
      <c r="H21" s="42"/>
      <c r="I21" s="42"/>
      <c r="J21" s="42"/>
      <c r="K21" s="42"/>
      <c r="L21" s="42"/>
      <c r="M21" s="72"/>
      <c r="N21" s="74"/>
      <c r="O21" s="55"/>
      <c r="P21" s="807"/>
      <c r="Q21" s="803"/>
    </row>
    <row r="22" spans="1:17">
      <c r="A22" s="52" t="s">
        <v>33</v>
      </c>
      <c r="B22" s="403">
        <f>SUM(B14:B21)</f>
        <v>0</v>
      </c>
      <c r="C22" s="404">
        <f>SUM(C14:C21)</f>
        <v>0</v>
      </c>
      <c r="D22" s="404">
        <f t="shared" ref="D22:F22" si="2">SUM(D14:D21)</f>
        <v>0</v>
      </c>
      <c r="E22" s="404">
        <f t="shared" si="2"/>
        <v>0</v>
      </c>
      <c r="F22" s="404">
        <f t="shared" si="2"/>
        <v>0</v>
      </c>
      <c r="G22" s="76"/>
      <c r="H22" s="43">
        <f>SUM(H14:H21)</f>
        <v>0</v>
      </c>
      <c r="I22" s="43">
        <f>SUM(I14:I21)</f>
        <v>0</v>
      </c>
      <c r="J22" s="43">
        <f t="shared" ref="J22:L22" si="3">SUM(J14:J21)</f>
        <v>0</v>
      </c>
      <c r="K22" s="43">
        <f t="shared" si="3"/>
        <v>0</v>
      </c>
      <c r="L22" s="43">
        <f t="shared" si="3"/>
        <v>0</v>
      </c>
      <c r="M22" s="76"/>
      <c r="N22" s="77"/>
      <c r="O22" s="55"/>
      <c r="P22" s="57">
        <f>ROUNDDOWN(H22*2/3,0)</f>
        <v>0</v>
      </c>
      <c r="Q22" s="803"/>
    </row>
    <row r="23" spans="1:17" ht="14.25" customHeight="1">
      <c r="A23" s="53" t="s">
        <v>35</v>
      </c>
      <c r="B23" s="405"/>
      <c r="C23" s="406"/>
      <c r="D23" s="40"/>
      <c r="E23" s="40"/>
      <c r="F23" s="40"/>
      <c r="G23" s="71"/>
      <c r="H23" s="40"/>
      <c r="I23" s="40"/>
      <c r="J23" s="40"/>
      <c r="K23" s="40"/>
      <c r="L23" s="40"/>
      <c r="M23" s="71"/>
      <c r="N23" s="67"/>
      <c r="O23" s="55" t="s">
        <v>356</v>
      </c>
      <c r="P23" s="805"/>
      <c r="Q23" s="803"/>
    </row>
    <row r="24" spans="1:17" ht="14.25" customHeight="1">
      <c r="A24" s="58"/>
      <c r="B24" s="400"/>
      <c r="C24" s="196"/>
      <c r="D24" s="41"/>
      <c r="E24" s="41"/>
      <c r="F24" s="41"/>
      <c r="G24" s="44"/>
      <c r="H24" s="41"/>
      <c r="I24" s="41"/>
      <c r="J24" s="41"/>
      <c r="K24" s="41"/>
      <c r="L24" s="41"/>
      <c r="M24" s="44"/>
      <c r="N24" s="68"/>
      <c r="O24" s="55"/>
      <c r="P24" s="806"/>
      <c r="Q24" s="803"/>
    </row>
    <row r="25" spans="1:17" ht="14.25" customHeight="1">
      <c r="A25" s="58"/>
      <c r="B25" s="400"/>
      <c r="C25" s="196"/>
      <c r="D25" s="41"/>
      <c r="E25" s="41"/>
      <c r="F25" s="41"/>
      <c r="G25" s="44"/>
      <c r="H25" s="41"/>
      <c r="I25" s="41"/>
      <c r="J25" s="41"/>
      <c r="K25" s="41"/>
      <c r="L25" s="41"/>
      <c r="M25" s="44"/>
      <c r="N25" s="68"/>
      <c r="O25" s="543"/>
      <c r="P25" s="806"/>
      <c r="Q25" s="803"/>
    </row>
    <row r="26" spans="1:17" ht="14.25" customHeight="1">
      <c r="A26" s="58"/>
      <c r="B26" s="400"/>
      <c r="C26" s="196"/>
      <c r="D26" s="41"/>
      <c r="E26" s="41"/>
      <c r="F26" s="41"/>
      <c r="G26" s="44"/>
      <c r="H26" s="41"/>
      <c r="I26" s="41"/>
      <c r="J26" s="41"/>
      <c r="K26" s="41"/>
      <c r="L26" s="41"/>
      <c r="M26" s="44"/>
      <c r="N26" s="68"/>
      <c r="O26" s="543"/>
      <c r="P26" s="806"/>
      <c r="Q26" s="803"/>
    </row>
    <row r="27" spans="1:17" ht="14.25" customHeight="1">
      <c r="A27" s="58"/>
      <c r="B27" s="400"/>
      <c r="C27" s="196"/>
      <c r="D27" s="41"/>
      <c r="E27" s="41"/>
      <c r="F27" s="41"/>
      <c r="G27" s="44"/>
      <c r="H27" s="41"/>
      <c r="I27" s="41"/>
      <c r="J27" s="41"/>
      <c r="K27" s="41"/>
      <c r="L27" s="41"/>
      <c r="M27" s="44"/>
      <c r="N27" s="68"/>
      <c r="O27" s="506"/>
      <c r="P27" s="806"/>
      <c r="Q27" s="803"/>
    </row>
    <row r="28" spans="1:17" ht="14.25" customHeight="1">
      <c r="A28" s="58"/>
      <c r="B28" s="400"/>
      <c r="C28" s="196"/>
      <c r="D28" s="41"/>
      <c r="E28" s="41"/>
      <c r="F28" s="41"/>
      <c r="G28" s="192"/>
      <c r="H28" s="197"/>
      <c r="I28" s="197"/>
      <c r="J28" s="197"/>
      <c r="K28" s="197"/>
      <c r="L28" s="197"/>
      <c r="M28" s="197"/>
      <c r="N28" s="197"/>
      <c r="O28" s="197"/>
      <c r="P28" s="806"/>
      <c r="Q28" s="803"/>
    </row>
    <row r="29" spans="1:17" ht="14.25" customHeight="1">
      <c r="A29" s="54"/>
      <c r="B29" s="400"/>
      <c r="C29" s="196"/>
      <c r="D29" s="41"/>
      <c r="E29" s="41"/>
      <c r="F29" s="41"/>
      <c r="G29" s="44"/>
      <c r="H29" s="198"/>
      <c r="I29" s="198"/>
      <c r="J29" s="198"/>
      <c r="K29" s="198"/>
      <c r="L29" s="198"/>
      <c r="M29" s="187"/>
      <c r="N29" s="68"/>
      <c r="O29" s="55"/>
      <c r="P29" s="806"/>
      <c r="Q29" s="803"/>
    </row>
    <row r="30" spans="1:17" ht="14.25" customHeight="1">
      <c r="A30" s="59"/>
      <c r="B30" s="401"/>
      <c r="C30" s="402"/>
      <c r="D30" s="42"/>
      <c r="E30" s="42"/>
      <c r="F30" s="42"/>
      <c r="G30" s="72"/>
      <c r="H30" s="184"/>
      <c r="I30" s="184"/>
      <c r="J30" s="184"/>
      <c r="K30" s="184"/>
      <c r="L30" s="184"/>
      <c r="M30" s="72"/>
      <c r="N30" s="70"/>
      <c r="O30" s="55"/>
      <c r="P30" s="807"/>
      <c r="Q30" s="803"/>
    </row>
    <row r="31" spans="1:17">
      <c r="A31" s="52" t="s">
        <v>33</v>
      </c>
      <c r="B31" s="403">
        <f>SUM(B23:B30)</f>
        <v>0</v>
      </c>
      <c r="C31" s="404">
        <f>SUM(C23:C30)</f>
        <v>0</v>
      </c>
      <c r="D31" s="404">
        <f t="shared" ref="D31:F31" si="4">SUM(D23:D30)</f>
        <v>0</v>
      </c>
      <c r="E31" s="404">
        <f t="shared" si="4"/>
        <v>0</v>
      </c>
      <c r="F31" s="404">
        <f t="shared" si="4"/>
        <v>0</v>
      </c>
      <c r="G31" s="76"/>
      <c r="H31" s="43">
        <f>SUM(H23:H30)</f>
        <v>0</v>
      </c>
      <c r="I31" s="43">
        <f>SUM(I23:I30)</f>
        <v>0</v>
      </c>
      <c r="J31" s="43">
        <f t="shared" ref="J31:L31" si="5">SUM(J23:J30)</f>
        <v>0</v>
      </c>
      <c r="K31" s="43">
        <f t="shared" si="5"/>
        <v>0</v>
      </c>
      <c r="L31" s="43">
        <f t="shared" si="5"/>
        <v>0</v>
      </c>
      <c r="M31" s="76"/>
      <c r="N31" s="77"/>
      <c r="O31" s="55"/>
      <c r="P31" s="57">
        <f>ROUNDDOWN(H31*2/3,0)</f>
        <v>0</v>
      </c>
      <c r="Q31" s="803"/>
    </row>
    <row r="32" spans="1:17">
      <c r="A32" s="53" t="s">
        <v>139</v>
      </c>
      <c r="B32" s="405"/>
      <c r="C32" s="406"/>
      <c r="D32" s="40"/>
      <c r="E32" s="40"/>
      <c r="F32" s="40"/>
      <c r="G32" s="71"/>
      <c r="H32" s="40"/>
      <c r="I32" s="40"/>
      <c r="J32" s="40"/>
      <c r="K32" s="40"/>
      <c r="L32" s="40"/>
      <c r="M32" s="71"/>
      <c r="N32" s="67"/>
      <c r="O32" s="55"/>
      <c r="P32" s="805"/>
      <c r="Q32" s="803"/>
    </row>
    <row r="33" spans="1:18">
      <c r="A33" s="66"/>
      <c r="B33" s="400"/>
      <c r="C33" s="196"/>
      <c r="D33" s="41"/>
      <c r="E33" s="41"/>
      <c r="F33" s="41"/>
      <c r="G33" s="44"/>
      <c r="H33" s="41"/>
      <c r="I33" s="41"/>
      <c r="J33" s="41"/>
      <c r="K33" s="41"/>
      <c r="L33" s="41"/>
      <c r="M33" s="44"/>
      <c r="N33" s="68"/>
      <c r="O33" s="506"/>
      <c r="P33" s="806"/>
      <c r="Q33" s="803"/>
    </row>
    <row r="34" spans="1:18">
      <c r="A34" s="66"/>
      <c r="B34" s="400"/>
      <c r="C34" s="196"/>
      <c r="D34" s="41"/>
      <c r="E34" s="41"/>
      <c r="F34" s="41"/>
      <c r="G34" s="44"/>
      <c r="H34" s="41"/>
      <c r="I34" s="41"/>
      <c r="J34" s="41"/>
      <c r="K34" s="41"/>
      <c r="L34" s="41"/>
      <c r="M34" s="44"/>
      <c r="N34" s="68"/>
      <c r="O34" s="543"/>
      <c r="P34" s="806"/>
      <c r="Q34" s="803"/>
    </row>
    <row r="35" spans="1:18">
      <c r="A35" s="66"/>
      <c r="B35" s="400"/>
      <c r="C35" s="196"/>
      <c r="D35" s="41"/>
      <c r="E35" s="41"/>
      <c r="F35" s="41"/>
      <c r="G35" s="44"/>
      <c r="H35" s="41"/>
      <c r="I35" s="41"/>
      <c r="J35" s="41"/>
      <c r="K35" s="41"/>
      <c r="L35" s="41"/>
      <c r="M35" s="44"/>
      <c r="N35" s="68"/>
      <c r="O35" s="543"/>
      <c r="P35" s="806"/>
      <c r="Q35" s="803"/>
    </row>
    <row r="36" spans="1:18">
      <c r="A36" s="58"/>
      <c r="B36" s="400"/>
      <c r="C36" s="196"/>
      <c r="D36" s="41"/>
      <c r="E36" s="41"/>
      <c r="F36" s="41"/>
      <c r="G36" s="44"/>
      <c r="H36" s="41"/>
      <c r="I36" s="41"/>
      <c r="J36" s="41"/>
      <c r="K36" s="41"/>
      <c r="L36" s="41"/>
      <c r="M36" s="44"/>
      <c r="N36" s="68"/>
      <c r="O36" s="55"/>
      <c r="P36" s="806"/>
      <c r="Q36" s="803"/>
    </row>
    <row r="37" spans="1:18">
      <c r="A37" s="56"/>
      <c r="B37" s="401"/>
      <c r="C37" s="402"/>
      <c r="D37" s="42"/>
      <c r="E37" s="42"/>
      <c r="F37" s="42"/>
      <c r="G37" s="72"/>
      <c r="H37" s="42"/>
      <c r="I37" s="42"/>
      <c r="J37" s="42"/>
      <c r="K37" s="42"/>
      <c r="L37" s="42"/>
      <c r="M37" s="72"/>
      <c r="N37" s="69"/>
      <c r="O37" s="55"/>
      <c r="P37" s="807"/>
      <c r="Q37" s="803"/>
    </row>
    <row r="38" spans="1:18" ht="14.25" thickBot="1">
      <c r="A38" s="58" t="s">
        <v>33</v>
      </c>
      <c r="B38" s="400">
        <f>SUM(B32:B37)</f>
        <v>0</v>
      </c>
      <c r="C38" s="196">
        <f>SUM(C32:C37)</f>
        <v>0</v>
      </c>
      <c r="D38" s="196">
        <f t="shared" ref="D38:F38" si="6">SUM(D32:D37)</f>
        <v>0</v>
      </c>
      <c r="E38" s="196">
        <f t="shared" si="6"/>
        <v>0</v>
      </c>
      <c r="F38" s="196">
        <f t="shared" si="6"/>
        <v>0</v>
      </c>
      <c r="G38" s="78"/>
      <c r="H38" s="41">
        <f>SUM(H32:H37)</f>
        <v>0</v>
      </c>
      <c r="I38" s="41">
        <f>SUM(I32:I37)</f>
        <v>0</v>
      </c>
      <c r="J38" s="41">
        <f t="shared" ref="J38:L38" si="7">SUM(J32:J37)</f>
        <v>0</v>
      </c>
      <c r="K38" s="41">
        <f t="shared" si="7"/>
        <v>0</v>
      </c>
      <c r="L38" s="41">
        <f t="shared" si="7"/>
        <v>0</v>
      </c>
      <c r="M38" s="78"/>
      <c r="N38" s="79"/>
      <c r="O38" s="60"/>
      <c r="P38" s="61">
        <f>ROUNDDOWN(H38*2/3,0)</f>
        <v>0</v>
      </c>
      <c r="Q38" s="804"/>
    </row>
    <row r="39" spans="1:18" ht="18" customHeight="1" thickTop="1" thickBot="1">
      <c r="A39" s="117" t="s">
        <v>36</v>
      </c>
      <c r="B39" s="407">
        <f>SUM(B38,B31,B22,B13)</f>
        <v>0</v>
      </c>
      <c r="C39" s="565">
        <f>SUM(C38,C31,C22,C13)</f>
        <v>0</v>
      </c>
      <c r="D39" s="565">
        <f t="shared" ref="D39:F39" si="8">SUM(D38,D31,D22,D13)</f>
        <v>0</v>
      </c>
      <c r="E39" s="565">
        <f t="shared" si="8"/>
        <v>0</v>
      </c>
      <c r="F39" s="115">
        <f t="shared" si="8"/>
        <v>0</v>
      </c>
      <c r="G39" s="113"/>
      <c r="H39" s="114">
        <f>SUM(H38,H31,H22,H13)</f>
        <v>0</v>
      </c>
      <c r="I39" s="114">
        <f>SUM(I38,I31,I22,I13)</f>
        <v>0</v>
      </c>
      <c r="J39" s="114">
        <f t="shared" ref="J39:L39" si="9">SUM(J38,J31,J22,J13)</f>
        <v>0</v>
      </c>
      <c r="K39" s="114">
        <f t="shared" si="9"/>
        <v>0</v>
      </c>
      <c r="L39" s="114">
        <f t="shared" si="9"/>
        <v>0</v>
      </c>
      <c r="M39" s="113"/>
      <c r="N39" s="113"/>
      <c r="O39" s="118"/>
      <c r="P39" s="115">
        <f>SUM(P38,P31,P22,P13)</f>
        <v>0</v>
      </c>
      <c r="Q39" s="119"/>
    </row>
    <row r="40" spans="1:18" ht="18" customHeight="1">
      <c r="A40" s="116" t="s">
        <v>37</v>
      </c>
      <c r="B40" s="112">
        <f>ROUNDDOWN(B39*0.08,0)</f>
        <v>0</v>
      </c>
      <c r="C40" s="410">
        <f>ROUNDDOWN(C39*0.08,0)</f>
        <v>0</v>
      </c>
      <c r="D40" s="410">
        <f t="shared" ref="D40:F40" si="10">ROUNDDOWN(D39*0.08,0)</f>
        <v>0</v>
      </c>
      <c r="E40" s="410">
        <f t="shared" si="10"/>
        <v>0</v>
      </c>
      <c r="F40" s="410">
        <f t="shared" si="10"/>
        <v>0</v>
      </c>
      <c r="G40" s="780" t="s">
        <v>79</v>
      </c>
      <c r="H40" s="781"/>
      <c r="I40" s="781"/>
      <c r="J40" s="781"/>
      <c r="K40" s="781"/>
      <c r="L40" s="781"/>
      <c r="M40" s="781"/>
      <c r="N40" s="781"/>
      <c r="O40" s="781"/>
      <c r="P40" s="781"/>
      <c r="Q40" s="782"/>
    </row>
    <row r="41" spans="1:18" ht="18" customHeight="1" thickBot="1">
      <c r="A41" s="62" t="s">
        <v>2</v>
      </c>
      <c r="B41" s="411">
        <f>SUM(B39:B40)</f>
        <v>0</v>
      </c>
      <c r="C41" s="412">
        <f>SUM(C39:C40)</f>
        <v>0</v>
      </c>
      <c r="D41" s="412">
        <f t="shared" ref="D41:F41" si="11">SUM(D39:D40)</f>
        <v>0</v>
      </c>
      <c r="E41" s="412">
        <f t="shared" si="11"/>
        <v>0</v>
      </c>
      <c r="F41" s="412">
        <f t="shared" si="11"/>
        <v>0</v>
      </c>
      <c r="G41" s="783"/>
      <c r="H41" s="784"/>
      <c r="I41" s="784"/>
      <c r="J41" s="784"/>
      <c r="K41" s="784"/>
      <c r="L41" s="784"/>
      <c r="M41" s="784"/>
      <c r="N41" s="784"/>
      <c r="O41" s="784"/>
      <c r="P41" s="784"/>
      <c r="Q41" s="785"/>
    </row>
    <row r="42" spans="1:18" s="47" customFormat="1" ht="16.5" customHeight="1">
      <c r="A42" s="463" t="s">
        <v>38</v>
      </c>
      <c r="B42" s="414"/>
      <c r="C42" s="414"/>
      <c r="D42" s="414"/>
      <c r="E42" s="414"/>
      <c r="F42" s="414"/>
      <c r="G42" s="414"/>
      <c r="H42" s="414"/>
      <c r="I42" s="414"/>
      <c r="J42" s="414"/>
      <c r="K42" s="414"/>
      <c r="L42" s="414"/>
      <c r="M42" s="414"/>
      <c r="N42" s="414"/>
      <c r="O42" s="414"/>
      <c r="P42" s="415"/>
      <c r="Q42" s="414"/>
      <c r="R42" s="414"/>
    </row>
    <row r="43" spans="1:18" s="47" customFormat="1" ht="16.5" customHeight="1">
      <c r="A43" s="463" t="s">
        <v>57</v>
      </c>
      <c r="B43" s="414"/>
      <c r="C43" s="414"/>
      <c r="D43" s="414"/>
      <c r="E43" s="414"/>
      <c r="F43" s="414"/>
      <c r="G43" s="414"/>
      <c r="H43" s="414"/>
      <c r="I43" s="414"/>
      <c r="J43" s="414"/>
      <c r="K43" s="414"/>
      <c r="L43" s="414"/>
      <c r="M43" s="414"/>
      <c r="N43" s="414"/>
      <c r="O43" s="414"/>
      <c r="P43" s="415"/>
      <c r="Q43" s="414"/>
      <c r="R43" s="414"/>
    </row>
    <row r="44" spans="1:18" s="47" customFormat="1" ht="16.5" customHeight="1">
      <c r="A44" s="463" t="s">
        <v>58</v>
      </c>
      <c r="B44" s="414"/>
      <c r="C44" s="414"/>
      <c r="D44" s="414"/>
      <c r="E44" s="414"/>
      <c r="F44" s="414"/>
      <c r="G44" s="414"/>
      <c r="H44" s="414"/>
      <c r="I44" s="414"/>
      <c r="J44" s="414"/>
      <c r="K44" s="414"/>
      <c r="L44" s="414"/>
      <c r="M44" s="414"/>
      <c r="N44" s="414"/>
      <c r="O44" s="414"/>
      <c r="P44" s="415"/>
      <c r="Q44" s="414"/>
      <c r="R44" s="414"/>
    </row>
    <row r="45" spans="1:18" s="47" customFormat="1" ht="16.5" customHeight="1">
      <c r="A45" s="463" t="s">
        <v>360</v>
      </c>
      <c r="B45" s="414"/>
      <c r="C45" s="414"/>
      <c r="D45" s="414"/>
      <c r="E45" s="414"/>
      <c r="F45" s="414"/>
      <c r="G45" s="414"/>
      <c r="H45" s="414"/>
      <c r="I45" s="414"/>
      <c r="J45" s="414"/>
      <c r="K45" s="414"/>
      <c r="L45" s="414"/>
      <c r="M45" s="414"/>
      <c r="N45" s="414"/>
      <c r="O45" s="414"/>
      <c r="P45" s="415"/>
      <c r="Q45" s="414"/>
      <c r="R45" s="414"/>
    </row>
    <row r="46" spans="1:18">
      <c r="A46" s="38"/>
    </row>
    <row r="54" spans="13:13">
      <c r="M54" s="47"/>
    </row>
  </sheetData>
  <mergeCells count="17">
    <mergeCell ref="H6:L6"/>
    <mergeCell ref="M6:M7"/>
    <mergeCell ref="G6:G7"/>
    <mergeCell ref="A3:Q3"/>
    <mergeCell ref="G40:Q41"/>
    <mergeCell ref="Q5:Q7"/>
    <mergeCell ref="Q9:Q38"/>
    <mergeCell ref="P14:P21"/>
    <mergeCell ref="B5:G5"/>
    <mergeCell ref="H5:N5"/>
    <mergeCell ref="O5:O7"/>
    <mergeCell ref="P5:P7"/>
    <mergeCell ref="P23:P30"/>
    <mergeCell ref="P32:P37"/>
    <mergeCell ref="P9:P12"/>
    <mergeCell ref="N6:N7"/>
    <mergeCell ref="B6:F6"/>
  </mergeCells>
  <phoneticPr fontId="2"/>
  <printOptions horizontalCentered="1"/>
  <pageMargins left="0.39370078740157483" right="0.39370078740157483" top="0.74" bottom="0.59055118110236227" header="0.51181102362204722" footer="0.51181102362204722"/>
  <pageSetup paperSize="9"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0"/>
  <sheetViews>
    <sheetView showGridLines="0" view="pageBreakPreview" zoomScale="80" zoomScaleNormal="70" zoomScaleSheetLayoutView="80" workbookViewId="0">
      <selection activeCell="H9" sqref="H9"/>
    </sheetView>
  </sheetViews>
  <sheetFormatPr defaultRowHeight="20.100000000000001" customHeight="1"/>
  <cols>
    <col min="1" max="1" width="16.625" style="1" customWidth="1"/>
    <col min="2" max="6" width="14.125" style="1" customWidth="1"/>
    <col min="7" max="7" width="14.125" style="2" customWidth="1"/>
    <col min="8" max="13" width="14.125" style="1" customWidth="1"/>
    <col min="14" max="16384" width="9" style="1"/>
  </cols>
  <sheetData>
    <row r="1" spans="1:57" ht="20.100000000000001" customHeight="1">
      <c r="A1" s="181" t="s">
        <v>157</v>
      </c>
      <c r="B1" s="91"/>
      <c r="C1" s="91"/>
      <c r="D1" s="48"/>
      <c r="E1" s="48"/>
      <c r="F1" s="48"/>
      <c r="G1" s="88"/>
      <c r="H1" s="48"/>
      <c r="I1" s="48"/>
      <c r="J1" s="48"/>
      <c r="K1" s="48"/>
      <c r="L1" s="48"/>
      <c r="M1" s="48"/>
    </row>
    <row r="2" spans="1:57" ht="20.100000000000001" customHeight="1">
      <c r="A2" s="91"/>
      <c r="B2" s="91"/>
      <c r="C2" s="91"/>
      <c r="D2" s="48"/>
      <c r="E2" s="48"/>
      <c r="F2" s="48"/>
      <c r="G2" s="88"/>
      <c r="H2" s="48"/>
      <c r="I2" s="48"/>
      <c r="J2" s="48"/>
      <c r="K2" s="48"/>
      <c r="L2" s="48"/>
      <c r="M2" s="48"/>
    </row>
    <row r="3" spans="1:57" ht="20.100000000000001" customHeight="1">
      <c r="A3" s="835" t="s">
        <v>45</v>
      </c>
      <c r="B3" s="835"/>
      <c r="C3" s="835"/>
      <c r="D3" s="835"/>
      <c r="E3" s="835"/>
      <c r="F3" s="835"/>
      <c r="G3" s="835"/>
      <c r="H3" s="835"/>
      <c r="I3" s="835"/>
      <c r="J3" s="835"/>
      <c r="K3" s="835"/>
      <c r="L3" s="835"/>
      <c r="M3" s="835"/>
    </row>
    <row r="4" spans="1:57" ht="20.100000000000001" customHeight="1">
      <c r="A4" s="50"/>
      <c r="B4" s="166"/>
      <c r="C4" s="50"/>
      <c r="D4" s="50"/>
      <c r="E4" s="50"/>
      <c r="F4" s="50"/>
      <c r="G4" s="50"/>
      <c r="H4" s="50"/>
      <c r="I4" s="50"/>
      <c r="J4" s="50"/>
      <c r="K4" s="50"/>
      <c r="L4" s="50"/>
      <c r="M4" s="50"/>
    </row>
    <row r="5" spans="1:57" s="3" customFormat="1" ht="20.100000000000001" customHeight="1" thickBot="1">
      <c r="A5" s="170" t="s">
        <v>158</v>
      </c>
      <c r="B5" s="166"/>
      <c r="C5" s="90"/>
      <c r="D5" s="48"/>
      <c r="E5" s="48"/>
      <c r="F5" s="48"/>
      <c r="G5" s="88"/>
      <c r="H5" s="48"/>
      <c r="I5" s="48"/>
      <c r="J5" s="48"/>
      <c r="K5" s="48"/>
      <c r="L5" s="48"/>
      <c r="M5" s="89" t="s">
        <v>39</v>
      </c>
    </row>
    <row r="6" spans="1:57" s="3" customFormat="1" ht="20.100000000000001" customHeight="1">
      <c r="A6" s="849"/>
      <c r="B6" s="836" t="s">
        <v>40</v>
      </c>
      <c r="C6" s="836" t="s">
        <v>4</v>
      </c>
      <c r="D6" s="838" t="s">
        <v>41</v>
      </c>
      <c r="E6" s="839"/>
      <c r="F6" s="840"/>
      <c r="G6" s="836" t="s">
        <v>3</v>
      </c>
      <c r="H6" s="841" t="s">
        <v>42</v>
      </c>
      <c r="I6" s="842"/>
      <c r="J6" s="842"/>
      <c r="K6" s="843" t="s">
        <v>137</v>
      </c>
      <c r="L6" s="845" t="s">
        <v>43</v>
      </c>
      <c r="M6" s="847" t="s">
        <v>1</v>
      </c>
    </row>
    <row r="7" spans="1:57" s="3" customFormat="1" ht="39.950000000000003" customHeight="1" thickBot="1">
      <c r="A7" s="850"/>
      <c r="B7" s="837"/>
      <c r="C7" s="837"/>
      <c r="D7" s="124" t="s">
        <v>337</v>
      </c>
      <c r="E7" s="124" t="s">
        <v>112</v>
      </c>
      <c r="F7" s="125" t="s">
        <v>44</v>
      </c>
      <c r="G7" s="837"/>
      <c r="H7" s="126" t="s">
        <v>111</v>
      </c>
      <c r="I7" s="126" t="s">
        <v>110</v>
      </c>
      <c r="J7" s="125" t="s">
        <v>44</v>
      </c>
      <c r="K7" s="844"/>
      <c r="L7" s="846"/>
      <c r="M7" s="848"/>
    </row>
    <row r="8" spans="1:57" s="3" customFormat="1" ht="35.25" customHeight="1">
      <c r="A8" s="480" t="s">
        <v>348</v>
      </c>
      <c r="B8" s="93"/>
      <c r="C8" s="93"/>
      <c r="D8" s="93"/>
      <c r="E8" s="93"/>
      <c r="F8" s="93">
        <f>D8+E8</f>
        <v>0</v>
      </c>
      <c r="G8" s="93"/>
      <c r="H8" s="93"/>
      <c r="I8" s="93"/>
      <c r="J8" s="93">
        <f>H8+I8</f>
        <v>0</v>
      </c>
      <c r="K8" s="93"/>
      <c r="L8" s="127">
        <f>F8+G8+J8+K8</f>
        <v>0</v>
      </c>
      <c r="M8" s="120" t="str">
        <f>IF(B8=L8,"","×")</f>
        <v/>
      </c>
    </row>
    <row r="9" spans="1:57" s="3" customFormat="1" ht="35.25" customHeight="1">
      <c r="A9" s="480" t="s">
        <v>353</v>
      </c>
      <c r="B9" s="93"/>
      <c r="C9" s="93"/>
      <c r="D9" s="93"/>
      <c r="E9" s="93"/>
      <c r="F9" s="93">
        <f>D9+E9</f>
        <v>0</v>
      </c>
      <c r="G9" s="93"/>
      <c r="H9" s="93"/>
      <c r="I9" s="93"/>
      <c r="J9" s="93">
        <f t="shared" ref="J9:J11" si="0">H9+I9</f>
        <v>0</v>
      </c>
      <c r="K9" s="93"/>
      <c r="L9" s="127">
        <f>F9+G9+J9+K9</f>
        <v>0</v>
      </c>
      <c r="M9" s="120"/>
    </row>
    <row r="10" spans="1:57" s="3" customFormat="1" ht="35.25" customHeight="1">
      <c r="A10" s="480" t="s">
        <v>362</v>
      </c>
      <c r="B10" s="93"/>
      <c r="C10" s="93"/>
      <c r="D10" s="93"/>
      <c r="E10" s="93"/>
      <c r="F10" s="93">
        <f t="shared" ref="F10:F11" si="1">D10+E10</f>
        <v>0</v>
      </c>
      <c r="G10" s="93"/>
      <c r="H10" s="93"/>
      <c r="I10" s="93"/>
      <c r="J10" s="93">
        <f t="shared" si="0"/>
        <v>0</v>
      </c>
      <c r="K10" s="93"/>
      <c r="L10" s="127">
        <f>F10+G10+J10+K10</f>
        <v>0</v>
      </c>
      <c r="M10" s="120"/>
    </row>
    <row r="11" spans="1:57" s="3" customFormat="1" ht="35.25" customHeight="1">
      <c r="A11" s="480" t="s">
        <v>363</v>
      </c>
      <c r="B11" s="93"/>
      <c r="C11" s="93"/>
      <c r="D11" s="93"/>
      <c r="E11" s="93"/>
      <c r="F11" s="93">
        <f t="shared" si="1"/>
        <v>0</v>
      </c>
      <c r="G11" s="93"/>
      <c r="H11" s="93"/>
      <c r="I11" s="93"/>
      <c r="J11" s="93">
        <f t="shared" si="0"/>
        <v>0</v>
      </c>
      <c r="K11" s="93"/>
      <c r="L11" s="127">
        <f>F11+G11+J11+K11</f>
        <v>0</v>
      </c>
      <c r="M11" s="120"/>
    </row>
    <row r="12" spans="1:57" s="395" customFormat="1" ht="35.25" customHeight="1">
      <c r="A12" s="480" t="s">
        <v>364</v>
      </c>
      <c r="B12" s="393"/>
      <c r="C12" s="393"/>
      <c r="D12" s="393"/>
      <c r="E12" s="393"/>
      <c r="F12" s="93">
        <f>D12+E12</f>
        <v>0</v>
      </c>
      <c r="G12" s="393"/>
      <c r="H12" s="393"/>
      <c r="I12" s="393"/>
      <c r="J12" s="93">
        <f>H12+I12</f>
        <v>0</v>
      </c>
      <c r="K12" s="393"/>
      <c r="L12" s="127">
        <f>F12+G12+J12+K12</f>
        <v>0</v>
      </c>
      <c r="M12" s="394"/>
    </row>
    <row r="13" spans="1:57" s="3" customFormat="1" ht="35.25" customHeight="1" thickBot="1">
      <c r="A13" s="121" t="s">
        <v>46</v>
      </c>
      <c r="B13" s="122">
        <f>SUM(B8:B12)</f>
        <v>0</v>
      </c>
      <c r="C13" s="122">
        <f t="shared" ref="C13:L13" si="2">SUM(C8:C12)</f>
        <v>0</v>
      </c>
      <c r="D13" s="122">
        <f t="shared" si="2"/>
        <v>0</v>
      </c>
      <c r="E13" s="122">
        <f t="shared" si="2"/>
        <v>0</v>
      </c>
      <c r="F13" s="122">
        <f t="shared" si="2"/>
        <v>0</v>
      </c>
      <c r="G13" s="122">
        <f t="shared" si="2"/>
        <v>0</v>
      </c>
      <c r="H13" s="122">
        <f t="shared" si="2"/>
        <v>0</v>
      </c>
      <c r="I13" s="122">
        <f t="shared" si="2"/>
        <v>0</v>
      </c>
      <c r="J13" s="122">
        <f t="shared" si="2"/>
        <v>0</v>
      </c>
      <c r="K13" s="122">
        <f t="shared" si="2"/>
        <v>0</v>
      </c>
      <c r="L13" s="128">
        <f t="shared" si="2"/>
        <v>0</v>
      </c>
      <c r="M13" s="123" t="str">
        <f>IF(B13=L13,"","×")</f>
        <v/>
      </c>
    </row>
    <row r="14" spans="1:57" s="3" customFormat="1" ht="20.100000000000001" customHeight="1">
      <c r="A14" s="94"/>
      <c r="B14" s="94"/>
      <c r="C14" s="94"/>
      <c r="D14" s="95"/>
      <c r="E14" s="95"/>
      <c r="F14" s="95"/>
      <c r="G14" s="96"/>
      <c r="H14" s="95"/>
      <c r="I14" s="95"/>
      <c r="J14" s="95"/>
      <c r="K14" s="95"/>
      <c r="L14" s="95"/>
      <c r="M14" s="95"/>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ht="20.100000000000001" customHeight="1" thickBot="1">
      <c r="A15" s="99" t="s">
        <v>349</v>
      </c>
      <c r="B15" s="100"/>
      <c r="C15" s="100"/>
      <c r="D15" s="100"/>
      <c r="E15" s="101"/>
      <c r="F15" s="100"/>
      <c r="G15" s="100"/>
      <c r="H15" s="100"/>
      <c r="I15" s="100"/>
      <c r="J15" s="102" t="s">
        <v>109</v>
      </c>
      <c r="K15" s="97" t="str">
        <f>IF(B13=L13,"","調達資金合計と総事業費不一致")</f>
        <v/>
      </c>
      <c r="L15" s="92"/>
      <c r="M15" s="92"/>
    </row>
    <row r="16" spans="1:57" ht="20.100000000000001" customHeight="1" thickBot="1">
      <c r="A16" s="858"/>
      <c r="B16" s="859"/>
      <c r="C16" s="859"/>
      <c r="D16" s="859"/>
      <c r="E16" s="860" t="s">
        <v>108</v>
      </c>
      <c r="F16" s="861"/>
      <c r="G16" s="862" t="s">
        <v>107</v>
      </c>
      <c r="H16" s="861"/>
      <c r="I16" s="863" t="s">
        <v>106</v>
      </c>
      <c r="J16" s="864"/>
      <c r="K16" s="92"/>
      <c r="L16" s="92"/>
      <c r="M16" s="92"/>
    </row>
    <row r="17" spans="1:13" ht="20.100000000000001" customHeight="1">
      <c r="A17" s="865" t="s">
        <v>105</v>
      </c>
      <c r="B17" s="867" t="s">
        <v>104</v>
      </c>
      <c r="C17" s="867"/>
      <c r="D17" s="868"/>
      <c r="E17" s="828" t="s">
        <v>60</v>
      </c>
      <c r="F17" s="829"/>
      <c r="G17" s="830"/>
      <c r="H17" s="830"/>
      <c r="I17" s="831"/>
      <c r="J17" s="832"/>
      <c r="K17" s="92"/>
      <c r="L17" s="92"/>
      <c r="M17" s="92"/>
    </row>
    <row r="18" spans="1:13" ht="20.100000000000001" customHeight="1">
      <c r="A18" s="866"/>
      <c r="B18" s="833" t="s">
        <v>103</v>
      </c>
      <c r="C18" s="833"/>
      <c r="D18" s="834"/>
      <c r="E18" s="855" t="s">
        <v>60</v>
      </c>
      <c r="F18" s="856"/>
      <c r="G18" s="857"/>
      <c r="H18" s="857"/>
      <c r="I18" s="851"/>
      <c r="J18" s="852"/>
      <c r="K18" s="92"/>
      <c r="L18" s="92"/>
      <c r="M18" s="92"/>
    </row>
    <row r="19" spans="1:13" ht="20.100000000000001" customHeight="1">
      <c r="A19" s="866"/>
      <c r="B19" s="853" t="s">
        <v>102</v>
      </c>
      <c r="C19" s="853"/>
      <c r="D19" s="854"/>
      <c r="E19" s="855" t="s">
        <v>60</v>
      </c>
      <c r="F19" s="856"/>
      <c r="G19" s="857"/>
      <c r="H19" s="857"/>
      <c r="I19" s="851"/>
      <c r="J19" s="852"/>
      <c r="K19" s="92"/>
      <c r="L19" s="92"/>
      <c r="M19" s="92"/>
    </row>
    <row r="20" spans="1:13" ht="20.100000000000001" customHeight="1">
      <c r="A20" s="866"/>
      <c r="B20" s="853" t="s">
        <v>101</v>
      </c>
      <c r="C20" s="853"/>
      <c r="D20" s="199" t="s">
        <v>100</v>
      </c>
      <c r="E20" s="855"/>
      <c r="F20" s="856"/>
      <c r="G20" s="857"/>
      <c r="H20" s="857"/>
      <c r="I20" s="851"/>
      <c r="J20" s="852"/>
      <c r="K20" s="92"/>
      <c r="L20" s="92"/>
      <c r="M20" s="92"/>
    </row>
    <row r="21" spans="1:13" ht="20.100000000000001" customHeight="1">
      <c r="A21" s="866"/>
      <c r="B21" s="853"/>
      <c r="C21" s="853"/>
      <c r="D21" s="854" t="s">
        <v>99</v>
      </c>
      <c r="E21" s="855"/>
      <c r="F21" s="856"/>
      <c r="G21" s="857"/>
      <c r="H21" s="857"/>
      <c r="I21" s="851"/>
      <c r="J21" s="852"/>
      <c r="K21" s="92"/>
      <c r="L21" s="92"/>
      <c r="M21" s="92"/>
    </row>
    <row r="22" spans="1:13" ht="20.100000000000001" customHeight="1">
      <c r="A22" s="866"/>
      <c r="B22" s="853"/>
      <c r="C22" s="853"/>
      <c r="D22" s="854"/>
      <c r="E22" s="855"/>
      <c r="F22" s="856"/>
      <c r="G22" s="857"/>
      <c r="H22" s="857"/>
      <c r="I22" s="851"/>
      <c r="J22" s="852"/>
      <c r="K22" s="92"/>
      <c r="L22" s="92"/>
      <c r="M22" s="92"/>
    </row>
    <row r="23" spans="1:13" ht="20.100000000000001" customHeight="1">
      <c r="A23" s="866"/>
      <c r="B23" s="853"/>
      <c r="C23" s="853"/>
      <c r="D23" s="854"/>
      <c r="E23" s="855"/>
      <c r="F23" s="856"/>
      <c r="G23" s="857"/>
      <c r="H23" s="857"/>
      <c r="I23" s="851"/>
      <c r="J23" s="852"/>
      <c r="K23" s="92"/>
      <c r="L23" s="92"/>
      <c r="M23" s="92"/>
    </row>
    <row r="24" spans="1:13" ht="20.100000000000001" customHeight="1">
      <c r="A24" s="866"/>
      <c r="B24" s="871" t="s">
        <v>98</v>
      </c>
      <c r="C24" s="853"/>
      <c r="D24" s="854"/>
      <c r="E24" s="855"/>
      <c r="F24" s="856"/>
      <c r="G24" s="857"/>
      <c r="H24" s="857"/>
      <c r="I24" s="851"/>
      <c r="J24" s="852"/>
      <c r="K24" s="92"/>
      <c r="L24" s="92"/>
      <c r="M24" s="92"/>
    </row>
    <row r="25" spans="1:13" ht="20.100000000000001" customHeight="1">
      <c r="A25" s="866"/>
      <c r="B25" s="853"/>
      <c r="C25" s="853"/>
      <c r="D25" s="854"/>
      <c r="E25" s="855"/>
      <c r="F25" s="856"/>
      <c r="G25" s="857"/>
      <c r="H25" s="857"/>
      <c r="I25" s="851"/>
      <c r="J25" s="852"/>
      <c r="K25" s="92"/>
      <c r="L25" s="92"/>
      <c r="M25" s="92"/>
    </row>
    <row r="26" spans="1:13" ht="20.100000000000001" customHeight="1">
      <c r="A26" s="872" t="s">
        <v>97</v>
      </c>
      <c r="B26" s="854" t="s">
        <v>96</v>
      </c>
      <c r="C26" s="894"/>
      <c r="D26" s="894"/>
      <c r="E26" s="855"/>
      <c r="F26" s="895"/>
      <c r="G26" s="869"/>
      <c r="H26" s="870"/>
      <c r="I26" s="851"/>
      <c r="J26" s="852"/>
      <c r="K26" s="92"/>
      <c r="L26" s="92"/>
      <c r="M26" s="92"/>
    </row>
    <row r="27" spans="1:13" ht="20.100000000000001" customHeight="1" thickBot="1">
      <c r="A27" s="873"/>
      <c r="B27" s="854" t="s">
        <v>95</v>
      </c>
      <c r="C27" s="894"/>
      <c r="D27" s="894"/>
      <c r="E27" s="893"/>
      <c r="F27" s="892"/>
      <c r="G27" s="892"/>
      <c r="H27" s="892"/>
      <c r="I27" s="890"/>
      <c r="J27" s="891"/>
      <c r="K27" s="92"/>
      <c r="L27" s="92"/>
      <c r="M27" s="92"/>
    </row>
    <row r="28" spans="1:13" ht="20.100000000000001" customHeight="1" thickBot="1">
      <c r="A28" s="888" t="s">
        <v>94</v>
      </c>
      <c r="B28" s="889"/>
      <c r="C28" s="889"/>
      <c r="D28" s="889"/>
      <c r="E28" s="874" t="s">
        <v>60</v>
      </c>
      <c r="F28" s="875"/>
      <c r="G28" s="876">
        <f>SUM(G17:H27)</f>
        <v>0</v>
      </c>
      <c r="H28" s="877"/>
      <c r="I28" s="878"/>
      <c r="J28" s="879"/>
      <c r="K28" s="92"/>
      <c r="L28" s="92"/>
      <c r="M28" s="92"/>
    </row>
    <row r="29" spans="1:13" ht="20.100000000000001" customHeight="1" thickTop="1" thickBot="1">
      <c r="A29" s="880" t="s">
        <v>340</v>
      </c>
      <c r="B29" s="881"/>
      <c r="C29" s="881"/>
      <c r="D29" s="881"/>
      <c r="E29" s="882"/>
      <c r="F29" s="883"/>
      <c r="G29" s="884"/>
      <c r="H29" s="885"/>
      <c r="I29" s="886"/>
      <c r="J29" s="887"/>
      <c r="K29" s="92"/>
      <c r="L29" s="92"/>
      <c r="M29" s="92"/>
    </row>
    <row r="30" spans="1:13" ht="20.100000000000001" customHeight="1">
      <c r="A30" s="48"/>
      <c r="B30" s="48"/>
      <c r="C30" s="48"/>
      <c r="D30" s="48"/>
      <c r="E30" s="48"/>
      <c r="F30" s="48"/>
      <c r="G30" s="88"/>
      <c r="H30" s="48"/>
      <c r="I30" s="48"/>
      <c r="J30" s="48"/>
      <c r="K30" s="48"/>
      <c r="L30" s="48"/>
      <c r="M30" s="48"/>
    </row>
  </sheetData>
  <mergeCells count="65">
    <mergeCell ref="A26:A27"/>
    <mergeCell ref="E28:F28"/>
    <mergeCell ref="G28:H28"/>
    <mergeCell ref="I28:J28"/>
    <mergeCell ref="A29:D29"/>
    <mergeCell ref="E29:F29"/>
    <mergeCell ref="G29:H29"/>
    <mergeCell ref="I29:J29"/>
    <mergeCell ref="A28:D28"/>
    <mergeCell ref="I27:J27"/>
    <mergeCell ref="I26:J26"/>
    <mergeCell ref="G27:H27"/>
    <mergeCell ref="E27:F27"/>
    <mergeCell ref="B26:D26"/>
    <mergeCell ref="B27:D27"/>
    <mergeCell ref="E26:F26"/>
    <mergeCell ref="G26:H26"/>
    <mergeCell ref="B24:D25"/>
    <mergeCell ref="E24:F24"/>
    <mergeCell ref="G24:H24"/>
    <mergeCell ref="I24:J24"/>
    <mergeCell ref="E25:F25"/>
    <mergeCell ref="G25:H25"/>
    <mergeCell ref="I25:J25"/>
    <mergeCell ref="B20:C23"/>
    <mergeCell ref="E20:F20"/>
    <mergeCell ref="G20:H20"/>
    <mergeCell ref="I20:J20"/>
    <mergeCell ref="D21:D23"/>
    <mergeCell ref="E21:F21"/>
    <mergeCell ref="I22:J22"/>
    <mergeCell ref="E23:F23"/>
    <mergeCell ref="G23:H23"/>
    <mergeCell ref="I23:J23"/>
    <mergeCell ref="B19:D19"/>
    <mergeCell ref="E19:F19"/>
    <mergeCell ref="G19:H19"/>
    <mergeCell ref="I19:J19"/>
    <mergeCell ref="A16:D16"/>
    <mergeCell ref="E16:F16"/>
    <mergeCell ref="G16:H16"/>
    <mergeCell ref="I16:J16"/>
    <mergeCell ref="A17:A25"/>
    <mergeCell ref="B17:D17"/>
    <mergeCell ref="G21:H21"/>
    <mergeCell ref="I21:J21"/>
    <mergeCell ref="E22:F22"/>
    <mergeCell ref="G22:H22"/>
    <mergeCell ref="E18:F18"/>
    <mergeCell ref="G18:H18"/>
    <mergeCell ref="E17:F17"/>
    <mergeCell ref="G17:H17"/>
    <mergeCell ref="I17:J17"/>
    <mergeCell ref="B18:D18"/>
    <mergeCell ref="A3:M3"/>
    <mergeCell ref="B6:B7"/>
    <mergeCell ref="C6:C7"/>
    <mergeCell ref="D6:F6"/>
    <mergeCell ref="G6:G7"/>
    <mergeCell ref="H6:J6"/>
    <mergeCell ref="K6:K7"/>
    <mergeCell ref="L6:L7"/>
    <mergeCell ref="M6:M7"/>
    <mergeCell ref="A6:A7"/>
    <mergeCell ref="I18:J18"/>
  </mergeCells>
  <phoneticPr fontId="2"/>
  <printOptions horizontalCentered="1" verticalCentered="1"/>
  <pageMargins left="0.19685039370078741" right="0.19685039370078741" top="0.74803149606299213" bottom="0.31496062992125984" header="0.19685039370078741" footer="0.27559055118110237"/>
  <pageSetup paperSize="9" scale="75" orientation="landscape"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view="pageBreakPreview" zoomScaleNormal="100" zoomScaleSheetLayoutView="100" workbookViewId="0">
      <selection activeCell="H14" sqref="H14"/>
    </sheetView>
  </sheetViews>
  <sheetFormatPr defaultColWidth="13.625" defaultRowHeight="18.75"/>
  <cols>
    <col min="1" max="9" width="13.625" style="80" customWidth="1"/>
    <col min="10" max="11" width="1.625" style="80" customWidth="1"/>
    <col min="12" max="16384" width="13.625" style="80"/>
  </cols>
  <sheetData>
    <row r="1" spans="1:9">
      <c r="A1" s="87" t="s">
        <v>156</v>
      </c>
      <c r="B1" s="81"/>
      <c r="C1" s="81"/>
      <c r="D1" s="81"/>
      <c r="E1" s="81"/>
      <c r="F1" s="81"/>
      <c r="G1" s="81"/>
      <c r="H1" s="81"/>
    </row>
    <row r="2" spans="1:9">
      <c r="A2" s="902" t="s">
        <v>93</v>
      </c>
      <c r="B2" s="902"/>
      <c r="C2" s="902"/>
      <c r="D2" s="902"/>
      <c r="E2" s="902"/>
      <c r="F2" s="902"/>
      <c r="G2" s="902"/>
      <c r="H2" s="902"/>
    </row>
    <row r="3" spans="1:9">
      <c r="A3" s="86"/>
      <c r="B3" s="81"/>
      <c r="C3" s="81"/>
      <c r="D3" s="81"/>
      <c r="E3" s="81"/>
      <c r="F3" s="81"/>
      <c r="G3" s="81"/>
      <c r="H3" s="81"/>
    </row>
    <row r="4" spans="1:9">
      <c r="A4" s="163" t="s">
        <v>92</v>
      </c>
      <c r="B4" s="163"/>
      <c r="C4" s="163"/>
      <c r="D4" s="163"/>
      <c r="E4" s="163"/>
      <c r="F4" s="163"/>
      <c r="G4" s="163"/>
      <c r="H4" s="163"/>
    </row>
    <row r="5" spans="1:9">
      <c r="A5" s="83"/>
      <c r="B5" s="81"/>
      <c r="C5" s="81"/>
      <c r="D5" s="81"/>
      <c r="E5" s="81"/>
      <c r="F5" s="81"/>
      <c r="G5" s="81"/>
      <c r="H5" s="81"/>
    </row>
    <row r="6" spans="1:9" ht="19.5" thickBot="1">
      <c r="B6" s="98"/>
      <c r="C6" s="81"/>
      <c r="D6" s="81"/>
      <c r="E6" s="81"/>
      <c r="F6" s="81"/>
      <c r="G6" s="81"/>
      <c r="H6" s="81"/>
      <c r="I6" s="129" t="s">
        <v>91</v>
      </c>
    </row>
    <row r="7" spans="1:9" ht="28.5" customHeight="1">
      <c r="A7" s="899"/>
      <c r="B7" s="903" t="s">
        <v>136</v>
      </c>
      <c r="C7" s="906" t="s">
        <v>90</v>
      </c>
      <c r="D7" s="909" t="s">
        <v>89</v>
      </c>
      <c r="E7" s="910"/>
      <c r="F7" s="910"/>
      <c r="G7" s="910"/>
      <c r="H7" s="910"/>
      <c r="I7" s="911"/>
    </row>
    <row r="8" spans="1:9" ht="28.5" customHeight="1">
      <c r="A8" s="900"/>
      <c r="B8" s="904"/>
      <c r="C8" s="907"/>
      <c r="D8" s="912" t="s">
        <v>88</v>
      </c>
      <c r="E8" s="85"/>
      <c r="F8" s="912" t="s">
        <v>87</v>
      </c>
      <c r="G8" s="84"/>
      <c r="H8" s="914" t="s">
        <v>86</v>
      </c>
      <c r="I8" s="897" t="s">
        <v>85</v>
      </c>
    </row>
    <row r="9" spans="1:9" ht="28.5" customHeight="1" thickBot="1">
      <c r="A9" s="901"/>
      <c r="B9" s="905"/>
      <c r="C9" s="908"/>
      <c r="D9" s="913"/>
      <c r="E9" s="132" t="s">
        <v>85</v>
      </c>
      <c r="F9" s="913"/>
      <c r="G9" s="133" t="s">
        <v>85</v>
      </c>
      <c r="H9" s="908"/>
      <c r="I9" s="898"/>
    </row>
    <row r="10" spans="1:9" ht="33" customHeight="1">
      <c r="A10" s="171" t="s">
        <v>348</v>
      </c>
      <c r="B10" s="134"/>
      <c r="C10" s="108"/>
      <c r="D10" s="108"/>
      <c r="E10" s="108"/>
      <c r="F10" s="108"/>
      <c r="G10" s="108"/>
      <c r="H10" s="108"/>
      <c r="I10" s="130"/>
    </row>
    <row r="11" spans="1:9" ht="33" customHeight="1">
      <c r="A11" s="171" t="s">
        <v>353</v>
      </c>
      <c r="B11" s="134"/>
      <c r="C11" s="108"/>
      <c r="D11" s="108"/>
      <c r="E11" s="108"/>
      <c r="F11" s="108"/>
      <c r="G11" s="108"/>
      <c r="H11" s="108"/>
      <c r="I11" s="130"/>
    </row>
    <row r="12" spans="1:9" ht="33" customHeight="1">
      <c r="A12" s="171" t="s">
        <v>362</v>
      </c>
      <c r="B12" s="134"/>
      <c r="C12" s="108"/>
      <c r="D12" s="108"/>
      <c r="E12" s="108"/>
      <c r="F12" s="108"/>
      <c r="G12" s="108"/>
      <c r="H12" s="108"/>
      <c r="I12" s="130"/>
    </row>
    <row r="13" spans="1:9" ht="33" customHeight="1">
      <c r="A13" s="171" t="s">
        <v>363</v>
      </c>
      <c r="B13" s="134"/>
      <c r="C13" s="108"/>
      <c r="D13" s="108"/>
      <c r="E13" s="108"/>
      <c r="F13" s="108"/>
      <c r="G13" s="108"/>
      <c r="H13" s="108"/>
      <c r="I13" s="130"/>
    </row>
    <row r="14" spans="1:9" ht="33" customHeight="1">
      <c r="A14" s="171" t="s">
        <v>364</v>
      </c>
      <c r="B14" s="134"/>
      <c r="C14" s="108"/>
      <c r="D14" s="108"/>
      <c r="E14" s="108"/>
      <c r="F14" s="108"/>
      <c r="G14" s="108"/>
      <c r="H14" s="108"/>
      <c r="I14" s="130"/>
    </row>
    <row r="15" spans="1:9" ht="33" customHeight="1" thickBot="1">
      <c r="A15" s="136" t="s">
        <v>46</v>
      </c>
      <c r="B15" s="135">
        <f>SUM(B10:B14)</f>
        <v>0</v>
      </c>
      <c r="C15" s="135">
        <f>SUM(C10:C14)</f>
        <v>0</v>
      </c>
      <c r="D15" s="135">
        <f>SUM(D10:D14)</f>
        <v>0</v>
      </c>
      <c r="E15" s="131"/>
      <c r="F15" s="135">
        <f>SUM(F10:F14)</f>
        <v>0</v>
      </c>
      <c r="G15" s="131"/>
      <c r="H15" s="135">
        <f>SUM(H10:H14)</f>
        <v>0</v>
      </c>
      <c r="I15" s="137"/>
    </row>
    <row r="16" spans="1:9">
      <c r="A16" s="83"/>
      <c r="B16" s="81"/>
      <c r="C16" s="81"/>
      <c r="D16" s="81"/>
      <c r="E16" s="81"/>
      <c r="F16" s="81"/>
      <c r="G16" s="200"/>
      <c r="H16" s="81"/>
    </row>
    <row r="17" spans="1:8">
      <c r="A17" s="82" t="s">
        <v>84</v>
      </c>
      <c r="B17" s="81"/>
      <c r="C17" s="81"/>
      <c r="D17" s="81"/>
      <c r="E17" s="81"/>
      <c r="F17" s="81"/>
      <c r="G17" s="81"/>
      <c r="H17" s="81"/>
    </row>
    <row r="18" spans="1:8">
      <c r="A18" s="82" t="s">
        <v>83</v>
      </c>
      <c r="B18" s="81"/>
      <c r="C18" s="81"/>
      <c r="D18" s="81"/>
      <c r="E18" s="81"/>
      <c r="F18" s="81"/>
      <c r="G18" s="81"/>
      <c r="H18" s="81"/>
    </row>
    <row r="26" spans="1:8">
      <c r="C26" s="191"/>
      <c r="D26" s="896"/>
      <c r="E26" s="896"/>
      <c r="F26" s="896"/>
      <c r="G26" s="896"/>
    </row>
    <row r="27" spans="1:8" ht="24">
      <c r="D27" s="189"/>
      <c r="E27" s="186" t="s">
        <v>155</v>
      </c>
      <c r="G27" s="189" t="s">
        <v>207</v>
      </c>
    </row>
    <row r="28" spans="1:8" ht="52.5">
      <c r="D28" s="183" t="s">
        <v>209</v>
      </c>
      <c r="G28" s="183" t="s">
        <v>208</v>
      </c>
    </row>
  </sheetData>
  <mergeCells count="10">
    <mergeCell ref="D26:G26"/>
    <mergeCell ref="I8:I9"/>
    <mergeCell ref="A7:A9"/>
    <mergeCell ref="A2:H2"/>
    <mergeCell ref="B7:B9"/>
    <mergeCell ref="C7:C9"/>
    <mergeCell ref="D7:I7"/>
    <mergeCell ref="D8:D9"/>
    <mergeCell ref="F8:F9"/>
    <mergeCell ref="H8:H9"/>
  </mergeCells>
  <phoneticPr fontId="2"/>
  <printOptions horizontalCentered="1" verticalCentered="1"/>
  <pageMargins left="0.70866141732283472" right="0.70866141732283472" top="0.74803149606299213" bottom="0.74803149606299213" header="0.31496062992125984" footer="0.31496062992125984"/>
  <pageSetup paperSize="9" orientation="landscape" blackAndWhite="1"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T53"/>
  <sheetViews>
    <sheetView showGridLines="0" view="pageBreakPreview" zoomScale="80" zoomScaleNormal="70" zoomScaleSheetLayoutView="80" workbookViewId="0">
      <selection activeCell="I7" sqref="I7"/>
    </sheetView>
  </sheetViews>
  <sheetFormatPr defaultRowHeight="20.100000000000001" customHeight="1"/>
  <cols>
    <col min="1" max="1" width="36.75" style="239" customWidth="1"/>
    <col min="2" max="2" width="9.375" style="239" customWidth="1"/>
    <col min="3" max="3" width="2.75" style="239" customWidth="1"/>
    <col min="4" max="4" width="13.75" style="239" customWidth="1"/>
    <col min="5" max="5" width="19" style="305" customWidth="1"/>
    <col min="6" max="6" width="13.625" style="306" customWidth="1"/>
    <col min="7" max="7" width="11.375" style="306" hidden="1" customWidth="1"/>
    <col min="8" max="11" width="8.75" style="239" customWidth="1"/>
    <col min="12" max="12" width="8.75" style="307" customWidth="1"/>
    <col min="13" max="27" width="8.75" style="239" customWidth="1"/>
    <col min="28" max="28" width="82" style="239" customWidth="1"/>
    <col min="29" max="29" width="9" style="239" customWidth="1"/>
    <col min="30" max="260" width="9" style="239"/>
    <col min="261" max="261" width="12.75" style="239" customWidth="1"/>
    <col min="262" max="262" width="21.75" style="239" customWidth="1"/>
    <col min="263" max="283" width="10.5" style="239" customWidth="1"/>
    <col min="284" max="284" width="14.125" style="239" customWidth="1"/>
    <col min="285" max="516" width="9" style="239"/>
    <col min="517" max="517" width="12.75" style="239" customWidth="1"/>
    <col min="518" max="518" width="21.75" style="239" customWidth="1"/>
    <col min="519" max="539" width="10.5" style="239" customWidth="1"/>
    <col min="540" max="540" width="14.125" style="239" customWidth="1"/>
    <col min="541" max="772" width="9" style="239"/>
    <col min="773" max="773" width="12.75" style="239" customWidth="1"/>
    <col min="774" max="774" width="21.75" style="239" customWidth="1"/>
    <col min="775" max="795" width="10.5" style="239" customWidth="1"/>
    <col min="796" max="796" width="14.125" style="239" customWidth="1"/>
    <col min="797" max="1028" width="9" style="239"/>
    <col min="1029" max="1029" width="12.75" style="239" customWidth="1"/>
    <col min="1030" max="1030" width="21.75" style="239" customWidth="1"/>
    <col min="1031" max="1051" width="10.5" style="239" customWidth="1"/>
    <col min="1052" max="1052" width="14.125" style="239" customWidth="1"/>
    <col min="1053" max="1284" width="9" style="239"/>
    <col min="1285" max="1285" width="12.75" style="239" customWidth="1"/>
    <col min="1286" max="1286" width="21.75" style="239" customWidth="1"/>
    <col min="1287" max="1307" width="10.5" style="239" customWidth="1"/>
    <col min="1308" max="1308" width="14.125" style="239" customWidth="1"/>
    <col min="1309" max="1540" width="9" style="239"/>
    <col min="1541" max="1541" width="12.75" style="239" customWidth="1"/>
    <col min="1542" max="1542" width="21.75" style="239" customWidth="1"/>
    <col min="1543" max="1563" width="10.5" style="239" customWidth="1"/>
    <col min="1564" max="1564" width="14.125" style="239" customWidth="1"/>
    <col min="1565" max="1796" width="9" style="239"/>
    <col min="1797" max="1797" width="12.75" style="239" customWidth="1"/>
    <col min="1798" max="1798" width="21.75" style="239" customWidth="1"/>
    <col min="1799" max="1819" width="10.5" style="239" customWidth="1"/>
    <col min="1820" max="1820" width="14.125" style="239" customWidth="1"/>
    <col min="1821" max="2052" width="9" style="239"/>
    <col min="2053" max="2053" width="12.75" style="239" customWidth="1"/>
    <col min="2054" max="2054" width="21.75" style="239" customWidth="1"/>
    <col min="2055" max="2075" width="10.5" style="239" customWidth="1"/>
    <col min="2076" max="2076" width="14.125" style="239" customWidth="1"/>
    <col min="2077" max="2308" width="9" style="239"/>
    <col min="2309" max="2309" width="12.75" style="239" customWidth="1"/>
    <col min="2310" max="2310" width="21.75" style="239" customWidth="1"/>
    <col min="2311" max="2331" width="10.5" style="239" customWidth="1"/>
    <col min="2332" max="2332" width="14.125" style="239" customWidth="1"/>
    <col min="2333" max="2564" width="9" style="239"/>
    <col min="2565" max="2565" width="12.75" style="239" customWidth="1"/>
    <col min="2566" max="2566" width="21.75" style="239" customWidth="1"/>
    <col min="2567" max="2587" width="10.5" style="239" customWidth="1"/>
    <col min="2588" max="2588" width="14.125" style="239" customWidth="1"/>
    <col min="2589" max="2820" width="9" style="239"/>
    <col min="2821" max="2821" width="12.75" style="239" customWidth="1"/>
    <col min="2822" max="2822" width="21.75" style="239" customWidth="1"/>
    <col min="2823" max="2843" width="10.5" style="239" customWidth="1"/>
    <col min="2844" max="2844" width="14.125" style="239" customWidth="1"/>
    <col min="2845" max="3076" width="9" style="239"/>
    <col min="3077" max="3077" width="12.75" style="239" customWidth="1"/>
    <col min="3078" max="3078" width="21.75" style="239" customWidth="1"/>
    <col min="3079" max="3099" width="10.5" style="239" customWidth="1"/>
    <col min="3100" max="3100" width="14.125" style="239" customWidth="1"/>
    <col min="3101" max="3332" width="9" style="239"/>
    <col min="3333" max="3333" width="12.75" style="239" customWidth="1"/>
    <col min="3334" max="3334" width="21.75" style="239" customWidth="1"/>
    <col min="3335" max="3355" width="10.5" style="239" customWidth="1"/>
    <col min="3356" max="3356" width="14.125" style="239" customWidth="1"/>
    <col min="3357" max="3588" width="9" style="239"/>
    <col min="3589" max="3589" width="12.75" style="239" customWidth="1"/>
    <col min="3590" max="3590" width="21.75" style="239" customWidth="1"/>
    <col min="3591" max="3611" width="10.5" style="239" customWidth="1"/>
    <col min="3612" max="3612" width="14.125" style="239" customWidth="1"/>
    <col min="3613" max="3844" width="9" style="239"/>
    <col min="3845" max="3845" width="12.75" style="239" customWidth="1"/>
    <col min="3846" max="3846" width="21.75" style="239" customWidth="1"/>
    <col min="3847" max="3867" width="10.5" style="239" customWidth="1"/>
    <col min="3868" max="3868" width="14.125" style="239" customWidth="1"/>
    <col min="3869" max="4100" width="9" style="239"/>
    <col min="4101" max="4101" width="12.75" style="239" customWidth="1"/>
    <col min="4102" max="4102" width="21.75" style="239" customWidth="1"/>
    <col min="4103" max="4123" width="10.5" style="239" customWidth="1"/>
    <col min="4124" max="4124" width="14.125" style="239" customWidth="1"/>
    <col min="4125" max="4356" width="9" style="239"/>
    <col min="4357" max="4357" width="12.75" style="239" customWidth="1"/>
    <col min="4358" max="4358" width="21.75" style="239" customWidth="1"/>
    <col min="4359" max="4379" width="10.5" style="239" customWidth="1"/>
    <col min="4380" max="4380" width="14.125" style="239" customWidth="1"/>
    <col min="4381" max="4612" width="9" style="239"/>
    <col min="4613" max="4613" width="12.75" style="239" customWidth="1"/>
    <col min="4614" max="4614" width="21.75" style="239" customWidth="1"/>
    <col min="4615" max="4635" width="10.5" style="239" customWidth="1"/>
    <col min="4636" max="4636" width="14.125" style="239" customWidth="1"/>
    <col min="4637" max="4868" width="9" style="239"/>
    <col min="4869" max="4869" width="12.75" style="239" customWidth="1"/>
    <col min="4870" max="4870" width="21.75" style="239" customWidth="1"/>
    <col min="4871" max="4891" width="10.5" style="239" customWidth="1"/>
    <col min="4892" max="4892" width="14.125" style="239" customWidth="1"/>
    <col min="4893" max="5124" width="9" style="239"/>
    <col min="5125" max="5125" width="12.75" style="239" customWidth="1"/>
    <col min="5126" max="5126" width="21.75" style="239" customWidth="1"/>
    <col min="5127" max="5147" width="10.5" style="239" customWidth="1"/>
    <col min="5148" max="5148" width="14.125" style="239" customWidth="1"/>
    <col min="5149" max="5380" width="9" style="239"/>
    <col min="5381" max="5381" width="12.75" style="239" customWidth="1"/>
    <col min="5382" max="5382" width="21.75" style="239" customWidth="1"/>
    <col min="5383" max="5403" width="10.5" style="239" customWidth="1"/>
    <col min="5404" max="5404" width="14.125" style="239" customWidth="1"/>
    <col min="5405" max="5636" width="9" style="239"/>
    <col min="5637" max="5637" width="12.75" style="239" customWidth="1"/>
    <col min="5638" max="5638" width="21.75" style="239" customWidth="1"/>
    <col min="5639" max="5659" width="10.5" style="239" customWidth="1"/>
    <col min="5660" max="5660" width="14.125" style="239" customWidth="1"/>
    <col min="5661" max="5892" width="9" style="239"/>
    <col min="5893" max="5893" width="12.75" style="239" customWidth="1"/>
    <col min="5894" max="5894" width="21.75" style="239" customWidth="1"/>
    <col min="5895" max="5915" width="10.5" style="239" customWidth="1"/>
    <col min="5916" max="5916" width="14.125" style="239" customWidth="1"/>
    <col min="5917" max="6148" width="9" style="239"/>
    <col min="6149" max="6149" width="12.75" style="239" customWidth="1"/>
    <col min="6150" max="6150" width="21.75" style="239" customWidth="1"/>
    <col min="6151" max="6171" width="10.5" style="239" customWidth="1"/>
    <col min="6172" max="6172" width="14.125" style="239" customWidth="1"/>
    <col min="6173" max="6404" width="9" style="239"/>
    <col min="6405" max="6405" width="12.75" style="239" customWidth="1"/>
    <col min="6406" max="6406" width="21.75" style="239" customWidth="1"/>
    <col min="6407" max="6427" width="10.5" style="239" customWidth="1"/>
    <col min="6428" max="6428" width="14.125" style="239" customWidth="1"/>
    <col min="6429" max="6660" width="9" style="239"/>
    <col min="6661" max="6661" width="12.75" style="239" customWidth="1"/>
    <col min="6662" max="6662" width="21.75" style="239" customWidth="1"/>
    <col min="6663" max="6683" width="10.5" style="239" customWidth="1"/>
    <col min="6684" max="6684" width="14.125" style="239" customWidth="1"/>
    <col min="6685" max="6916" width="9" style="239"/>
    <col min="6917" max="6917" width="12.75" style="239" customWidth="1"/>
    <col min="6918" max="6918" width="21.75" style="239" customWidth="1"/>
    <col min="6919" max="6939" width="10.5" style="239" customWidth="1"/>
    <col min="6940" max="6940" width="14.125" style="239" customWidth="1"/>
    <col min="6941" max="7172" width="9" style="239"/>
    <col min="7173" max="7173" width="12.75" style="239" customWidth="1"/>
    <col min="7174" max="7174" width="21.75" style="239" customWidth="1"/>
    <col min="7175" max="7195" width="10.5" style="239" customWidth="1"/>
    <col min="7196" max="7196" width="14.125" style="239" customWidth="1"/>
    <col min="7197" max="7428" width="9" style="239"/>
    <col min="7429" max="7429" width="12.75" style="239" customWidth="1"/>
    <col min="7430" max="7430" width="21.75" style="239" customWidth="1"/>
    <col min="7431" max="7451" width="10.5" style="239" customWidth="1"/>
    <col min="7452" max="7452" width="14.125" style="239" customWidth="1"/>
    <col min="7453" max="7684" width="9" style="239"/>
    <col min="7685" max="7685" width="12.75" style="239" customWidth="1"/>
    <col min="7686" max="7686" width="21.75" style="239" customWidth="1"/>
    <col min="7687" max="7707" width="10.5" style="239" customWidth="1"/>
    <col min="7708" max="7708" width="14.125" style="239" customWidth="1"/>
    <col min="7709" max="7940" width="9" style="239"/>
    <col min="7941" max="7941" width="12.75" style="239" customWidth="1"/>
    <col min="7942" max="7942" width="21.75" style="239" customWidth="1"/>
    <col min="7943" max="7963" width="10.5" style="239" customWidth="1"/>
    <col min="7964" max="7964" width="14.125" style="239" customWidth="1"/>
    <col min="7965" max="8196" width="9" style="239"/>
    <col min="8197" max="8197" width="12.75" style="239" customWidth="1"/>
    <col min="8198" max="8198" width="21.75" style="239" customWidth="1"/>
    <col min="8199" max="8219" width="10.5" style="239" customWidth="1"/>
    <col min="8220" max="8220" width="14.125" style="239" customWidth="1"/>
    <col min="8221" max="8452" width="9" style="239"/>
    <col min="8453" max="8453" width="12.75" style="239" customWidth="1"/>
    <col min="8454" max="8454" width="21.75" style="239" customWidth="1"/>
    <col min="8455" max="8475" width="10.5" style="239" customWidth="1"/>
    <col min="8476" max="8476" width="14.125" style="239" customWidth="1"/>
    <col min="8477" max="8708" width="9" style="239"/>
    <col min="8709" max="8709" width="12.75" style="239" customWidth="1"/>
    <col min="8710" max="8710" width="21.75" style="239" customWidth="1"/>
    <col min="8711" max="8731" width="10.5" style="239" customWidth="1"/>
    <col min="8732" max="8732" width="14.125" style="239" customWidth="1"/>
    <col min="8733" max="8964" width="9" style="239"/>
    <col min="8965" max="8965" width="12.75" style="239" customWidth="1"/>
    <col min="8966" max="8966" width="21.75" style="239" customWidth="1"/>
    <col min="8967" max="8987" width="10.5" style="239" customWidth="1"/>
    <col min="8988" max="8988" width="14.125" style="239" customWidth="1"/>
    <col min="8989" max="9220" width="9" style="239"/>
    <col min="9221" max="9221" width="12.75" style="239" customWidth="1"/>
    <col min="9222" max="9222" width="21.75" style="239" customWidth="1"/>
    <col min="9223" max="9243" width="10.5" style="239" customWidth="1"/>
    <col min="9244" max="9244" width="14.125" style="239" customWidth="1"/>
    <col min="9245" max="9476" width="9" style="239"/>
    <col min="9477" max="9477" width="12.75" style="239" customWidth="1"/>
    <col min="9478" max="9478" width="21.75" style="239" customWidth="1"/>
    <col min="9479" max="9499" width="10.5" style="239" customWidth="1"/>
    <col min="9500" max="9500" width="14.125" style="239" customWidth="1"/>
    <col min="9501" max="9732" width="9" style="239"/>
    <col min="9733" max="9733" width="12.75" style="239" customWidth="1"/>
    <col min="9734" max="9734" width="21.75" style="239" customWidth="1"/>
    <col min="9735" max="9755" width="10.5" style="239" customWidth="1"/>
    <col min="9756" max="9756" width="14.125" style="239" customWidth="1"/>
    <col min="9757" max="9988" width="9" style="239"/>
    <col min="9989" max="9989" width="12.75" style="239" customWidth="1"/>
    <col min="9990" max="9990" width="21.75" style="239" customWidth="1"/>
    <col min="9991" max="10011" width="10.5" style="239" customWidth="1"/>
    <col min="10012" max="10012" width="14.125" style="239" customWidth="1"/>
    <col min="10013" max="10244" width="9" style="239"/>
    <col min="10245" max="10245" width="12.75" style="239" customWidth="1"/>
    <col min="10246" max="10246" width="21.75" style="239" customWidth="1"/>
    <col min="10247" max="10267" width="10.5" style="239" customWidth="1"/>
    <col min="10268" max="10268" width="14.125" style="239" customWidth="1"/>
    <col min="10269" max="10500" width="9" style="239"/>
    <col min="10501" max="10501" width="12.75" style="239" customWidth="1"/>
    <col min="10502" max="10502" width="21.75" style="239" customWidth="1"/>
    <col min="10503" max="10523" width="10.5" style="239" customWidth="1"/>
    <col min="10524" max="10524" width="14.125" style="239" customWidth="1"/>
    <col min="10525" max="10756" width="9" style="239"/>
    <col min="10757" max="10757" width="12.75" style="239" customWidth="1"/>
    <col min="10758" max="10758" width="21.75" style="239" customWidth="1"/>
    <col min="10759" max="10779" width="10.5" style="239" customWidth="1"/>
    <col min="10780" max="10780" width="14.125" style="239" customWidth="1"/>
    <col min="10781" max="11012" width="9" style="239"/>
    <col min="11013" max="11013" width="12.75" style="239" customWidth="1"/>
    <col min="11014" max="11014" width="21.75" style="239" customWidth="1"/>
    <col min="11015" max="11035" width="10.5" style="239" customWidth="1"/>
    <col min="11036" max="11036" width="14.125" style="239" customWidth="1"/>
    <col min="11037" max="11268" width="9" style="239"/>
    <col min="11269" max="11269" width="12.75" style="239" customWidth="1"/>
    <col min="11270" max="11270" width="21.75" style="239" customWidth="1"/>
    <col min="11271" max="11291" width="10.5" style="239" customWidth="1"/>
    <col min="11292" max="11292" width="14.125" style="239" customWidth="1"/>
    <col min="11293" max="11524" width="9" style="239"/>
    <col min="11525" max="11525" width="12.75" style="239" customWidth="1"/>
    <col min="11526" max="11526" width="21.75" style="239" customWidth="1"/>
    <col min="11527" max="11547" width="10.5" style="239" customWidth="1"/>
    <col min="11548" max="11548" width="14.125" style="239" customWidth="1"/>
    <col min="11549" max="11780" width="9" style="239"/>
    <col min="11781" max="11781" width="12.75" style="239" customWidth="1"/>
    <col min="11782" max="11782" width="21.75" style="239" customWidth="1"/>
    <col min="11783" max="11803" width="10.5" style="239" customWidth="1"/>
    <col min="11804" max="11804" width="14.125" style="239" customWidth="1"/>
    <col min="11805" max="12036" width="9" style="239"/>
    <col min="12037" max="12037" width="12.75" style="239" customWidth="1"/>
    <col min="12038" max="12038" width="21.75" style="239" customWidth="1"/>
    <col min="12039" max="12059" width="10.5" style="239" customWidth="1"/>
    <col min="12060" max="12060" width="14.125" style="239" customWidth="1"/>
    <col min="12061" max="12292" width="9" style="239"/>
    <col min="12293" max="12293" width="12.75" style="239" customWidth="1"/>
    <col min="12294" max="12294" width="21.75" style="239" customWidth="1"/>
    <col min="12295" max="12315" width="10.5" style="239" customWidth="1"/>
    <col min="12316" max="12316" width="14.125" style="239" customWidth="1"/>
    <col min="12317" max="12548" width="9" style="239"/>
    <col min="12549" max="12549" width="12.75" style="239" customWidth="1"/>
    <col min="12550" max="12550" width="21.75" style="239" customWidth="1"/>
    <col min="12551" max="12571" width="10.5" style="239" customWidth="1"/>
    <col min="12572" max="12572" width="14.125" style="239" customWidth="1"/>
    <col min="12573" max="12804" width="9" style="239"/>
    <col min="12805" max="12805" width="12.75" style="239" customWidth="1"/>
    <col min="12806" max="12806" width="21.75" style="239" customWidth="1"/>
    <col min="12807" max="12827" width="10.5" style="239" customWidth="1"/>
    <col min="12828" max="12828" width="14.125" style="239" customWidth="1"/>
    <col min="12829" max="13060" width="9" style="239"/>
    <col min="13061" max="13061" width="12.75" style="239" customWidth="1"/>
    <col min="13062" max="13062" width="21.75" style="239" customWidth="1"/>
    <col min="13063" max="13083" width="10.5" style="239" customWidth="1"/>
    <col min="13084" max="13084" width="14.125" style="239" customWidth="1"/>
    <col min="13085" max="13316" width="9" style="239"/>
    <col min="13317" max="13317" width="12.75" style="239" customWidth="1"/>
    <col min="13318" max="13318" width="21.75" style="239" customWidth="1"/>
    <col min="13319" max="13339" width="10.5" style="239" customWidth="1"/>
    <col min="13340" max="13340" width="14.125" style="239" customWidth="1"/>
    <col min="13341" max="13572" width="9" style="239"/>
    <col min="13573" max="13573" width="12.75" style="239" customWidth="1"/>
    <col min="13574" max="13574" width="21.75" style="239" customWidth="1"/>
    <col min="13575" max="13595" width="10.5" style="239" customWidth="1"/>
    <col min="13596" max="13596" width="14.125" style="239" customWidth="1"/>
    <col min="13597" max="13828" width="9" style="239"/>
    <col min="13829" max="13829" width="12.75" style="239" customWidth="1"/>
    <col min="13830" max="13830" width="21.75" style="239" customWidth="1"/>
    <col min="13831" max="13851" width="10.5" style="239" customWidth="1"/>
    <col min="13852" max="13852" width="14.125" style="239" customWidth="1"/>
    <col min="13853" max="14084" width="9" style="239"/>
    <col min="14085" max="14085" width="12.75" style="239" customWidth="1"/>
    <col min="14086" max="14086" width="21.75" style="239" customWidth="1"/>
    <col min="14087" max="14107" width="10.5" style="239" customWidth="1"/>
    <col min="14108" max="14108" width="14.125" style="239" customWidth="1"/>
    <col min="14109" max="14340" width="9" style="239"/>
    <col min="14341" max="14341" width="12.75" style="239" customWidth="1"/>
    <col min="14342" max="14342" width="21.75" style="239" customWidth="1"/>
    <col min="14343" max="14363" width="10.5" style="239" customWidth="1"/>
    <col min="14364" max="14364" width="14.125" style="239" customWidth="1"/>
    <col min="14365" max="14596" width="9" style="239"/>
    <col min="14597" max="14597" width="12.75" style="239" customWidth="1"/>
    <col min="14598" max="14598" width="21.75" style="239" customWidth="1"/>
    <col min="14599" max="14619" width="10.5" style="239" customWidth="1"/>
    <col min="14620" max="14620" width="14.125" style="239" customWidth="1"/>
    <col min="14621" max="14852" width="9" style="239"/>
    <col min="14853" max="14853" width="12.75" style="239" customWidth="1"/>
    <col min="14854" max="14854" width="21.75" style="239" customWidth="1"/>
    <col min="14855" max="14875" width="10.5" style="239" customWidth="1"/>
    <col min="14876" max="14876" width="14.125" style="239" customWidth="1"/>
    <col min="14877" max="15108" width="9" style="239"/>
    <col min="15109" max="15109" width="12.75" style="239" customWidth="1"/>
    <col min="15110" max="15110" width="21.75" style="239" customWidth="1"/>
    <col min="15111" max="15131" width="10.5" style="239" customWidth="1"/>
    <col min="15132" max="15132" width="14.125" style="239" customWidth="1"/>
    <col min="15133" max="15364" width="9" style="239"/>
    <col min="15365" max="15365" width="12.75" style="239" customWidth="1"/>
    <col min="15366" max="15366" width="21.75" style="239" customWidth="1"/>
    <col min="15367" max="15387" width="10.5" style="239" customWidth="1"/>
    <col min="15388" max="15388" width="14.125" style="239" customWidth="1"/>
    <col min="15389" max="15620" width="9" style="239"/>
    <col min="15621" max="15621" width="12.75" style="239" customWidth="1"/>
    <col min="15622" max="15622" width="21.75" style="239" customWidth="1"/>
    <col min="15623" max="15643" width="10.5" style="239" customWidth="1"/>
    <col min="15644" max="15644" width="14.125" style="239" customWidth="1"/>
    <col min="15645" max="15876" width="9" style="239"/>
    <col min="15877" max="15877" width="12.75" style="239" customWidth="1"/>
    <col min="15878" max="15878" width="21.75" style="239" customWidth="1"/>
    <col min="15879" max="15899" width="10.5" style="239" customWidth="1"/>
    <col min="15900" max="15900" width="14.125" style="239" customWidth="1"/>
    <col min="15901" max="16132" width="9" style="239"/>
    <col min="16133" max="16133" width="12.75" style="239" customWidth="1"/>
    <col min="16134" max="16134" width="21.75" style="239" customWidth="1"/>
    <col min="16135" max="16155" width="10.5" style="239" customWidth="1"/>
    <col min="16156" max="16156" width="14.125" style="239" customWidth="1"/>
    <col min="16157" max="16384" width="9" style="239"/>
  </cols>
  <sheetData>
    <row r="1" spans="1:29" ht="33" customHeight="1">
      <c r="A1" s="481" t="s">
        <v>347</v>
      </c>
      <c r="B1" s="316"/>
      <c r="F1" s="316"/>
      <c r="G1" s="316"/>
      <c r="H1" s="316"/>
      <c r="I1" s="316"/>
      <c r="J1" s="316"/>
      <c r="K1" s="316"/>
      <c r="L1" s="316"/>
      <c r="M1" s="316"/>
      <c r="N1" s="316"/>
      <c r="O1" s="316"/>
      <c r="P1" s="316"/>
      <c r="Q1" s="316"/>
      <c r="R1" s="316"/>
      <c r="S1" s="316"/>
      <c r="T1" s="316"/>
      <c r="U1" s="316"/>
      <c r="V1" s="316"/>
      <c r="W1" s="316"/>
      <c r="X1" s="316"/>
      <c r="Y1" s="316"/>
      <c r="Z1" s="316"/>
      <c r="AA1" s="316"/>
      <c r="AB1" s="316"/>
      <c r="AC1" s="316"/>
    </row>
    <row r="2" spans="1:29" ht="28.5" customHeight="1">
      <c r="A2" s="507" t="s">
        <v>330</v>
      </c>
      <c r="B2" s="316"/>
      <c r="F2" s="316"/>
      <c r="G2" s="316"/>
      <c r="H2" s="316"/>
      <c r="I2" s="316"/>
      <c r="J2" s="316"/>
      <c r="K2" s="316"/>
      <c r="L2" s="316"/>
      <c r="M2" s="316"/>
      <c r="N2" s="316"/>
      <c r="O2" s="316"/>
      <c r="P2" s="316"/>
      <c r="Q2" s="316"/>
      <c r="R2" s="316"/>
      <c r="S2" s="316"/>
      <c r="T2" s="316"/>
      <c r="U2" s="316"/>
      <c r="V2" s="316"/>
      <c r="W2" s="316"/>
      <c r="X2" s="316"/>
      <c r="Y2" s="316"/>
      <c r="Z2" s="316"/>
      <c r="AA2" s="316"/>
      <c r="AB2" s="316"/>
      <c r="AC2" s="316"/>
    </row>
    <row r="3" spans="1:29" ht="28.5" customHeight="1">
      <c r="A3" s="518" t="s">
        <v>338</v>
      </c>
      <c r="B3" s="316"/>
      <c r="F3" s="316"/>
      <c r="G3" s="316"/>
      <c r="H3" s="316"/>
      <c r="I3" s="316"/>
      <c r="J3" s="316"/>
      <c r="K3" s="316"/>
      <c r="L3" s="316"/>
      <c r="M3" s="316"/>
      <c r="N3" s="316"/>
      <c r="O3" s="316"/>
      <c r="P3" s="316"/>
      <c r="Q3" s="316"/>
      <c r="R3" s="316"/>
      <c r="S3" s="316"/>
      <c r="T3" s="316"/>
      <c r="U3" s="316"/>
      <c r="V3" s="316"/>
      <c r="W3" s="316"/>
      <c r="X3" s="316"/>
      <c r="Y3" s="316"/>
      <c r="Z3" s="316"/>
      <c r="AA3" s="316"/>
      <c r="AB3" s="316"/>
      <c r="AC3" s="316"/>
    </row>
    <row r="4" spans="1:29" ht="12" customHeight="1" thickBot="1">
      <c r="A4" s="240"/>
      <c r="B4" s="316"/>
      <c r="F4" s="316"/>
      <c r="G4" s="316"/>
      <c r="H4" s="316"/>
      <c r="I4" s="316"/>
      <c r="J4" s="316"/>
      <c r="K4" s="316"/>
      <c r="L4" s="316"/>
      <c r="M4" s="316"/>
      <c r="N4" s="316"/>
      <c r="O4" s="316"/>
      <c r="P4" s="316"/>
      <c r="Q4" s="316"/>
      <c r="R4" s="316"/>
      <c r="S4" s="316"/>
      <c r="T4" s="316"/>
      <c r="U4" s="316"/>
      <c r="V4" s="316"/>
      <c r="W4" s="316"/>
      <c r="X4" s="316"/>
      <c r="Y4" s="316"/>
      <c r="Z4" s="316"/>
      <c r="AA4" s="316"/>
      <c r="AB4" s="316"/>
      <c r="AC4" s="316"/>
    </row>
    <row r="5" spans="1:29" s="243" customFormat="1" ht="26.25" customHeight="1" thickBot="1">
      <c r="A5" s="918" t="s">
        <v>269</v>
      </c>
      <c r="B5" s="919"/>
      <c r="E5" s="378" t="s">
        <v>305</v>
      </c>
      <c r="F5" s="7"/>
      <c r="G5" s="379" t="s">
        <v>301</v>
      </c>
      <c r="I5" s="368"/>
      <c r="J5" s="368"/>
      <c r="K5" s="368"/>
      <c r="L5" s="368"/>
      <c r="M5" s="368"/>
      <c r="N5" s="368"/>
      <c r="O5" s="368"/>
      <c r="P5" s="368"/>
      <c r="Q5" s="316"/>
      <c r="R5" s="316"/>
      <c r="S5" s="316"/>
      <c r="T5" s="316"/>
      <c r="U5" s="316"/>
      <c r="V5" s="316"/>
      <c r="W5" s="316"/>
      <c r="X5" s="316"/>
      <c r="Y5" s="316"/>
      <c r="Z5" s="316"/>
      <c r="AA5" s="316"/>
      <c r="AB5" s="316"/>
    </row>
    <row r="6" spans="1:29" ht="14.25" customHeight="1" thickBot="1">
      <c r="F6" s="316"/>
      <c r="G6" s="316"/>
      <c r="H6" s="316"/>
      <c r="I6" s="316"/>
      <c r="J6" s="316"/>
      <c r="K6" s="316"/>
      <c r="L6" s="316"/>
      <c r="M6" s="316"/>
      <c r="N6" s="316"/>
      <c r="O6" s="316"/>
      <c r="P6" s="316"/>
      <c r="Q6" s="316"/>
      <c r="R6" s="316"/>
      <c r="S6" s="316"/>
      <c r="T6" s="316"/>
      <c r="U6" s="316"/>
      <c r="V6" s="316"/>
      <c r="W6" s="316"/>
      <c r="X6" s="316"/>
      <c r="Y6" s="316"/>
      <c r="Z6" s="316"/>
      <c r="AA6" s="316"/>
      <c r="AB6" s="316"/>
    </row>
    <row r="7" spans="1:29" s="253" customFormat="1" ht="23.25" customHeight="1" thickBot="1">
      <c r="A7" s="924" t="s">
        <v>229</v>
      </c>
      <c r="B7" s="925"/>
      <c r="C7" s="248"/>
      <c r="D7" s="918" t="s">
        <v>339</v>
      </c>
      <c r="E7" s="920"/>
      <c r="F7" s="919"/>
      <c r="G7" s="243"/>
      <c r="H7" s="243"/>
      <c r="I7" s="243"/>
      <c r="J7" s="243"/>
      <c r="K7" s="243"/>
      <c r="L7" s="243"/>
      <c r="M7" s="243"/>
      <c r="N7" s="243"/>
      <c r="O7" s="243"/>
      <c r="P7" s="243"/>
      <c r="Q7" s="243"/>
      <c r="R7" s="243"/>
      <c r="S7" s="243"/>
      <c r="T7" s="243"/>
      <c r="U7" s="243"/>
      <c r="V7" s="243"/>
      <c r="W7" s="243"/>
      <c r="X7" s="243"/>
      <c r="Y7" s="243"/>
      <c r="Z7" s="243"/>
      <c r="AA7" s="243"/>
      <c r="AB7" s="243"/>
    </row>
    <row r="8" spans="1:29" s="254" customFormat="1" ht="23.25" customHeight="1" thickBot="1">
      <c r="A8" s="339" t="s">
        <v>328</v>
      </c>
      <c r="B8" s="525"/>
      <c r="D8" s="244"/>
      <c r="E8" s="245"/>
      <c r="F8" s="246"/>
      <c r="G8" s="246"/>
      <c r="H8" s="244"/>
      <c r="I8" s="244"/>
      <c r="J8" s="244"/>
      <c r="K8" s="244"/>
      <c r="L8" s="244"/>
      <c r="M8" s="244"/>
      <c r="N8" s="244"/>
      <c r="O8" s="244"/>
      <c r="P8" s="244"/>
      <c r="Q8" s="244"/>
      <c r="R8" s="244"/>
      <c r="S8" s="244"/>
      <c r="T8" s="244"/>
      <c r="U8" s="244"/>
      <c r="V8" s="244"/>
      <c r="W8" s="244"/>
      <c r="X8" s="244"/>
      <c r="Y8" s="244"/>
      <c r="Z8" s="244"/>
      <c r="AA8" s="244"/>
      <c r="AB8" s="247" t="s">
        <v>183</v>
      </c>
    </row>
    <row r="9" spans="1:29" s="254" customFormat="1" ht="23.25" customHeight="1" thickBot="1">
      <c r="A9" s="340" t="s">
        <v>270</v>
      </c>
      <c r="B9" s="369">
        <v>2.7000000000000001E-3</v>
      </c>
      <c r="D9" s="924" t="s">
        <v>143</v>
      </c>
      <c r="E9" s="930"/>
      <c r="F9" s="925"/>
      <c r="G9" s="249"/>
      <c r="H9" s="250" t="s">
        <v>186</v>
      </c>
      <c r="I9" s="251" t="s">
        <v>187</v>
      </c>
      <c r="J9" s="251" t="s">
        <v>188</v>
      </c>
      <c r="K9" s="251" t="s">
        <v>189</v>
      </c>
      <c r="L9" s="251" t="s">
        <v>190</v>
      </c>
      <c r="M9" s="251" t="s">
        <v>191</v>
      </c>
      <c r="N9" s="251" t="s">
        <v>192</v>
      </c>
      <c r="O9" s="251" t="s">
        <v>193</v>
      </c>
      <c r="P9" s="251" t="s">
        <v>194</v>
      </c>
      <c r="Q9" s="251" t="s">
        <v>195</v>
      </c>
      <c r="R9" s="251" t="s">
        <v>196</v>
      </c>
      <c r="S9" s="251" t="s">
        <v>197</v>
      </c>
      <c r="T9" s="251" t="s">
        <v>198</v>
      </c>
      <c r="U9" s="251" t="s">
        <v>199</v>
      </c>
      <c r="V9" s="251" t="s">
        <v>200</v>
      </c>
      <c r="W9" s="251" t="s">
        <v>201</v>
      </c>
      <c r="X9" s="251" t="s">
        <v>202</v>
      </c>
      <c r="Y9" s="251" t="s">
        <v>203</v>
      </c>
      <c r="Z9" s="251" t="s">
        <v>204</v>
      </c>
      <c r="AA9" s="252" t="s">
        <v>205</v>
      </c>
      <c r="AB9" s="321" t="s">
        <v>1</v>
      </c>
    </row>
    <row r="10" spans="1:29" s="254" customFormat="1" ht="23.25" customHeight="1">
      <c r="A10" s="340" t="s">
        <v>271</v>
      </c>
      <c r="B10" s="526"/>
      <c r="D10" s="928" t="s">
        <v>211</v>
      </c>
      <c r="E10" s="255" t="s">
        <v>302</v>
      </c>
      <c r="F10" s="256"/>
      <c r="G10" s="257"/>
      <c r="H10" s="208">
        <f>$B$8</f>
        <v>0</v>
      </c>
      <c r="I10" s="209">
        <f>H10/(1+$B$9)</f>
        <v>0</v>
      </c>
      <c r="J10" s="209">
        <f t="shared" ref="J10:AA10" si="0">I10/(1+$B$9)</f>
        <v>0</v>
      </c>
      <c r="K10" s="209">
        <f t="shared" si="0"/>
        <v>0</v>
      </c>
      <c r="L10" s="209">
        <f t="shared" si="0"/>
        <v>0</v>
      </c>
      <c r="M10" s="209">
        <f t="shared" si="0"/>
        <v>0</v>
      </c>
      <c r="N10" s="209">
        <f t="shared" si="0"/>
        <v>0</v>
      </c>
      <c r="O10" s="209">
        <f t="shared" si="0"/>
        <v>0</v>
      </c>
      <c r="P10" s="209">
        <f t="shared" si="0"/>
        <v>0</v>
      </c>
      <c r="Q10" s="209">
        <f t="shared" si="0"/>
        <v>0</v>
      </c>
      <c r="R10" s="209">
        <f t="shared" si="0"/>
        <v>0</v>
      </c>
      <c r="S10" s="209">
        <f t="shared" si="0"/>
        <v>0</v>
      </c>
      <c r="T10" s="209">
        <f t="shared" si="0"/>
        <v>0</v>
      </c>
      <c r="U10" s="209">
        <f t="shared" si="0"/>
        <v>0</v>
      </c>
      <c r="V10" s="209">
        <f t="shared" si="0"/>
        <v>0</v>
      </c>
      <c r="W10" s="209">
        <f t="shared" si="0"/>
        <v>0</v>
      </c>
      <c r="X10" s="209">
        <f t="shared" si="0"/>
        <v>0</v>
      </c>
      <c r="Y10" s="209">
        <f t="shared" si="0"/>
        <v>0</v>
      </c>
      <c r="Z10" s="209">
        <f t="shared" si="0"/>
        <v>0</v>
      </c>
      <c r="AA10" s="354">
        <f t="shared" si="0"/>
        <v>0</v>
      </c>
      <c r="AB10" s="346" t="s">
        <v>303</v>
      </c>
    </row>
    <row r="11" spans="1:29" s="254" customFormat="1" ht="23.25" customHeight="1" thickBot="1">
      <c r="A11" s="341" t="s">
        <v>272</v>
      </c>
      <c r="B11" s="527"/>
      <c r="D11" s="928"/>
      <c r="E11" s="258" t="s">
        <v>210</v>
      </c>
      <c r="F11" s="259"/>
      <c r="G11" s="260"/>
      <c r="H11" s="210">
        <f>$B$10</f>
        <v>0</v>
      </c>
      <c r="I11" s="211">
        <f t="shared" ref="I11:AA11" si="1">$H$11</f>
        <v>0</v>
      </c>
      <c r="J11" s="211">
        <f t="shared" si="1"/>
        <v>0</v>
      </c>
      <c r="K11" s="211">
        <f t="shared" si="1"/>
        <v>0</v>
      </c>
      <c r="L11" s="211">
        <f t="shared" si="1"/>
        <v>0</v>
      </c>
      <c r="M11" s="211">
        <f t="shared" si="1"/>
        <v>0</v>
      </c>
      <c r="N11" s="211">
        <f t="shared" si="1"/>
        <v>0</v>
      </c>
      <c r="O11" s="211">
        <f t="shared" si="1"/>
        <v>0</v>
      </c>
      <c r="P11" s="211">
        <f t="shared" si="1"/>
        <v>0</v>
      </c>
      <c r="Q11" s="211">
        <f t="shared" si="1"/>
        <v>0</v>
      </c>
      <c r="R11" s="211">
        <f t="shared" si="1"/>
        <v>0</v>
      </c>
      <c r="S11" s="211">
        <f t="shared" si="1"/>
        <v>0</v>
      </c>
      <c r="T11" s="211">
        <f t="shared" si="1"/>
        <v>0</v>
      </c>
      <c r="U11" s="211">
        <f t="shared" si="1"/>
        <v>0</v>
      </c>
      <c r="V11" s="211">
        <f t="shared" si="1"/>
        <v>0</v>
      </c>
      <c r="W11" s="211">
        <f t="shared" si="1"/>
        <v>0</v>
      </c>
      <c r="X11" s="211">
        <f t="shared" si="1"/>
        <v>0</v>
      </c>
      <c r="Y11" s="211">
        <f t="shared" si="1"/>
        <v>0</v>
      </c>
      <c r="Z11" s="211">
        <f t="shared" si="1"/>
        <v>0</v>
      </c>
      <c r="AA11" s="355">
        <f t="shared" si="1"/>
        <v>0</v>
      </c>
      <c r="AB11" s="323" t="s">
        <v>231</v>
      </c>
    </row>
    <row r="12" spans="1:29" s="254" customFormat="1" ht="23.25" customHeight="1" thickBot="1">
      <c r="D12" s="929"/>
      <c r="E12" s="261" t="s">
        <v>253</v>
      </c>
      <c r="F12" s="370" t="s">
        <v>252</v>
      </c>
      <c r="G12" s="391">
        <f>SUM(H12:AA12)</f>
        <v>0</v>
      </c>
      <c r="H12" s="510">
        <f>H10*H11</f>
        <v>0</v>
      </c>
      <c r="I12" s="511">
        <f t="shared" ref="I12:AA12" si="2">I10*I11</f>
        <v>0</v>
      </c>
      <c r="J12" s="511">
        <f t="shared" si="2"/>
        <v>0</v>
      </c>
      <c r="K12" s="512">
        <f t="shared" si="2"/>
        <v>0</v>
      </c>
      <c r="L12" s="512">
        <f t="shared" si="2"/>
        <v>0</v>
      </c>
      <c r="M12" s="511">
        <f t="shared" si="2"/>
        <v>0</v>
      </c>
      <c r="N12" s="511">
        <f t="shared" si="2"/>
        <v>0</v>
      </c>
      <c r="O12" s="511">
        <f t="shared" si="2"/>
        <v>0</v>
      </c>
      <c r="P12" s="511">
        <f t="shared" si="2"/>
        <v>0</v>
      </c>
      <c r="Q12" s="511">
        <f t="shared" si="2"/>
        <v>0</v>
      </c>
      <c r="R12" s="511">
        <f t="shared" si="2"/>
        <v>0</v>
      </c>
      <c r="S12" s="511">
        <f t="shared" si="2"/>
        <v>0</v>
      </c>
      <c r="T12" s="511">
        <f t="shared" si="2"/>
        <v>0</v>
      </c>
      <c r="U12" s="511">
        <f t="shared" si="2"/>
        <v>0</v>
      </c>
      <c r="V12" s="511">
        <f t="shared" si="2"/>
        <v>0</v>
      </c>
      <c r="W12" s="511">
        <f t="shared" si="2"/>
        <v>0</v>
      </c>
      <c r="X12" s="512">
        <f t="shared" si="2"/>
        <v>0</v>
      </c>
      <c r="Y12" s="511">
        <f t="shared" si="2"/>
        <v>0</v>
      </c>
      <c r="Z12" s="512">
        <f t="shared" si="2"/>
        <v>0</v>
      </c>
      <c r="AA12" s="513">
        <f t="shared" si="2"/>
        <v>0</v>
      </c>
      <c r="AB12" s="324" t="s">
        <v>346</v>
      </c>
    </row>
    <row r="13" spans="1:29" s="254" customFormat="1" ht="23.25" customHeight="1" thickBot="1">
      <c r="A13" s="924" t="s">
        <v>230</v>
      </c>
      <c r="B13" s="925"/>
      <c r="D13" s="935" t="s">
        <v>212</v>
      </c>
      <c r="E13" s="262" t="s">
        <v>144</v>
      </c>
      <c r="F13" s="263"/>
      <c r="G13" s="264"/>
      <c r="H13" s="212">
        <f>$B$29</f>
        <v>0</v>
      </c>
      <c r="I13" s="213">
        <f t="shared" ref="I13:AA13" si="3">$H$13</f>
        <v>0</v>
      </c>
      <c r="J13" s="213">
        <f t="shared" si="3"/>
        <v>0</v>
      </c>
      <c r="K13" s="213">
        <f t="shared" si="3"/>
        <v>0</v>
      </c>
      <c r="L13" s="213">
        <f t="shared" si="3"/>
        <v>0</v>
      </c>
      <c r="M13" s="213">
        <f t="shared" si="3"/>
        <v>0</v>
      </c>
      <c r="N13" s="213">
        <f t="shared" si="3"/>
        <v>0</v>
      </c>
      <c r="O13" s="213">
        <f t="shared" si="3"/>
        <v>0</v>
      </c>
      <c r="P13" s="213">
        <f t="shared" si="3"/>
        <v>0</v>
      </c>
      <c r="Q13" s="213">
        <f t="shared" si="3"/>
        <v>0</v>
      </c>
      <c r="R13" s="213">
        <f t="shared" si="3"/>
        <v>0</v>
      </c>
      <c r="S13" s="213">
        <f t="shared" si="3"/>
        <v>0</v>
      </c>
      <c r="T13" s="213">
        <f t="shared" si="3"/>
        <v>0</v>
      </c>
      <c r="U13" s="213">
        <f t="shared" si="3"/>
        <v>0</v>
      </c>
      <c r="V13" s="213">
        <f t="shared" si="3"/>
        <v>0</v>
      </c>
      <c r="W13" s="213">
        <f t="shared" si="3"/>
        <v>0</v>
      </c>
      <c r="X13" s="213">
        <f t="shared" si="3"/>
        <v>0</v>
      </c>
      <c r="Y13" s="213">
        <f t="shared" si="3"/>
        <v>0</v>
      </c>
      <c r="Z13" s="213">
        <f t="shared" si="3"/>
        <v>0</v>
      </c>
      <c r="AA13" s="356">
        <f t="shared" si="3"/>
        <v>0</v>
      </c>
      <c r="AB13" s="325" t="s">
        <v>233</v>
      </c>
    </row>
    <row r="14" spans="1:29" s="254" customFormat="1" ht="23.25" customHeight="1">
      <c r="A14" s="339" t="s">
        <v>273</v>
      </c>
      <c r="B14" s="525"/>
      <c r="C14" s="248"/>
      <c r="D14" s="936"/>
      <c r="E14" s="265" t="s">
        <v>246</v>
      </c>
      <c r="F14" s="266"/>
      <c r="G14" s="267"/>
      <c r="H14" s="214">
        <f t="shared" ref="H14:AA14" si="4">$B$30</f>
        <v>0</v>
      </c>
      <c r="I14" s="215">
        <f t="shared" si="4"/>
        <v>0</v>
      </c>
      <c r="J14" s="215">
        <f t="shared" si="4"/>
        <v>0</v>
      </c>
      <c r="K14" s="215">
        <f t="shared" si="4"/>
        <v>0</v>
      </c>
      <c r="L14" s="215">
        <f t="shared" si="4"/>
        <v>0</v>
      </c>
      <c r="M14" s="215">
        <f t="shared" si="4"/>
        <v>0</v>
      </c>
      <c r="N14" s="215">
        <f t="shared" si="4"/>
        <v>0</v>
      </c>
      <c r="O14" s="215">
        <f t="shared" si="4"/>
        <v>0</v>
      </c>
      <c r="P14" s="215">
        <f t="shared" si="4"/>
        <v>0</v>
      </c>
      <c r="Q14" s="215">
        <f t="shared" si="4"/>
        <v>0</v>
      </c>
      <c r="R14" s="215">
        <f t="shared" si="4"/>
        <v>0</v>
      </c>
      <c r="S14" s="215">
        <f t="shared" si="4"/>
        <v>0</v>
      </c>
      <c r="T14" s="215">
        <f t="shared" si="4"/>
        <v>0</v>
      </c>
      <c r="U14" s="215">
        <f t="shared" si="4"/>
        <v>0</v>
      </c>
      <c r="V14" s="215">
        <f t="shared" si="4"/>
        <v>0</v>
      </c>
      <c r="W14" s="215">
        <f t="shared" si="4"/>
        <v>0</v>
      </c>
      <c r="X14" s="215">
        <f t="shared" si="4"/>
        <v>0</v>
      </c>
      <c r="Y14" s="215">
        <f t="shared" si="4"/>
        <v>0</v>
      </c>
      <c r="Z14" s="215">
        <f t="shared" si="4"/>
        <v>0</v>
      </c>
      <c r="AA14" s="357">
        <f t="shared" si="4"/>
        <v>0</v>
      </c>
      <c r="AB14" s="323" t="s">
        <v>234</v>
      </c>
    </row>
    <row r="15" spans="1:29" s="254" customFormat="1" ht="23.25" customHeight="1">
      <c r="A15" s="340" t="s">
        <v>274</v>
      </c>
      <c r="B15" s="526"/>
      <c r="D15" s="936"/>
      <c r="E15" s="265" t="s">
        <v>213</v>
      </c>
      <c r="F15" s="266"/>
      <c r="G15" s="267"/>
      <c r="H15" s="214">
        <f t="shared" ref="H15:AA15" si="5">$B$31</f>
        <v>0</v>
      </c>
      <c r="I15" s="215">
        <f t="shared" si="5"/>
        <v>0</v>
      </c>
      <c r="J15" s="215">
        <f t="shared" si="5"/>
        <v>0</v>
      </c>
      <c r="K15" s="215">
        <f t="shared" si="5"/>
        <v>0</v>
      </c>
      <c r="L15" s="215">
        <f t="shared" si="5"/>
        <v>0</v>
      </c>
      <c r="M15" s="215">
        <f t="shared" si="5"/>
        <v>0</v>
      </c>
      <c r="N15" s="215">
        <f t="shared" si="5"/>
        <v>0</v>
      </c>
      <c r="O15" s="215">
        <f t="shared" si="5"/>
        <v>0</v>
      </c>
      <c r="P15" s="215">
        <f t="shared" si="5"/>
        <v>0</v>
      </c>
      <c r="Q15" s="215">
        <f t="shared" si="5"/>
        <v>0</v>
      </c>
      <c r="R15" s="215">
        <f t="shared" si="5"/>
        <v>0</v>
      </c>
      <c r="S15" s="215">
        <f t="shared" si="5"/>
        <v>0</v>
      </c>
      <c r="T15" s="215">
        <f t="shared" si="5"/>
        <v>0</v>
      </c>
      <c r="U15" s="215">
        <f t="shared" si="5"/>
        <v>0</v>
      </c>
      <c r="V15" s="215">
        <f t="shared" si="5"/>
        <v>0</v>
      </c>
      <c r="W15" s="215">
        <f t="shared" si="5"/>
        <v>0</v>
      </c>
      <c r="X15" s="215">
        <f t="shared" si="5"/>
        <v>0</v>
      </c>
      <c r="Y15" s="215">
        <f t="shared" si="5"/>
        <v>0</v>
      </c>
      <c r="Z15" s="215">
        <f t="shared" si="5"/>
        <v>0</v>
      </c>
      <c r="AA15" s="357">
        <f t="shared" si="5"/>
        <v>0</v>
      </c>
      <c r="AB15" s="323" t="s">
        <v>235</v>
      </c>
    </row>
    <row r="16" spans="1:29" s="254" customFormat="1" ht="23.25" customHeight="1">
      <c r="A16" s="340" t="s">
        <v>275</v>
      </c>
      <c r="B16" s="526"/>
      <c r="D16" s="936"/>
      <c r="E16" s="265" t="s">
        <v>214</v>
      </c>
      <c r="F16" s="266"/>
      <c r="G16" s="267"/>
      <c r="H16" s="214">
        <f t="shared" ref="H16:AA16" si="6">$B$32</f>
        <v>0</v>
      </c>
      <c r="I16" s="215">
        <f t="shared" si="6"/>
        <v>0</v>
      </c>
      <c r="J16" s="215">
        <f t="shared" si="6"/>
        <v>0</v>
      </c>
      <c r="K16" s="215">
        <f t="shared" si="6"/>
        <v>0</v>
      </c>
      <c r="L16" s="215">
        <f t="shared" si="6"/>
        <v>0</v>
      </c>
      <c r="M16" s="215">
        <f t="shared" si="6"/>
        <v>0</v>
      </c>
      <c r="N16" s="215">
        <f t="shared" si="6"/>
        <v>0</v>
      </c>
      <c r="O16" s="215">
        <f t="shared" si="6"/>
        <v>0</v>
      </c>
      <c r="P16" s="215">
        <f t="shared" si="6"/>
        <v>0</v>
      </c>
      <c r="Q16" s="215">
        <f t="shared" si="6"/>
        <v>0</v>
      </c>
      <c r="R16" s="215">
        <f t="shared" si="6"/>
        <v>0</v>
      </c>
      <c r="S16" s="215">
        <f t="shared" si="6"/>
        <v>0</v>
      </c>
      <c r="T16" s="215">
        <f t="shared" si="6"/>
        <v>0</v>
      </c>
      <c r="U16" s="215">
        <f t="shared" si="6"/>
        <v>0</v>
      </c>
      <c r="V16" s="215">
        <f t="shared" si="6"/>
        <v>0</v>
      </c>
      <c r="W16" s="215">
        <f t="shared" si="6"/>
        <v>0</v>
      </c>
      <c r="X16" s="215">
        <f t="shared" si="6"/>
        <v>0</v>
      </c>
      <c r="Y16" s="215">
        <f t="shared" si="6"/>
        <v>0</v>
      </c>
      <c r="Z16" s="215">
        <f t="shared" si="6"/>
        <v>0</v>
      </c>
      <c r="AA16" s="357">
        <f t="shared" si="6"/>
        <v>0</v>
      </c>
      <c r="AB16" s="323" t="s">
        <v>236</v>
      </c>
    </row>
    <row r="17" spans="1:28" s="254" customFormat="1" ht="23.25" customHeight="1" thickBot="1">
      <c r="A17" s="341" t="s">
        <v>276</v>
      </c>
      <c r="B17" s="317"/>
      <c r="D17" s="936"/>
      <c r="E17" s="265" t="s">
        <v>215</v>
      </c>
      <c r="F17" s="266"/>
      <c r="G17" s="267"/>
      <c r="H17" s="214">
        <f t="shared" ref="H17:AA17" si="7">$B$33</f>
        <v>0</v>
      </c>
      <c r="I17" s="215">
        <f t="shared" si="7"/>
        <v>0</v>
      </c>
      <c r="J17" s="215">
        <f t="shared" si="7"/>
        <v>0</v>
      </c>
      <c r="K17" s="215">
        <f t="shared" si="7"/>
        <v>0</v>
      </c>
      <c r="L17" s="215">
        <f t="shared" si="7"/>
        <v>0</v>
      </c>
      <c r="M17" s="215">
        <f t="shared" si="7"/>
        <v>0</v>
      </c>
      <c r="N17" s="215">
        <f t="shared" si="7"/>
        <v>0</v>
      </c>
      <c r="O17" s="215">
        <f t="shared" si="7"/>
        <v>0</v>
      </c>
      <c r="P17" s="215">
        <f t="shared" si="7"/>
        <v>0</v>
      </c>
      <c r="Q17" s="215">
        <f t="shared" si="7"/>
        <v>0</v>
      </c>
      <c r="R17" s="215">
        <f t="shared" si="7"/>
        <v>0</v>
      </c>
      <c r="S17" s="215">
        <f t="shared" si="7"/>
        <v>0</v>
      </c>
      <c r="T17" s="215">
        <f t="shared" si="7"/>
        <v>0</v>
      </c>
      <c r="U17" s="215">
        <f t="shared" si="7"/>
        <v>0</v>
      </c>
      <c r="V17" s="215">
        <f t="shared" si="7"/>
        <v>0</v>
      </c>
      <c r="W17" s="215">
        <f t="shared" si="7"/>
        <v>0</v>
      </c>
      <c r="X17" s="215">
        <f t="shared" si="7"/>
        <v>0</v>
      </c>
      <c r="Y17" s="215">
        <f t="shared" si="7"/>
        <v>0</v>
      </c>
      <c r="Z17" s="215">
        <f t="shared" si="7"/>
        <v>0</v>
      </c>
      <c r="AA17" s="357">
        <f t="shared" si="7"/>
        <v>0</v>
      </c>
      <c r="AB17" s="323" t="s">
        <v>237</v>
      </c>
    </row>
    <row r="18" spans="1:28" s="254" customFormat="1" ht="23.25" customHeight="1" thickBot="1">
      <c r="D18" s="936"/>
      <c r="E18" s="265" t="s">
        <v>216</v>
      </c>
      <c r="F18" s="266"/>
      <c r="G18" s="267"/>
      <c r="H18" s="214">
        <f t="shared" ref="H18:AA18" si="8">$B$34</f>
        <v>0</v>
      </c>
      <c r="I18" s="215">
        <f t="shared" si="8"/>
        <v>0</v>
      </c>
      <c r="J18" s="215">
        <f t="shared" si="8"/>
        <v>0</v>
      </c>
      <c r="K18" s="215">
        <f t="shared" si="8"/>
        <v>0</v>
      </c>
      <c r="L18" s="215">
        <f t="shared" si="8"/>
        <v>0</v>
      </c>
      <c r="M18" s="215">
        <f t="shared" si="8"/>
        <v>0</v>
      </c>
      <c r="N18" s="215">
        <f t="shared" si="8"/>
        <v>0</v>
      </c>
      <c r="O18" s="215">
        <f t="shared" si="8"/>
        <v>0</v>
      </c>
      <c r="P18" s="215">
        <f t="shared" si="8"/>
        <v>0</v>
      </c>
      <c r="Q18" s="215">
        <f t="shared" si="8"/>
        <v>0</v>
      </c>
      <c r="R18" s="215">
        <f t="shared" si="8"/>
        <v>0</v>
      </c>
      <c r="S18" s="215">
        <f t="shared" si="8"/>
        <v>0</v>
      </c>
      <c r="T18" s="215">
        <f t="shared" si="8"/>
        <v>0</v>
      </c>
      <c r="U18" s="215">
        <f t="shared" si="8"/>
        <v>0</v>
      </c>
      <c r="V18" s="215">
        <f t="shared" si="8"/>
        <v>0</v>
      </c>
      <c r="W18" s="215">
        <f t="shared" si="8"/>
        <v>0</v>
      </c>
      <c r="X18" s="215">
        <f t="shared" si="8"/>
        <v>0</v>
      </c>
      <c r="Y18" s="215">
        <f t="shared" si="8"/>
        <v>0</v>
      </c>
      <c r="Z18" s="215">
        <f t="shared" si="8"/>
        <v>0</v>
      </c>
      <c r="AA18" s="357">
        <f t="shared" si="8"/>
        <v>0</v>
      </c>
      <c r="AB18" s="323" t="s">
        <v>238</v>
      </c>
    </row>
    <row r="19" spans="1:28" s="254" customFormat="1" ht="23.25" customHeight="1" thickBot="1">
      <c r="A19" s="924" t="s">
        <v>281</v>
      </c>
      <c r="B19" s="925"/>
      <c r="D19" s="936"/>
      <c r="E19" s="265" t="s">
        <v>217</v>
      </c>
      <c r="F19" s="266"/>
      <c r="G19" s="267"/>
      <c r="H19" s="214">
        <f t="shared" ref="H19:AA19" si="9">$B$35</f>
        <v>0</v>
      </c>
      <c r="I19" s="215">
        <f t="shared" si="9"/>
        <v>0</v>
      </c>
      <c r="J19" s="215">
        <f t="shared" si="9"/>
        <v>0</v>
      </c>
      <c r="K19" s="215">
        <f t="shared" si="9"/>
        <v>0</v>
      </c>
      <c r="L19" s="215">
        <f t="shared" si="9"/>
        <v>0</v>
      </c>
      <c r="M19" s="215">
        <f t="shared" si="9"/>
        <v>0</v>
      </c>
      <c r="N19" s="215">
        <f t="shared" si="9"/>
        <v>0</v>
      </c>
      <c r="O19" s="215">
        <f t="shared" si="9"/>
        <v>0</v>
      </c>
      <c r="P19" s="215">
        <f t="shared" si="9"/>
        <v>0</v>
      </c>
      <c r="Q19" s="215">
        <f t="shared" si="9"/>
        <v>0</v>
      </c>
      <c r="R19" s="215">
        <f t="shared" si="9"/>
        <v>0</v>
      </c>
      <c r="S19" s="215">
        <f t="shared" si="9"/>
        <v>0</v>
      </c>
      <c r="T19" s="215">
        <f t="shared" si="9"/>
        <v>0</v>
      </c>
      <c r="U19" s="215">
        <f t="shared" si="9"/>
        <v>0</v>
      </c>
      <c r="V19" s="215">
        <f t="shared" si="9"/>
        <v>0</v>
      </c>
      <c r="W19" s="215">
        <f t="shared" si="9"/>
        <v>0</v>
      </c>
      <c r="X19" s="215">
        <f t="shared" si="9"/>
        <v>0</v>
      </c>
      <c r="Y19" s="215">
        <f t="shared" si="9"/>
        <v>0</v>
      </c>
      <c r="Z19" s="215">
        <f t="shared" si="9"/>
        <v>0</v>
      </c>
      <c r="AA19" s="357">
        <f t="shared" si="9"/>
        <v>0</v>
      </c>
      <c r="AB19" s="323" t="s">
        <v>239</v>
      </c>
    </row>
    <row r="20" spans="1:28" s="254" customFormat="1" ht="23.25" customHeight="1">
      <c r="A20" s="339" t="s">
        <v>277</v>
      </c>
      <c r="B20" s="525"/>
      <c r="C20" s="248"/>
      <c r="D20" s="936"/>
      <c r="E20" s="619" t="s">
        <v>418</v>
      </c>
      <c r="F20" s="620"/>
      <c r="G20" s="392">
        <f>SUM(H20:AA20)</f>
        <v>0</v>
      </c>
      <c r="H20" s="268"/>
      <c r="I20" s="269"/>
      <c r="J20" s="269"/>
      <c r="K20" s="269"/>
      <c r="L20" s="269"/>
      <c r="M20" s="269"/>
      <c r="N20" s="269"/>
      <c r="O20" s="269"/>
      <c r="P20" s="269"/>
      <c r="Q20" s="269"/>
      <c r="R20" s="269"/>
      <c r="S20" s="269"/>
      <c r="T20" s="269"/>
      <c r="U20" s="269"/>
      <c r="V20" s="269"/>
      <c r="W20" s="269"/>
      <c r="X20" s="269"/>
      <c r="Y20" s="269"/>
      <c r="Z20" s="269"/>
      <c r="AA20" s="352"/>
      <c r="AB20" s="335" t="s">
        <v>372</v>
      </c>
    </row>
    <row r="21" spans="1:28" s="254" customFormat="1" ht="23.25" customHeight="1">
      <c r="A21" s="340" t="s">
        <v>278</v>
      </c>
      <c r="B21" s="526"/>
      <c r="D21" s="936"/>
      <c r="E21" s="938" t="s">
        <v>344</v>
      </c>
      <c r="F21" s="939"/>
      <c r="G21" s="392"/>
      <c r="H21" s="214">
        <f t="shared" ref="H21:AA21" si="10">$B$36</f>
        <v>0</v>
      </c>
      <c r="I21" s="215">
        <f t="shared" si="10"/>
        <v>0</v>
      </c>
      <c r="J21" s="215">
        <f t="shared" si="10"/>
        <v>0</v>
      </c>
      <c r="K21" s="215">
        <f t="shared" si="10"/>
        <v>0</v>
      </c>
      <c r="L21" s="215">
        <f t="shared" si="10"/>
        <v>0</v>
      </c>
      <c r="M21" s="215">
        <f t="shared" si="10"/>
        <v>0</v>
      </c>
      <c r="N21" s="215">
        <f t="shared" si="10"/>
        <v>0</v>
      </c>
      <c r="O21" s="215">
        <f t="shared" si="10"/>
        <v>0</v>
      </c>
      <c r="P21" s="215">
        <f t="shared" si="10"/>
        <v>0</v>
      </c>
      <c r="Q21" s="215">
        <f t="shared" si="10"/>
        <v>0</v>
      </c>
      <c r="R21" s="215">
        <f t="shared" si="10"/>
        <v>0</v>
      </c>
      <c r="S21" s="215">
        <f t="shared" si="10"/>
        <v>0</v>
      </c>
      <c r="T21" s="215">
        <f t="shared" si="10"/>
        <v>0</v>
      </c>
      <c r="U21" s="215">
        <f t="shared" si="10"/>
        <v>0</v>
      </c>
      <c r="V21" s="215">
        <f t="shared" si="10"/>
        <v>0</v>
      </c>
      <c r="W21" s="215">
        <f t="shared" si="10"/>
        <v>0</v>
      </c>
      <c r="X21" s="215">
        <f t="shared" si="10"/>
        <v>0</v>
      </c>
      <c r="Y21" s="215">
        <f t="shared" si="10"/>
        <v>0</v>
      </c>
      <c r="Z21" s="215">
        <f t="shared" si="10"/>
        <v>0</v>
      </c>
      <c r="AA21" s="357">
        <f t="shared" si="10"/>
        <v>0</v>
      </c>
      <c r="AB21" s="335"/>
    </row>
    <row r="22" spans="1:28" s="254" customFormat="1" ht="23.25" customHeight="1">
      <c r="A22" s="340" t="s">
        <v>279</v>
      </c>
      <c r="B22" s="526"/>
      <c r="D22" s="936"/>
      <c r="E22" s="938" t="s">
        <v>345</v>
      </c>
      <c r="F22" s="939"/>
      <c r="G22" s="392"/>
      <c r="H22" s="214">
        <f t="shared" ref="H22:AA22" si="11">$B$37</f>
        <v>0</v>
      </c>
      <c r="I22" s="215">
        <f t="shared" si="11"/>
        <v>0</v>
      </c>
      <c r="J22" s="215">
        <f t="shared" si="11"/>
        <v>0</v>
      </c>
      <c r="K22" s="215">
        <f t="shared" si="11"/>
        <v>0</v>
      </c>
      <c r="L22" s="215">
        <f t="shared" si="11"/>
        <v>0</v>
      </c>
      <c r="M22" s="215">
        <f t="shared" si="11"/>
        <v>0</v>
      </c>
      <c r="N22" s="215">
        <f t="shared" si="11"/>
        <v>0</v>
      </c>
      <c r="O22" s="215">
        <f t="shared" si="11"/>
        <v>0</v>
      </c>
      <c r="P22" s="215">
        <f t="shared" si="11"/>
        <v>0</v>
      </c>
      <c r="Q22" s="215">
        <f t="shared" si="11"/>
        <v>0</v>
      </c>
      <c r="R22" s="215">
        <f t="shared" si="11"/>
        <v>0</v>
      </c>
      <c r="S22" s="215">
        <f t="shared" si="11"/>
        <v>0</v>
      </c>
      <c r="T22" s="215">
        <f t="shared" si="11"/>
        <v>0</v>
      </c>
      <c r="U22" s="215">
        <f t="shared" si="11"/>
        <v>0</v>
      </c>
      <c r="V22" s="215">
        <f t="shared" si="11"/>
        <v>0</v>
      </c>
      <c r="W22" s="215">
        <f t="shared" si="11"/>
        <v>0</v>
      </c>
      <c r="X22" s="215">
        <f t="shared" si="11"/>
        <v>0</v>
      </c>
      <c r="Y22" s="215">
        <f t="shared" si="11"/>
        <v>0</v>
      </c>
      <c r="Z22" s="215">
        <f t="shared" si="11"/>
        <v>0</v>
      </c>
      <c r="AA22" s="357">
        <f t="shared" si="11"/>
        <v>0</v>
      </c>
      <c r="AB22" s="335"/>
    </row>
    <row r="23" spans="1:28" s="254" customFormat="1" ht="23.25" customHeight="1" thickBot="1">
      <c r="A23" s="341" t="s">
        <v>280</v>
      </c>
      <c r="B23" s="527"/>
      <c r="C23" s="272"/>
      <c r="D23" s="936"/>
      <c r="E23" s="265" t="s">
        <v>247</v>
      </c>
      <c r="F23" s="266"/>
      <c r="G23" s="267"/>
      <c r="H23" s="214">
        <f t="shared" ref="H23:AA23" si="12">$B$38</f>
        <v>0</v>
      </c>
      <c r="I23" s="215">
        <f t="shared" si="12"/>
        <v>0</v>
      </c>
      <c r="J23" s="215">
        <f t="shared" si="12"/>
        <v>0</v>
      </c>
      <c r="K23" s="215">
        <f t="shared" si="12"/>
        <v>0</v>
      </c>
      <c r="L23" s="215">
        <f t="shared" si="12"/>
        <v>0</v>
      </c>
      <c r="M23" s="215">
        <f t="shared" si="12"/>
        <v>0</v>
      </c>
      <c r="N23" s="215">
        <f t="shared" si="12"/>
        <v>0</v>
      </c>
      <c r="O23" s="215">
        <f t="shared" si="12"/>
        <v>0</v>
      </c>
      <c r="P23" s="215">
        <f t="shared" si="12"/>
        <v>0</v>
      </c>
      <c r="Q23" s="215">
        <f t="shared" si="12"/>
        <v>0</v>
      </c>
      <c r="R23" s="215">
        <f t="shared" si="12"/>
        <v>0</v>
      </c>
      <c r="S23" s="215">
        <f t="shared" si="12"/>
        <v>0</v>
      </c>
      <c r="T23" s="215">
        <f t="shared" si="12"/>
        <v>0</v>
      </c>
      <c r="U23" s="215">
        <f t="shared" si="12"/>
        <v>0</v>
      </c>
      <c r="V23" s="215">
        <f t="shared" si="12"/>
        <v>0</v>
      </c>
      <c r="W23" s="215">
        <f t="shared" si="12"/>
        <v>0</v>
      </c>
      <c r="X23" s="215">
        <f t="shared" si="12"/>
        <v>0</v>
      </c>
      <c r="Y23" s="215">
        <f t="shared" si="12"/>
        <v>0</v>
      </c>
      <c r="Z23" s="215">
        <f t="shared" si="12"/>
        <v>0</v>
      </c>
      <c r="AA23" s="357">
        <f t="shared" si="12"/>
        <v>0</v>
      </c>
      <c r="AB23" s="323"/>
    </row>
    <row r="24" spans="1:28" s="254" customFormat="1" ht="23.25" customHeight="1" thickBot="1">
      <c r="A24" s="272"/>
      <c r="B24" s="272"/>
      <c r="C24" s="272"/>
      <c r="D24" s="936"/>
      <c r="E24" s="265" t="s">
        <v>218</v>
      </c>
      <c r="F24" s="266"/>
      <c r="G24" s="267"/>
      <c r="H24" s="214">
        <f t="shared" ref="H24:AA24" si="13">H12*0.007</f>
        <v>0</v>
      </c>
      <c r="I24" s="215">
        <f t="shared" si="13"/>
        <v>0</v>
      </c>
      <c r="J24" s="215">
        <f t="shared" si="13"/>
        <v>0</v>
      </c>
      <c r="K24" s="215">
        <f t="shared" si="13"/>
        <v>0</v>
      </c>
      <c r="L24" s="215">
        <f t="shared" si="13"/>
        <v>0</v>
      </c>
      <c r="M24" s="215">
        <f t="shared" si="13"/>
        <v>0</v>
      </c>
      <c r="N24" s="215">
        <f t="shared" si="13"/>
        <v>0</v>
      </c>
      <c r="O24" s="215">
        <f t="shared" si="13"/>
        <v>0</v>
      </c>
      <c r="P24" s="215">
        <f t="shared" si="13"/>
        <v>0</v>
      </c>
      <c r="Q24" s="215">
        <f t="shared" si="13"/>
        <v>0</v>
      </c>
      <c r="R24" s="215">
        <f t="shared" si="13"/>
        <v>0</v>
      </c>
      <c r="S24" s="215">
        <f t="shared" si="13"/>
        <v>0</v>
      </c>
      <c r="T24" s="215">
        <f t="shared" si="13"/>
        <v>0</v>
      </c>
      <c r="U24" s="215">
        <f t="shared" si="13"/>
        <v>0</v>
      </c>
      <c r="V24" s="215">
        <f t="shared" si="13"/>
        <v>0</v>
      </c>
      <c r="W24" s="215">
        <f t="shared" si="13"/>
        <v>0</v>
      </c>
      <c r="X24" s="215">
        <f t="shared" si="13"/>
        <v>0</v>
      </c>
      <c r="Y24" s="215">
        <f t="shared" si="13"/>
        <v>0</v>
      </c>
      <c r="Z24" s="215">
        <f t="shared" si="13"/>
        <v>0</v>
      </c>
      <c r="AA24" s="357">
        <f t="shared" si="13"/>
        <v>0</v>
      </c>
      <c r="AB24" s="323" t="s">
        <v>240</v>
      </c>
    </row>
    <row r="25" spans="1:28" s="272" customFormat="1" ht="23.25" customHeight="1" thickBot="1">
      <c r="A25" s="933" t="s">
        <v>392</v>
      </c>
      <c r="B25" s="934"/>
      <c r="D25" s="936"/>
      <c r="E25" s="265" t="s">
        <v>219</v>
      </c>
      <c r="F25" s="266"/>
      <c r="G25" s="267"/>
      <c r="H25" s="214">
        <f>H24*0.81</f>
        <v>0</v>
      </c>
      <c r="I25" s="215">
        <f t="shared" ref="I25:AA25" si="14">I24*0.81</f>
        <v>0</v>
      </c>
      <c r="J25" s="215">
        <f t="shared" si="14"/>
        <v>0</v>
      </c>
      <c r="K25" s="215">
        <f t="shared" si="14"/>
        <v>0</v>
      </c>
      <c r="L25" s="215">
        <f t="shared" si="14"/>
        <v>0</v>
      </c>
      <c r="M25" s="215">
        <f t="shared" si="14"/>
        <v>0</v>
      </c>
      <c r="N25" s="215">
        <f t="shared" si="14"/>
        <v>0</v>
      </c>
      <c r="O25" s="215">
        <f t="shared" si="14"/>
        <v>0</v>
      </c>
      <c r="P25" s="215">
        <f t="shared" si="14"/>
        <v>0</v>
      </c>
      <c r="Q25" s="215">
        <f t="shared" si="14"/>
        <v>0</v>
      </c>
      <c r="R25" s="215">
        <f t="shared" si="14"/>
        <v>0</v>
      </c>
      <c r="S25" s="215">
        <f t="shared" si="14"/>
        <v>0</v>
      </c>
      <c r="T25" s="215">
        <f t="shared" si="14"/>
        <v>0</v>
      </c>
      <c r="U25" s="215">
        <f t="shared" si="14"/>
        <v>0</v>
      </c>
      <c r="V25" s="215">
        <f t="shared" si="14"/>
        <v>0</v>
      </c>
      <c r="W25" s="215">
        <f t="shared" si="14"/>
        <v>0</v>
      </c>
      <c r="X25" s="215">
        <f t="shared" si="14"/>
        <v>0</v>
      </c>
      <c r="Y25" s="215">
        <f t="shared" si="14"/>
        <v>0</v>
      </c>
      <c r="Z25" s="215">
        <f t="shared" si="14"/>
        <v>0</v>
      </c>
      <c r="AA25" s="357">
        <f t="shared" si="14"/>
        <v>0</v>
      </c>
      <c r="AB25" s="323" t="s">
        <v>241</v>
      </c>
    </row>
    <row r="26" spans="1:28" s="272" customFormat="1" ht="23.25" customHeight="1" thickBot="1">
      <c r="A26" s="582" t="s">
        <v>393</v>
      </c>
      <c r="B26" s="583"/>
      <c r="D26" s="936"/>
      <c r="E26" s="265" t="s">
        <v>220</v>
      </c>
      <c r="F26" s="266"/>
      <c r="G26" s="267"/>
      <c r="H26" s="210">
        <f>H42*0.014</f>
        <v>0</v>
      </c>
      <c r="I26" s="211">
        <f t="shared" ref="I26:AA26" si="15">I42*0.014</f>
        <v>0</v>
      </c>
      <c r="J26" s="211">
        <f t="shared" si="15"/>
        <v>0</v>
      </c>
      <c r="K26" s="211">
        <f t="shared" si="15"/>
        <v>0</v>
      </c>
      <c r="L26" s="211">
        <f t="shared" si="15"/>
        <v>0</v>
      </c>
      <c r="M26" s="211">
        <f t="shared" si="15"/>
        <v>0</v>
      </c>
      <c r="N26" s="211">
        <f t="shared" si="15"/>
        <v>0</v>
      </c>
      <c r="O26" s="211">
        <f t="shared" si="15"/>
        <v>0</v>
      </c>
      <c r="P26" s="211">
        <f t="shared" si="15"/>
        <v>0</v>
      </c>
      <c r="Q26" s="211">
        <f t="shared" si="15"/>
        <v>0</v>
      </c>
      <c r="R26" s="211">
        <f t="shared" si="15"/>
        <v>0</v>
      </c>
      <c r="S26" s="211">
        <f t="shared" si="15"/>
        <v>0</v>
      </c>
      <c r="T26" s="211">
        <f t="shared" si="15"/>
        <v>0</v>
      </c>
      <c r="U26" s="211">
        <f t="shared" si="15"/>
        <v>0</v>
      </c>
      <c r="V26" s="211">
        <f t="shared" si="15"/>
        <v>0</v>
      </c>
      <c r="W26" s="211">
        <f t="shared" si="15"/>
        <v>0</v>
      </c>
      <c r="X26" s="211">
        <f t="shared" si="15"/>
        <v>0</v>
      </c>
      <c r="Y26" s="211">
        <f t="shared" si="15"/>
        <v>0</v>
      </c>
      <c r="Z26" s="211">
        <f t="shared" si="15"/>
        <v>0</v>
      </c>
      <c r="AA26" s="355">
        <f t="shared" si="15"/>
        <v>0</v>
      </c>
      <c r="AB26" s="323" t="s">
        <v>299</v>
      </c>
    </row>
    <row r="27" spans="1:28" s="272" customFormat="1" ht="23.25" customHeight="1" thickBot="1">
      <c r="D27" s="936"/>
      <c r="E27" s="265" t="s">
        <v>221</v>
      </c>
      <c r="F27" s="266"/>
      <c r="G27" s="267"/>
      <c r="H27" s="214" t="e">
        <f t="shared" ref="H27:AA27" si="16">H35</f>
        <v>#DIV/0!</v>
      </c>
      <c r="I27" s="215" t="e">
        <f t="shared" si="16"/>
        <v>#DIV/0!</v>
      </c>
      <c r="J27" s="215" t="e">
        <f>J35</f>
        <v>#DIV/0!</v>
      </c>
      <c r="K27" s="215" t="e">
        <f t="shared" si="16"/>
        <v>#DIV/0!</v>
      </c>
      <c r="L27" s="215" t="e">
        <f t="shared" si="16"/>
        <v>#DIV/0!</v>
      </c>
      <c r="M27" s="215" t="e">
        <f t="shared" si="16"/>
        <v>#DIV/0!</v>
      </c>
      <c r="N27" s="215" t="e">
        <f t="shared" si="16"/>
        <v>#DIV/0!</v>
      </c>
      <c r="O27" s="215" t="e">
        <f t="shared" si="16"/>
        <v>#DIV/0!</v>
      </c>
      <c r="P27" s="215" t="e">
        <f t="shared" si="16"/>
        <v>#DIV/0!</v>
      </c>
      <c r="Q27" s="215" t="e">
        <f t="shared" si="16"/>
        <v>#DIV/0!</v>
      </c>
      <c r="R27" s="215" t="e">
        <f t="shared" si="16"/>
        <v>#DIV/0!</v>
      </c>
      <c r="S27" s="215" t="e">
        <f t="shared" si="16"/>
        <v>#DIV/0!</v>
      </c>
      <c r="T27" s="215" t="e">
        <f t="shared" si="16"/>
        <v>#DIV/0!</v>
      </c>
      <c r="U27" s="215" t="e">
        <f t="shared" si="16"/>
        <v>#DIV/0!</v>
      </c>
      <c r="V27" s="215" t="e">
        <f t="shared" si="16"/>
        <v>#DIV/0!</v>
      </c>
      <c r="W27" s="215" t="e">
        <f t="shared" si="16"/>
        <v>#DIV/0!</v>
      </c>
      <c r="X27" s="215" t="e">
        <f t="shared" si="16"/>
        <v>#DIV/0!</v>
      </c>
      <c r="Y27" s="215" t="e">
        <f t="shared" si="16"/>
        <v>#DIV/0!</v>
      </c>
      <c r="Z27" s="215" t="e">
        <f t="shared" si="16"/>
        <v>#DIV/0!</v>
      </c>
      <c r="AA27" s="357" t="e">
        <f t="shared" si="16"/>
        <v>#DIV/0!</v>
      </c>
      <c r="AB27" s="323"/>
    </row>
    <row r="28" spans="1:28" s="272" customFormat="1" ht="23.25" customHeight="1" thickBot="1">
      <c r="A28" s="924" t="s">
        <v>289</v>
      </c>
      <c r="B28" s="925"/>
      <c r="D28" s="936"/>
      <c r="E28" s="258" t="s">
        <v>222</v>
      </c>
      <c r="F28" s="259"/>
      <c r="G28" s="270"/>
      <c r="H28" s="216">
        <f>$H$41/17</f>
        <v>0</v>
      </c>
      <c r="I28" s="217">
        <f t="shared" ref="I28:X28" si="17">$H$41/17</f>
        <v>0</v>
      </c>
      <c r="J28" s="217">
        <f t="shared" si="17"/>
        <v>0</v>
      </c>
      <c r="K28" s="217">
        <f t="shared" si="17"/>
        <v>0</v>
      </c>
      <c r="L28" s="217">
        <f t="shared" si="17"/>
        <v>0</v>
      </c>
      <c r="M28" s="217">
        <f t="shared" si="17"/>
        <v>0</v>
      </c>
      <c r="N28" s="217">
        <f t="shared" si="17"/>
        <v>0</v>
      </c>
      <c r="O28" s="217">
        <f t="shared" si="17"/>
        <v>0</v>
      </c>
      <c r="P28" s="217">
        <f t="shared" si="17"/>
        <v>0</v>
      </c>
      <c r="Q28" s="217">
        <f t="shared" si="17"/>
        <v>0</v>
      </c>
      <c r="R28" s="217">
        <f t="shared" si="17"/>
        <v>0</v>
      </c>
      <c r="S28" s="217">
        <f t="shared" si="17"/>
        <v>0</v>
      </c>
      <c r="T28" s="217">
        <f t="shared" si="17"/>
        <v>0</v>
      </c>
      <c r="U28" s="217">
        <f t="shared" si="17"/>
        <v>0</v>
      </c>
      <c r="V28" s="217">
        <f t="shared" si="17"/>
        <v>0</v>
      </c>
      <c r="W28" s="217">
        <f t="shared" si="17"/>
        <v>0</v>
      </c>
      <c r="X28" s="217">
        <f t="shared" si="17"/>
        <v>0</v>
      </c>
      <c r="Y28" s="271">
        <v>0</v>
      </c>
      <c r="Z28" s="271">
        <v>0</v>
      </c>
      <c r="AA28" s="358">
        <v>0</v>
      </c>
      <c r="AB28" s="324" t="s">
        <v>242</v>
      </c>
    </row>
    <row r="29" spans="1:28" s="272" customFormat="1" ht="23.25" customHeight="1">
      <c r="A29" s="339" t="s">
        <v>282</v>
      </c>
      <c r="B29" s="525"/>
      <c r="C29" s="254"/>
      <c r="D29" s="937"/>
      <c r="E29" s="273" t="s">
        <v>253</v>
      </c>
      <c r="F29" s="371" t="s">
        <v>254</v>
      </c>
      <c r="G29" s="274"/>
      <c r="H29" s="514" t="e">
        <f t="shared" ref="H29:AA29" si="18">SUM(H13:H28)</f>
        <v>#DIV/0!</v>
      </c>
      <c r="I29" s="515" t="e">
        <f t="shared" si="18"/>
        <v>#DIV/0!</v>
      </c>
      <c r="J29" s="515" t="e">
        <f t="shared" si="18"/>
        <v>#DIV/0!</v>
      </c>
      <c r="K29" s="516" t="e">
        <f t="shared" si="18"/>
        <v>#DIV/0!</v>
      </c>
      <c r="L29" s="516" t="e">
        <f t="shared" si="18"/>
        <v>#DIV/0!</v>
      </c>
      <c r="M29" s="515" t="e">
        <f t="shared" si="18"/>
        <v>#DIV/0!</v>
      </c>
      <c r="N29" s="515" t="e">
        <f t="shared" si="18"/>
        <v>#DIV/0!</v>
      </c>
      <c r="O29" s="515" t="e">
        <f t="shared" si="18"/>
        <v>#DIV/0!</v>
      </c>
      <c r="P29" s="515" t="e">
        <f t="shared" si="18"/>
        <v>#DIV/0!</v>
      </c>
      <c r="Q29" s="515" t="e">
        <f t="shared" si="18"/>
        <v>#DIV/0!</v>
      </c>
      <c r="R29" s="515" t="e">
        <f t="shared" si="18"/>
        <v>#DIV/0!</v>
      </c>
      <c r="S29" s="515" t="e">
        <f t="shared" si="18"/>
        <v>#DIV/0!</v>
      </c>
      <c r="T29" s="515" t="e">
        <f t="shared" si="18"/>
        <v>#DIV/0!</v>
      </c>
      <c r="U29" s="515" t="e">
        <f t="shared" si="18"/>
        <v>#DIV/0!</v>
      </c>
      <c r="V29" s="515" t="e">
        <f t="shared" si="18"/>
        <v>#DIV/0!</v>
      </c>
      <c r="W29" s="515" t="e">
        <f t="shared" si="18"/>
        <v>#DIV/0!</v>
      </c>
      <c r="X29" s="516" t="e">
        <f t="shared" si="18"/>
        <v>#DIV/0!</v>
      </c>
      <c r="Y29" s="515" t="e">
        <f t="shared" si="18"/>
        <v>#DIV/0!</v>
      </c>
      <c r="Z29" s="516" t="e">
        <f t="shared" si="18"/>
        <v>#DIV/0!</v>
      </c>
      <c r="AA29" s="517" t="e">
        <f t="shared" si="18"/>
        <v>#DIV/0!</v>
      </c>
      <c r="AB29" s="326" t="s">
        <v>232</v>
      </c>
    </row>
    <row r="30" spans="1:28" s="272" customFormat="1" ht="23.25" customHeight="1">
      <c r="A30" s="340" t="s">
        <v>283</v>
      </c>
      <c r="B30" s="526"/>
      <c r="C30" s="254"/>
      <c r="D30" s="926" t="s">
        <v>255</v>
      </c>
      <c r="E30" s="927"/>
      <c r="F30" s="372" t="s">
        <v>262</v>
      </c>
      <c r="G30" s="275" t="e">
        <f>SUM(H30:Z30)</f>
        <v>#DIV/0!</v>
      </c>
      <c r="H30" s="218" t="e">
        <f t="shared" ref="H30:AA30" si="19">H12-H29</f>
        <v>#DIV/0!</v>
      </c>
      <c r="I30" s="219" t="e">
        <f t="shared" si="19"/>
        <v>#DIV/0!</v>
      </c>
      <c r="J30" s="219" t="e">
        <f t="shared" si="19"/>
        <v>#DIV/0!</v>
      </c>
      <c r="K30" s="219" t="e">
        <f t="shared" si="19"/>
        <v>#DIV/0!</v>
      </c>
      <c r="L30" s="219" t="e">
        <f t="shared" si="19"/>
        <v>#DIV/0!</v>
      </c>
      <c r="M30" s="219" t="e">
        <f t="shared" si="19"/>
        <v>#DIV/0!</v>
      </c>
      <c r="N30" s="219" t="e">
        <f t="shared" si="19"/>
        <v>#DIV/0!</v>
      </c>
      <c r="O30" s="219" t="e">
        <f t="shared" si="19"/>
        <v>#DIV/0!</v>
      </c>
      <c r="P30" s="219" t="e">
        <f t="shared" si="19"/>
        <v>#DIV/0!</v>
      </c>
      <c r="Q30" s="219" t="e">
        <f t="shared" si="19"/>
        <v>#DIV/0!</v>
      </c>
      <c r="R30" s="219" t="e">
        <f t="shared" si="19"/>
        <v>#DIV/0!</v>
      </c>
      <c r="S30" s="219" t="e">
        <f t="shared" si="19"/>
        <v>#DIV/0!</v>
      </c>
      <c r="T30" s="219" t="e">
        <f t="shared" si="19"/>
        <v>#DIV/0!</v>
      </c>
      <c r="U30" s="219" t="e">
        <f t="shared" si="19"/>
        <v>#DIV/0!</v>
      </c>
      <c r="V30" s="219" t="e">
        <f t="shared" si="19"/>
        <v>#DIV/0!</v>
      </c>
      <c r="W30" s="219" t="e">
        <f t="shared" si="19"/>
        <v>#DIV/0!</v>
      </c>
      <c r="X30" s="219" t="e">
        <f t="shared" si="19"/>
        <v>#DIV/0!</v>
      </c>
      <c r="Y30" s="219" t="e">
        <f t="shared" si="19"/>
        <v>#DIV/0!</v>
      </c>
      <c r="Z30" s="219" t="e">
        <f t="shared" si="19"/>
        <v>#DIV/0!</v>
      </c>
      <c r="AA30" s="359" t="e">
        <f t="shared" si="19"/>
        <v>#DIV/0!</v>
      </c>
      <c r="AB30" s="327"/>
    </row>
    <row r="31" spans="1:28" s="254" customFormat="1" ht="23.25" customHeight="1">
      <c r="A31" s="340" t="s">
        <v>284</v>
      </c>
      <c r="B31" s="526"/>
      <c r="D31" s="926" t="s">
        <v>223</v>
      </c>
      <c r="E31" s="927"/>
      <c r="F31" s="372" t="s">
        <v>256</v>
      </c>
      <c r="G31" s="275"/>
      <c r="H31" s="276"/>
      <c r="I31" s="277"/>
      <c r="J31" s="277"/>
      <c r="K31" s="277"/>
      <c r="L31" s="277"/>
      <c r="M31" s="277"/>
      <c r="N31" s="277"/>
      <c r="O31" s="277"/>
      <c r="P31" s="277"/>
      <c r="Q31" s="277"/>
      <c r="R31" s="277"/>
      <c r="S31" s="277"/>
      <c r="T31" s="277"/>
      <c r="U31" s="277"/>
      <c r="V31" s="277"/>
      <c r="W31" s="277"/>
      <c r="X31" s="277"/>
      <c r="Y31" s="277"/>
      <c r="Z31" s="277"/>
      <c r="AA31" s="360"/>
      <c r="AB31" s="327" t="s">
        <v>298</v>
      </c>
    </row>
    <row r="32" spans="1:28" s="254" customFormat="1" ht="23.25" customHeight="1">
      <c r="A32" s="340" t="s">
        <v>285</v>
      </c>
      <c r="B32" s="526"/>
      <c r="D32" s="926" t="s">
        <v>224</v>
      </c>
      <c r="E32" s="927"/>
      <c r="F32" s="338"/>
      <c r="G32" s="278"/>
      <c r="H32" s="279"/>
      <c r="I32" s="280"/>
      <c r="J32" s="280"/>
      <c r="K32" s="280"/>
      <c r="L32" s="280"/>
      <c r="M32" s="280"/>
      <c r="N32" s="280"/>
      <c r="O32" s="280"/>
      <c r="P32" s="280"/>
      <c r="Q32" s="280"/>
      <c r="R32" s="280"/>
      <c r="S32" s="280"/>
      <c r="T32" s="280"/>
      <c r="U32" s="280"/>
      <c r="V32" s="280"/>
      <c r="W32" s="280"/>
      <c r="X32" s="280"/>
      <c r="Y32" s="280"/>
      <c r="Z32" s="280"/>
      <c r="AA32" s="361"/>
      <c r="AB32" s="328" t="s">
        <v>248</v>
      </c>
    </row>
    <row r="33" spans="1:29" s="254" customFormat="1" ht="23.25" customHeight="1">
      <c r="A33" s="340" t="s">
        <v>286</v>
      </c>
      <c r="B33" s="526"/>
      <c r="C33" s="288"/>
      <c r="D33" s="947" t="s">
        <v>261</v>
      </c>
      <c r="E33" s="281" t="s">
        <v>225</v>
      </c>
      <c r="F33" s="373" t="s">
        <v>264</v>
      </c>
      <c r="G33" s="282"/>
      <c r="H33" s="220" t="e">
        <f>H30-H31</f>
        <v>#DIV/0!</v>
      </c>
      <c r="I33" s="221" t="e">
        <f t="shared" ref="I33:AA33" si="20">I30-I31</f>
        <v>#DIV/0!</v>
      </c>
      <c r="J33" s="221" t="e">
        <f t="shared" si="20"/>
        <v>#DIV/0!</v>
      </c>
      <c r="K33" s="221" t="e">
        <f t="shared" si="20"/>
        <v>#DIV/0!</v>
      </c>
      <c r="L33" s="221" t="e">
        <f t="shared" si="20"/>
        <v>#DIV/0!</v>
      </c>
      <c r="M33" s="221" t="e">
        <f t="shared" si="20"/>
        <v>#DIV/0!</v>
      </c>
      <c r="N33" s="221" t="e">
        <f t="shared" si="20"/>
        <v>#DIV/0!</v>
      </c>
      <c r="O33" s="221" t="e">
        <f t="shared" si="20"/>
        <v>#DIV/0!</v>
      </c>
      <c r="P33" s="221" t="e">
        <f t="shared" si="20"/>
        <v>#DIV/0!</v>
      </c>
      <c r="Q33" s="221" t="e">
        <f t="shared" si="20"/>
        <v>#DIV/0!</v>
      </c>
      <c r="R33" s="221" t="e">
        <f t="shared" si="20"/>
        <v>#DIV/0!</v>
      </c>
      <c r="S33" s="221" t="e">
        <f t="shared" si="20"/>
        <v>#DIV/0!</v>
      </c>
      <c r="T33" s="221" t="e">
        <f t="shared" si="20"/>
        <v>#DIV/0!</v>
      </c>
      <c r="U33" s="221" t="e">
        <f t="shared" si="20"/>
        <v>#DIV/0!</v>
      </c>
      <c r="V33" s="221" t="e">
        <f t="shared" si="20"/>
        <v>#DIV/0!</v>
      </c>
      <c r="W33" s="221" t="e">
        <f t="shared" si="20"/>
        <v>#DIV/0!</v>
      </c>
      <c r="X33" s="221" t="e">
        <f t="shared" si="20"/>
        <v>#DIV/0!</v>
      </c>
      <c r="Y33" s="221" t="e">
        <f t="shared" si="20"/>
        <v>#DIV/0!</v>
      </c>
      <c r="Z33" s="221" t="e">
        <f t="shared" si="20"/>
        <v>#DIV/0!</v>
      </c>
      <c r="AA33" s="362" t="e">
        <f t="shared" si="20"/>
        <v>#DIV/0!</v>
      </c>
      <c r="AB33" s="329" t="s">
        <v>243</v>
      </c>
    </row>
    <row r="34" spans="1:29" s="254" customFormat="1" ht="23.25" customHeight="1">
      <c r="A34" s="340" t="s">
        <v>287</v>
      </c>
      <c r="B34" s="526"/>
      <c r="D34" s="948"/>
      <c r="E34" s="283" t="s">
        <v>222</v>
      </c>
      <c r="F34" s="374" t="s">
        <v>263</v>
      </c>
      <c r="G34" s="284"/>
      <c r="H34" s="210">
        <f t="shared" ref="H34:AA34" si="21">H28</f>
        <v>0</v>
      </c>
      <c r="I34" s="211">
        <f t="shared" si="21"/>
        <v>0</v>
      </c>
      <c r="J34" s="211">
        <f t="shared" si="21"/>
        <v>0</v>
      </c>
      <c r="K34" s="211">
        <f t="shared" si="21"/>
        <v>0</v>
      </c>
      <c r="L34" s="211">
        <f t="shared" si="21"/>
        <v>0</v>
      </c>
      <c r="M34" s="211">
        <f t="shared" si="21"/>
        <v>0</v>
      </c>
      <c r="N34" s="211">
        <f t="shared" si="21"/>
        <v>0</v>
      </c>
      <c r="O34" s="211">
        <f t="shared" si="21"/>
        <v>0</v>
      </c>
      <c r="P34" s="211">
        <f t="shared" si="21"/>
        <v>0</v>
      </c>
      <c r="Q34" s="211">
        <f t="shared" si="21"/>
        <v>0</v>
      </c>
      <c r="R34" s="211">
        <f t="shared" si="21"/>
        <v>0</v>
      </c>
      <c r="S34" s="211">
        <f t="shared" si="21"/>
        <v>0</v>
      </c>
      <c r="T34" s="211">
        <f t="shared" si="21"/>
        <v>0</v>
      </c>
      <c r="U34" s="211">
        <f t="shared" si="21"/>
        <v>0</v>
      </c>
      <c r="V34" s="211">
        <f t="shared" si="21"/>
        <v>0</v>
      </c>
      <c r="W34" s="211">
        <f t="shared" si="21"/>
        <v>0</v>
      </c>
      <c r="X34" s="211">
        <f t="shared" si="21"/>
        <v>0</v>
      </c>
      <c r="Y34" s="211">
        <f t="shared" si="21"/>
        <v>0</v>
      </c>
      <c r="Z34" s="211">
        <f t="shared" si="21"/>
        <v>0</v>
      </c>
      <c r="AA34" s="355">
        <f t="shared" si="21"/>
        <v>0</v>
      </c>
      <c r="AB34" s="330"/>
    </row>
    <row r="35" spans="1:29" s="288" customFormat="1" ht="23.25" customHeight="1">
      <c r="A35" s="340" t="s">
        <v>329</v>
      </c>
      <c r="B35" s="526"/>
      <c r="C35" s="254"/>
      <c r="D35" s="948"/>
      <c r="E35" s="285" t="s">
        <v>221</v>
      </c>
      <c r="F35" s="375" t="s">
        <v>265</v>
      </c>
      <c r="G35" s="286"/>
      <c r="H35" s="222" t="e">
        <f>H43*$B$17</f>
        <v>#DIV/0!</v>
      </c>
      <c r="I35" s="222" t="e">
        <f t="shared" ref="I35:AA35" si="22">I43*$B$17</f>
        <v>#DIV/0!</v>
      </c>
      <c r="J35" s="222" t="e">
        <f t="shared" si="22"/>
        <v>#DIV/0!</v>
      </c>
      <c r="K35" s="222" t="e">
        <f t="shared" si="22"/>
        <v>#DIV/0!</v>
      </c>
      <c r="L35" s="222" t="e">
        <f t="shared" si="22"/>
        <v>#DIV/0!</v>
      </c>
      <c r="M35" s="222" t="e">
        <f t="shared" si="22"/>
        <v>#DIV/0!</v>
      </c>
      <c r="N35" s="222" t="e">
        <f t="shared" si="22"/>
        <v>#DIV/0!</v>
      </c>
      <c r="O35" s="222" t="e">
        <f t="shared" si="22"/>
        <v>#DIV/0!</v>
      </c>
      <c r="P35" s="222" t="e">
        <f t="shared" si="22"/>
        <v>#DIV/0!</v>
      </c>
      <c r="Q35" s="222" t="e">
        <f t="shared" si="22"/>
        <v>#DIV/0!</v>
      </c>
      <c r="R35" s="222" t="e">
        <f t="shared" si="22"/>
        <v>#DIV/0!</v>
      </c>
      <c r="S35" s="222" t="e">
        <f t="shared" si="22"/>
        <v>#DIV/0!</v>
      </c>
      <c r="T35" s="222" t="e">
        <f t="shared" si="22"/>
        <v>#DIV/0!</v>
      </c>
      <c r="U35" s="222" t="e">
        <f t="shared" si="22"/>
        <v>#DIV/0!</v>
      </c>
      <c r="V35" s="222" t="e">
        <f t="shared" si="22"/>
        <v>#DIV/0!</v>
      </c>
      <c r="W35" s="222" t="e">
        <f t="shared" si="22"/>
        <v>#DIV/0!</v>
      </c>
      <c r="X35" s="222" t="e">
        <f t="shared" si="22"/>
        <v>#DIV/0!</v>
      </c>
      <c r="Y35" s="222" t="e">
        <f t="shared" si="22"/>
        <v>#DIV/0!</v>
      </c>
      <c r="Z35" s="222" t="e">
        <f t="shared" si="22"/>
        <v>#DIV/0!</v>
      </c>
      <c r="AA35" s="363" t="e">
        <f t="shared" si="22"/>
        <v>#DIV/0!</v>
      </c>
      <c r="AB35" s="331"/>
    </row>
    <row r="36" spans="1:29" s="254" customFormat="1" ht="23.25" customHeight="1">
      <c r="A36" s="340" t="s">
        <v>288</v>
      </c>
      <c r="B36" s="526"/>
      <c r="D36" s="943" t="s">
        <v>257</v>
      </c>
      <c r="E36" s="944"/>
      <c r="F36" s="337" t="s">
        <v>304</v>
      </c>
      <c r="G36" s="287" t="s">
        <v>297</v>
      </c>
      <c r="H36" s="223" t="e">
        <f>SUM(H33:H35)</f>
        <v>#DIV/0!</v>
      </c>
      <c r="I36" s="224" t="e">
        <f t="shared" ref="I36:AA36" si="23">SUM(I33:I35)</f>
        <v>#DIV/0!</v>
      </c>
      <c r="J36" s="224" t="e">
        <f t="shared" si="23"/>
        <v>#DIV/0!</v>
      </c>
      <c r="K36" s="224" t="e">
        <f t="shared" si="23"/>
        <v>#DIV/0!</v>
      </c>
      <c r="L36" s="224" t="e">
        <f t="shared" si="23"/>
        <v>#DIV/0!</v>
      </c>
      <c r="M36" s="224" t="e">
        <f t="shared" si="23"/>
        <v>#DIV/0!</v>
      </c>
      <c r="N36" s="224" t="e">
        <f t="shared" si="23"/>
        <v>#DIV/0!</v>
      </c>
      <c r="O36" s="224" t="e">
        <f t="shared" si="23"/>
        <v>#DIV/0!</v>
      </c>
      <c r="P36" s="224" t="e">
        <f t="shared" si="23"/>
        <v>#DIV/0!</v>
      </c>
      <c r="Q36" s="224" t="e">
        <f t="shared" si="23"/>
        <v>#DIV/0!</v>
      </c>
      <c r="R36" s="224" t="e">
        <f t="shared" si="23"/>
        <v>#DIV/0!</v>
      </c>
      <c r="S36" s="224" t="e">
        <f t="shared" si="23"/>
        <v>#DIV/0!</v>
      </c>
      <c r="T36" s="224" t="e">
        <f t="shared" si="23"/>
        <v>#DIV/0!</v>
      </c>
      <c r="U36" s="224" t="e">
        <f t="shared" si="23"/>
        <v>#DIV/0!</v>
      </c>
      <c r="V36" s="224" t="e">
        <f t="shared" si="23"/>
        <v>#DIV/0!</v>
      </c>
      <c r="W36" s="224" t="e">
        <f t="shared" si="23"/>
        <v>#DIV/0!</v>
      </c>
      <c r="X36" s="224" t="e">
        <f t="shared" si="23"/>
        <v>#DIV/0!</v>
      </c>
      <c r="Y36" s="224" t="e">
        <f t="shared" si="23"/>
        <v>#DIV/0!</v>
      </c>
      <c r="Z36" s="225" t="e">
        <f t="shared" si="23"/>
        <v>#DIV/0!</v>
      </c>
      <c r="AA36" s="364" t="e">
        <f t="shared" si="23"/>
        <v>#DIV/0!</v>
      </c>
      <c r="AB36" s="322" t="s">
        <v>244</v>
      </c>
    </row>
    <row r="37" spans="1:29" s="254" customFormat="1" ht="23.25" customHeight="1">
      <c r="A37" s="342" t="s">
        <v>295</v>
      </c>
      <c r="B37" s="528"/>
      <c r="D37" s="945" t="s">
        <v>258</v>
      </c>
      <c r="E37" s="946"/>
      <c r="F37" s="376" t="s">
        <v>266</v>
      </c>
      <c r="G37" s="522">
        <f>-$B$20</f>
        <v>0</v>
      </c>
      <c r="H37" s="214" t="e">
        <f>H36-H35</f>
        <v>#DIV/0!</v>
      </c>
      <c r="I37" s="215" t="e">
        <f t="shared" ref="I37:AA37" si="24">I36-I35</f>
        <v>#DIV/0!</v>
      </c>
      <c r="J37" s="215" t="e">
        <f t="shared" si="24"/>
        <v>#DIV/0!</v>
      </c>
      <c r="K37" s="215" t="e">
        <f t="shared" si="24"/>
        <v>#DIV/0!</v>
      </c>
      <c r="L37" s="215" t="e">
        <f t="shared" si="24"/>
        <v>#DIV/0!</v>
      </c>
      <c r="M37" s="215" t="e">
        <f t="shared" si="24"/>
        <v>#DIV/0!</v>
      </c>
      <c r="N37" s="215" t="e">
        <f t="shared" si="24"/>
        <v>#DIV/0!</v>
      </c>
      <c r="O37" s="215" t="e">
        <f t="shared" si="24"/>
        <v>#DIV/0!</v>
      </c>
      <c r="P37" s="215" t="e">
        <f t="shared" si="24"/>
        <v>#DIV/0!</v>
      </c>
      <c r="Q37" s="215" t="e">
        <f t="shared" si="24"/>
        <v>#DIV/0!</v>
      </c>
      <c r="R37" s="215" t="e">
        <f t="shared" si="24"/>
        <v>#DIV/0!</v>
      </c>
      <c r="S37" s="215" t="e">
        <f t="shared" si="24"/>
        <v>#DIV/0!</v>
      </c>
      <c r="T37" s="215" t="e">
        <f t="shared" si="24"/>
        <v>#DIV/0!</v>
      </c>
      <c r="U37" s="215" t="e">
        <f t="shared" si="24"/>
        <v>#DIV/0!</v>
      </c>
      <c r="V37" s="215" t="e">
        <f t="shared" si="24"/>
        <v>#DIV/0!</v>
      </c>
      <c r="W37" s="215" t="e">
        <f t="shared" si="24"/>
        <v>#DIV/0!</v>
      </c>
      <c r="X37" s="215" t="e">
        <f t="shared" si="24"/>
        <v>#DIV/0!</v>
      </c>
      <c r="Y37" s="215" t="e">
        <f t="shared" si="24"/>
        <v>#DIV/0!</v>
      </c>
      <c r="Z37" s="226" t="e">
        <f t="shared" si="24"/>
        <v>#DIV/0!</v>
      </c>
      <c r="AA37" s="365" t="e">
        <f t="shared" si="24"/>
        <v>#DIV/0!</v>
      </c>
      <c r="AB37" s="323" t="s">
        <v>245</v>
      </c>
    </row>
    <row r="38" spans="1:29" s="254" customFormat="1" ht="23.25" customHeight="1" thickBot="1">
      <c r="A38" s="341" t="s">
        <v>296</v>
      </c>
      <c r="B38" s="527"/>
      <c r="C38" s="288"/>
      <c r="D38" s="945" t="s">
        <v>259</v>
      </c>
      <c r="E38" s="946"/>
      <c r="F38" s="376" t="s">
        <v>267</v>
      </c>
      <c r="G38" s="267"/>
      <c r="H38" s="214" t="e">
        <f>IF($B$15/$B$16&lt;=H43,$B$15/$B$16,0)</f>
        <v>#DIV/0!</v>
      </c>
      <c r="I38" s="215" t="e">
        <f t="shared" ref="I38:AA38" si="25">IF($B$15/$B$16&lt;=I43,$B$15/$B$16,0)</f>
        <v>#DIV/0!</v>
      </c>
      <c r="J38" s="215" t="e">
        <f t="shared" si="25"/>
        <v>#DIV/0!</v>
      </c>
      <c r="K38" s="215" t="e">
        <f t="shared" si="25"/>
        <v>#DIV/0!</v>
      </c>
      <c r="L38" s="215" t="e">
        <f t="shared" si="25"/>
        <v>#DIV/0!</v>
      </c>
      <c r="M38" s="215" t="e">
        <f t="shared" si="25"/>
        <v>#DIV/0!</v>
      </c>
      <c r="N38" s="215" t="e">
        <f t="shared" si="25"/>
        <v>#DIV/0!</v>
      </c>
      <c r="O38" s="215" t="e">
        <f t="shared" si="25"/>
        <v>#DIV/0!</v>
      </c>
      <c r="P38" s="215" t="e">
        <f t="shared" si="25"/>
        <v>#DIV/0!</v>
      </c>
      <c r="Q38" s="215" t="e">
        <f t="shared" si="25"/>
        <v>#DIV/0!</v>
      </c>
      <c r="R38" s="215" t="e">
        <f t="shared" si="25"/>
        <v>#DIV/0!</v>
      </c>
      <c r="S38" s="215" t="e">
        <f t="shared" si="25"/>
        <v>#DIV/0!</v>
      </c>
      <c r="T38" s="215" t="e">
        <f t="shared" si="25"/>
        <v>#DIV/0!</v>
      </c>
      <c r="U38" s="215" t="e">
        <f t="shared" si="25"/>
        <v>#DIV/0!</v>
      </c>
      <c r="V38" s="215" t="e">
        <f t="shared" si="25"/>
        <v>#DIV/0!</v>
      </c>
      <c r="W38" s="215" t="e">
        <f t="shared" si="25"/>
        <v>#DIV/0!</v>
      </c>
      <c r="X38" s="215" t="e">
        <f t="shared" si="25"/>
        <v>#DIV/0!</v>
      </c>
      <c r="Y38" s="215" t="e">
        <f t="shared" si="25"/>
        <v>#DIV/0!</v>
      </c>
      <c r="Z38" s="226" t="e">
        <f t="shared" si="25"/>
        <v>#DIV/0!</v>
      </c>
      <c r="AA38" s="365" t="e">
        <f t="shared" si="25"/>
        <v>#DIV/0!</v>
      </c>
      <c r="AB38" s="332"/>
    </row>
    <row r="39" spans="1:29" s="288" customFormat="1" ht="23.25" customHeight="1" thickBot="1">
      <c r="A39" s="254"/>
      <c r="B39" s="254"/>
      <c r="C39" s="254"/>
      <c r="D39" s="931" t="s">
        <v>260</v>
      </c>
      <c r="E39" s="932"/>
      <c r="F39" s="377" t="s">
        <v>268</v>
      </c>
      <c r="G39" s="289"/>
      <c r="H39" s="227" t="e">
        <f>H37-H38</f>
        <v>#DIV/0!</v>
      </c>
      <c r="I39" s="231" t="e">
        <f t="shared" ref="I39:AA39" si="26">I37-I38</f>
        <v>#DIV/0!</v>
      </c>
      <c r="J39" s="231" t="e">
        <f t="shared" si="26"/>
        <v>#DIV/0!</v>
      </c>
      <c r="K39" s="231" t="e">
        <f t="shared" si="26"/>
        <v>#DIV/0!</v>
      </c>
      <c r="L39" s="231" t="e">
        <f t="shared" si="26"/>
        <v>#DIV/0!</v>
      </c>
      <c r="M39" s="231" t="e">
        <f t="shared" si="26"/>
        <v>#DIV/0!</v>
      </c>
      <c r="N39" s="231" t="e">
        <f t="shared" si="26"/>
        <v>#DIV/0!</v>
      </c>
      <c r="O39" s="231" t="e">
        <f t="shared" si="26"/>
        <v>#DIV/0!</v>
      </c>
      <c r="P39" s="231" t="e">
        <f t="shared" si="26"/>
        <v>#DIV/0!</v>
      </c>
      <c r="Q39" s="231" t="e">
        <f t="shared" si="26"/>
        <v>#DIV/0!</v>
      </c>
      <c r="R39" s="231" t="e">
        <f t="shared" si="26"/>
        <v>#DIV/0!</v>
      </c>
      <c r="S39" s="231" t="e">
        <f t="shared" si="26"/>
        <v>#DIV/0!</v>
      </c>
      <c r="T39" s="231" t="e">
        <f t="shared" si="26"/>
        <v>#DIV/0!</v>
      </c>
      <c r="U39" s="231" t="e">
        <f t="shared" si="26"/>
        <v>#DIV/0!</v>
      </c>
      <c r="V39" s="231" t="e">
        <f t="shared" si="26"/>
        <v>#DIV/0!</v>
      </c>
      <c r="W39" s="231" t="e">
        <f t="shared" si="26"/>
        <v>#DIV/0!</v>
      </c>
      <c r="X39" s="231" t="e">
        <f t="shared" si="26"/>
        <v>#DIV/0!</v>
      </c>
      <c r="Y39" s="231" t="e">
        <f t="shared" si="26"/>
        <v>#DIV/0!</v>
      </c>
      <c r="Z39" s="232" t="e">
        <f t="shared" si="26"/>
        <v>#DIV/0!</v>
      </c>
      <c r="AA39" s="353" t="e">
        <f t="shared" si="26"/>
        <v>#DIV/0!</v>
      </c>
      <c r="AB39" s="333"/>
    </row>
    <row r="40" spans="1:29" s="288" customFormat="1" ht="23.25" customHeight="1" thickBot="1">
      <c r="A40" s="578" t="s">
        <v>290</v>
      </c>
      <c r="B40" s="579"/>
      <c r="C40" s="254"/>
      <c r="D40" s="290"/>
      <c r="E40" s="290"/>
      <c r="F40" s="291"/>
      <c r="G40" s="291"/>
      <c r="H40" s="292"/>
      <c r="I40" s="292"/>
      <c r="J40" s="292"/>
      <c r="K40" s="292"/>
      <c r="L40" s="292"/>
      <c r="M40" s="292"/>
      <c r="N40" s="292"/>
      <c r="O40" s="292"/>
      <c r="P40" s="292"/>
      <c r="Q40" s="292"/>
      <c r="R40" s="292"/>
      <c r="S40" s="292"/>
      <c r="T40" s="292"/>
      <c r="U40" s="292"/>
      <c r="V40" s="292"/>
      <c r="W40" s="292"/>
      <c r="X40" s="292"/>
      <c r="Y40" s="292"/>
      <c r="Z40" s="292"/>
      <c r="AA40" s="292"/>
      <c r="AB40" s="293"/>
    </row>
    <row r="41" spans="1:29" s="254" customFormat="1" ht="23.25" customHeight="1" thickBot="1">
      <c r="A41" s="575" t="s">
        <v>291</v>
      </c>
      <c r="B41" s="576"/>
      <c r="D41" s="921" t="s">
        <v>226</v>
      </c>
      <c r="E41" s="922"/>
      <c r="F41" s="923"/>
      <c r="G41" s="294"/>
      <c r="H41" s="228">
        <f>$B$20</f>
        <v>0</v>
      </c>
      <c r="I41" s="229">
        <f>H41-H34</f>
        <v>0</v>
      </c>
      <c r="J41" s="229">
        <f>I41-I34</f>
        <v>0</v>
      </c>
      <c r="K41" s="229">
        <f t="shared" ref="K41:AA41" si="27">J41-J34</f>
        <v>0</v>
      </c>
      <c r="L41" s="229">
        <f t="shared" si="27"/>
        <v>0</v>
      </c>
      <c r="M41" s="229">
        <f t="shared" si="27"/>
        <v>0</v>
      </c>
      <c r="N41" s="229">
        <f t="shared" si="27"/>
        <v>0</v>
      </c>
      <c r="O41" s="229">
        <f t="shared" si="27"/>
        <v>0</v>
      </c>
      <c r="P41" s="229">
        <f t="shared" si="27"/>
        <v>0</v>
      </c>
      <c r="Q41" s="229">
        <f t="shared" si="27"/>
        <v>0</v>
      </c>
      <c r="R41" s="229">
        <f t="shared" si="27"/>
        <v>0</v>
      </c>
      <c r="S41" s="229">
        <f t="shared" si="27"/>
        <v>0</v>
      </c>
      <c r="T41" s="229">
        <f t="shared" si="27"/>
        <v>0</v>
      </c>
      <c r="U41" s="229">
        <f t="shared" si="27"/>
        <v>0</v>
      </c>
      <c r="V41" s="229">
        <f t="shared" si="27"/>
        <v>0</v>
      </c>
      <c r="W41" s="229">
        <f t="shared" si="27"/>
        <v>0</v>
      </c>
      <c r="X41" s="229">
        <f t="shared" si="27"/>
        <v>0</v>
      </c>
      <c r="Y41" s="229">
        <f t="shared" si="27"/>
        <v>0</v>
      </c>
      <c r="Z41" s="230">
        <f t="shared" si="27"/>
        <v>0</v>
      </c>
      <c r="AA41" s="351">
        <f t="shared" si="27"/>
        <v>0</v>
      </c>
      <c r="AB41" s="334"/>
    </row>
    <row r="42" spans="1:29" s="254" customFormat="1" ht="23.25" customHeight="1" thickBot="1">
      <c r="A42" s="299"/>
      <c r="D42" s="940" t="s">
        <v>227</v>
      </c>
      <c r="E42" s="941"/>
      <c r="F42" s="942"/>
      <c r="G42" s="267"/>
      <c r="H42" s="268"/>
      <c r="I42" s="269"/>
      <c r="J42" s="269"/>
      <c r="K42" s="269"/>
      <c r="L42" s="269"/>
      <c r="M42" s="269"/>
      <c r="N42" s="269"/>
      <c r="O42" s="269"/>
      <c r="P42" s="269"/>
      <c r="Q42" s="269"/>
      <c r="R42" s="269"/>
      <c r="S42" s="269"/>
      <c r="T42" s="269"/>
      <c r="U42" s="269"/>
      <c r="V42" s="269"/>
      <c r="W42" s="269"/>
      <c r="X42" s="269"/>
      <c r="Y42" s="269"/>
      <c r="Z42" s="269"/>
      <c r="AA42" s="352"/>
      <c r="AB42" s="335" t="s">
        <v>300</v>
      </c>
    </row>
    <row r="43" spans="1:29" s="254" customFormat="1" ht="23.25" customHeight="1" thickBot="1">
      <c r="A43" s="577" t="s">
        <v>145</v>
      </c>
      <c r="B43" s="580"/>
      <c r="D43" s="915" t="s">
        <v>228</v>
      </c>
      <c r="E43" s="916"/>
      <c r="F43" s="917"/>
      <c r="G43" s="289"/>
      <c r="H43" s="227" t="e">
        <f>IF($B$15/$B$16&lt;=$B$15-($B$15/$B$16),$B$15-($B$15/$B$16),0)</f>
        <v>#DIV/0!</v>
      </c>
      <c r="I43" s="231" t="e">
        <f>IF(H43-($B$15/$B$16)&gt;=$B$15/$B$16,H43-($B$15/$B$16),0)</f>
        <v>#DIV/0!</v>
      </c>
      <c r="J43" s="231" t="e">
        <f t="shared" ref="J43:AA43" si="28">IF(I43-($B$15/$B$16)&gt;=$B$15/$B$16,I43-($B$15/$B$16),0)</f>
        <v>#DIV/0!</v>
      </c>
      <c r="K43" s="231" t="e">
        <f t="shared" si="28"/>
        <v>#DIV/0!</v>
      </c>
      <c r="L43" s="231" t="e">
        <f t="shared" si="28"/>
        <v>#DIV/0!</v>
      </c>
      <c r="M43" s="231" t="e">
        <f t="shared" si="28"/>
        <v>#DIV/0!</v>
      </c>
      <c r="N43" s="231" t="e">
        <f t="shared" si="28"/>
        <v>#DIV/0!</v>
      </c>
      <c r="O43" s="231" t="e">
        <f t="shared" si="28"/>
        <v>#DIV/0!</v>
      </c>
      <c r="P43" s="231" t="e">
        <f t="shared" si="28"/>
        <v>#DIV/0!</v>
      </c>
      <c r="Q43" s="231" t="e">
        <f t="shared" si="28"/>
        <v>#DIV/0!</v>
      </c>
      <c r="R43" s="231" t="e">
        <f t="shared" si="28"/>
        <v>#DIV/0!</v>
      </c>
      <c r="S43" s="231" t="e">
        <f t="shared" si="28"/>
        <v>#DIV/0!</v>
      </c>
      <c r="T43" s="231" t="e">
        <f t="shared" si="28"/>
        <v>#DIV/0!</v>
      </c>
      <c r="U43" s="231" t="e">
        <f t="shared" si="28"/>
        <v>#DIV/0!</v>
      </c>
      <c r="V43" s="231" t="e">
        <f t="shared" si="28"/>
        <v>#DIV/0!</v>
      </c>
      <c r="W43" s="231" t="e">
        <f t="shared" si="28"/>
        <v>#DIV/0!</v>
      </c>
      <c r="X43" s="231" t="e">
        <f t="shared" si="28"/>
        <v>#DIV/0!</v>
      </c>
      <c r="Y43" s="231" t="e">
        <f t="shared" si="28"/>
        <v>#DIV/0!</v>
      </c>
      <c r="Z43" s="232" t="e">
        <f t="shared" si="28"/>
        <v>#DIV/0!</v>
      </c>
      <c r="AA43" s="353" t="e">
        <f t="shared" si="28"/>
        <v>#DIV/0!</v>
      </c>
      <c r="AB43" s="333"/>
      <c r="AC43" s="288"/>
    </row>
    <row r="44" spans="1:29" s="254" customFormat="1" ht="23.25" customHeight="1" thickBot="1">
      <c r="A44" s="343" t="s">
        <v>251</v>
      </c>
      <c r="B44" s="366">
        <f>IF($B$14=0,0,$B$15/$B$14)</f>
        <v>0</v>
      </c>
      <c r="D44" s="295"/>
      <c r="E44" s="295"/>
      <c r="F44" s="296"/>
      <c r="G44" s="296"/>
      <c r="H44" s="297"/>
      <c r="I44" s="297"/>
      <c r="J44" s="297"/>
      <c r="K44" s="297"/>
      <c r="L44" s="297"/>
      <c r="M44" s="297"/>
      <c r="N44" s="297"/>
      <c r="O44" s="297"/>
      <c r="P44" s="297"/>
      <c r="Q44" s="297"/>
      <c r="R44" s="297"/>
      <c r="S44" s="297"/>
      <c r="T44" s="297"/>
      <c r="U44" s="297"/>
      <c r="V44" s="297"/>
      <c r="W44" s="297"/>
      <c r="X44" s="297"/>
      <c r="Y44" s="297"/>
      <c r="Z44" s="297"/>
      <c r="AA44" s="297"/>
      <c r="AB44" s="298"/>
      <c r="AC44" s="288"/>
    </row>
    <row r="45" spans="1:29" s="254" customFormat="1" ht="23.25" customHeight="1">
      <c r="A45" s="344" t="s">
        <v>292</v>
      </c>
      <c r="B45" s="366" t="e">
        <f>AVERAGE(H46:AA46)</f>
        <v>#DIV/0!</v>
      </c>
      <c r="D45" s="921" t="s">
        <v>251</v>
      </c>
      <c r="E45" s="922"/>
      <c r="F45" s="923"/>
      <c r="G45" s="300"/>
      <c r="H45" s="233">
        <f>IF($B$14=0,0,H43/$B$14)</f>
        <v>0</v>
      </c>
      <c r="I45" s="234">
        <f t="shared" ref="I45:AA45" si="29">IF($B$14=0,0,I43/$B$14)</f>
        <v>0</v>
      </c>
      <c r="J45" s="234">
        <f t="shared" si="29"/>
        <v>0</v>
      </c>
      <c r="K45" s="234">
        <f t="shared" si="29"/>
        <v>0</v>
      </c>
      <c r="L45" s="234">
        <f t="shared" si="29"/>
        <v>0</v>
      </c>
      <c r="M45" s="234">
        <f t="shared" si="29"/>
        <v>0</v>
      </c>
      <c r="N45" s="234">
        <f t="shared" si="29"/>
        <v>0</v>
      </c>
      <c r="O45" s="234">
        <f t="shared" si="29"/>
        <v>0</v>
      </c>
      <c r="P45" s="234">
        <f t="shared" si="29"/>
        <v>0</v>
      </c>
      <c r="Q45" s="234">
        <f t="shared" si="29"/>
        <v>0</v>
      </c>
      <c r="R45" s="234">
        <f t="shared" si="29"/>
        <v>0</v>
      </c>
      <c r="S45" s="234">
        <f t="shared" si="29"/>
        <v>0</v>
      </c>
      <c r="T45" s="234">
        <f t="shared" si="29"/>
        <v>0</v>
      </c>
      <c r="U45" s="234">
        <f t="shared" si="29"/>
        <v>0</v>
      </c>
      <c r="V45" s="234">
        <f t="shared" si="29"/>
        <v>0</v>
      </c>
      <c r="W45" s="234">
        <f t="shared" si="29"/>
        <v>0</v>
      </c>
      <c r="X45" s="234">
        <f t="shared" si="29"/>
        <v>0</v>
      </c>
      <c r="Y45" s="234">
        <f t="shared" si="29"/>
        <v>0</v>
      </c>
      <c r="Z45" s="235">
        <f t="shared" si="29"/>
        <v>0</v>
      </c>
      <c r="AA45" s="349">
        <f t="shared" si="29"/>
        <v>0</v>
      </c>
      <c r="AB45" s="336"/>
      <c r="AC45" s="288"/>
    </row>
    <row r="46" spans="1:29" s="254" customFormat="1" ht="23.25" customHeight="1" thickBot="1">
      <c r="A46" s="343" t="s">
        <v>293</v>
      </c>
      <c r="B46" s="366" t="e">
        <f>MAX(H46:AA46)</f>
        <v>#DIV/0!</v>
      </c>
      <c r="D46" s="915" t="s">
        <v>249</v>
      </c>
      <c r="E46" s="916"/>
      <c r="F46" s="917"/>
      <c r="G46" s="301"/>
      <c r="H46" s="236" t="e">
        <f>IF(H38=0,1,H36/H38)</f>
        <v>#DIV/0!</v>
      </c>
      <c r="I46" s="237" t="e">
        <f t="shared" ref="I46:AA46" si="30">IF(I38=0,1,I36/I38)</f>
        <v>#DIV/0!</v>
      </c>
      <c r="J46" s="237" t="e">
        <f t="shared" si="30"/>
        <v>#DIV/0!</v>
      </c>
      <c r="K46" s="237" t="e">
        <f t="shared" si="30"/>
        <v>#DIV/0!</v>
      </c>
      <c r="L46" s="237" t="e">
        <f t="shared" si="30"/>
        <v>#DIV/0!</v>
      </c>
      <c r="M46" s="237" t="e">
        <f t="shared" si="30"/>
        <v>#DIV/0!</v>
      </c>
      <c r="N46" s="237" t="e">
        <f t="shared" si="30"/>
        <v>#DIV/0!</v>
      </c>
      <c r="O46" s="237" t="e">
        <f t="shared" si="30"/>
        <v>#DIV/0!</v>
      </c>
      <c r="P46" s="237" t="e">
        <f t="shared" si="30"/>
        <v>#DIV/0!</v>
      </c>
      <c r="Q46" s="237" t="e">
        <f t="shared" si="30"/>
        <v>#DIV/0!</v>
      </c>
      <c r="R46" s="237" t="e">
        <f t="shared" si="30"/>
        <v>#DIV/0!</v>
      </c>
      <c r="S46" s="237" t="e">
        <f t="shared" si="30"/>
        <v>#DIV/0!</v>
      </c>
      <c r="T46" s="237" t="e">
        <f t="shared" si="30"/>
        <v>#DIV/0!</v>
      </c>
      <c r="U46" s="237" t="e">
        <f t="shared" si="30"/>
        <v>#DIV/0!</v>
      </c>
      <c r="V46" s="237" t="e">
        <f t="shared" si="30"/>
        <v>#DIV/0!</v>
      </c>
      <c r="W46" s="237" t="e">
        <f t="shared" si="30"/>
        <v>#DIV/0!</v>
      </c>
      <c r="X46" s="237" t="e">
        <f t="shared" si="30"/>
        <v>#DIV/0!</v>
      </c>
      <c r="Y46" s="237" t="e">
        <f t="shared" si="30"/>
        <v>#DIV/0!</v>
      </c>
      <c r="Z46" s="238" t="e">
        <f t="shared" si="30"/>
        <v>#DIV/0!</v>
      </c>
      <c r="AA46" s="350" t="e">
        <f t="shared" si="30"/>
        <v>#DIV/0!</v>
      </c>
      <c r="AB46" s="333"/>
      <c r="AC46" s="288"/>
    </row>
    <row r="47" spans="1:29" s="254" customFormat="1" ht="23.25" customHeight="1">
      <c r="A47" s="343" t="s">
        <v>294</v>
      </c>
      <c r="B47" s="366" t="e">
        <f>MIN(H46:AA46)</f>
        <v>#DIV/0!</v>
      </c>
      <c r="D47" s="302"/>
      <c r="E47" s="302"/>
      <c r="F47" s="318"/>
      <c r="G47" s="318"/>
      <c r="H47" s="319"/>
      <c r="I47" s="319"/>
      <c r="J47" s="319"/>
      <c r="K47" s="319"/>
      <c r="L47" s="319"/>
      <c r="M47" s="319"/>
      <c r="N47" s="319"/>
      <c r="O47" s="319"/>
      <c r="P47" s="319"/>
      <c r="Q47" s="319"/>
      <c r="R47" s="319"/>
      <c r="S47" s="319"/>
      <c r="T47" s="319"/>
      <c r="U47" s="319"/>
      <c r="V47" s="319"/>
      <c r="W47" s="319"/>
      <c r="X47" s="319"/>
      <c r="Y47" s="319"/>
      <c r="Z47" s="319"/>
      <c r="AA47" s="319"/>
      <c r="AB47" s="347"/>
      <c r="AC47" s="288"/>
    </row>
    <row r="48" spans="1:29" s="254" customFormat="1" ht="20.100000000000001" customHeight="1">
      <c r="A48" s="344" t="s">
        <v>250</v>
      </c>
      <c r="B48" s="390" t="e">
        <f>IRR(G37:AA37)</f>
        <v>#VALUE!</v>
      </c>
      <c r="D48" s="302"/>
      <c r="E48" s="302"/>
      <c r="F48" s="296"/>
      <c r="G48" s="296"/>
      <c r="H48" s="303"/>
      <c r="I48" s="303"/>
      <c r="J48" s="303"/>
      <c r="K48" s="303"/>
      <c r="L48" s="303"/>
      <c r="M48" s="303"/>
      <c r="N48" s="303"/>
      <c r="O48" s="303"/>
      <c r="P48" s="303"/>
      <c r="Q48" s="303"/>
      <c r="R48" s="303"/>
      <c r="S48" s="303"/>
      <c r="T48" s="303"/>
      <c r="U48" s="303"/>
      <c r="V48" s="303"/>
      <c r="W48" s="303"/>
      <c r="X48" s="303"/>
      <c r="Y48" s="303"/>
      <c r="Z48" s="303"/>
      <c r="AA48" s="303"/>
      <c r="AB48" s="348"/>
    </row>
    <row r="49" spans="1:72" s="254" customFormat="1" ht="20.100000000000001" customHeight="1" thickBot="1">
      <c r="A49" s="345" t="s">
        <v>361</v>
      </c>
      <c r="B49" s="367" t="e">
        <f>G20/B26</f>
        <v>#DIV/0!</v>
      </c>
      <c r="D49" s="302"/>
      <c r="E49" s="302"/>
      <c r="F49" s="296"/>
      <c r="G49" s="296"/>
      <c r="H49" s="303"/>
      <c r="I49" s="303"/>
      <c r="J49" s="303"/>
      <c r="K49" s="303"/>
      <c r="L49" s="303"/>
      <c r="M49" s="303"/>
      <c r="N49" s="303"/>
      <c r="O49" s="303"/>
      <c r="P49" s="303"/>
      <c r="Q49" s="303"/>
      <c r="R49" s="303"/>
      <c r="S49" s="303"/>
      <c r="T49" s="303"/>
      <c r="U49" s="303"/>
      <c r="V49" s="303"/>
      <c r="W49" s="303"/>
      <c r="X49" s="303"/>
      <c r="Y49" s="303"/>
      <c r="Z49" s="303"/>
      <c r="AA49" s="303"/>
      <c r="AB49" s="348"/>
    </row>
    <row r="50" spans="1:72" s="254" customFormat="1" ht="20.100000000000001" customHeight="1">
      <c r="A50" s="239"/>
      <c r="B50" s="239"/>
      <c r="C50" s="239"/>
      <c r="D50" s="302"/>
      <c r="E50" s="302"/>
      <c r="F50" s="296"/>
      <c r="G50" s="296"/>
      <c r="H50" s="303"/>
      <c r="I50" s="303"/>
      <c r="J50" s="303"/>
      <c r="K50" s="303"/>
      <c r="L50" s="303"/>
      <c r="M50" s="303"/>
      <c r="N50" s="303"/>
      <c r="O50" s="303"/>
      <c r="P50" s="303"/>
      <c r="Q50" s="303"/>
      <c r="R50" s="303"/>
      <c r="S50" s="303"/>
      <c r="T50" s="303"/>
      <c r="U50" s="303"/>
      <c r="V50" s="303"/>
      <c r="W50" s="303"/>
      <c r="X50" s="303"/>
      <c r="Y50" s="303"/>
      <c r="Z50" s="303"/>
      <c r="AA50" s="303"/>
      <c r="AB50" s="348"/>
    </row>
    <row r="51" spans="1:72" ht="20.100000000000001" customHeight="1">
      <c r="A51" s="315"/>
      <c r="B51" s="315"/>
      <c r="C51" s="315"/>
      <c r="D51" s="304"/>
      <c r="H51" s="305"/>
      <c r="I51" s="305"/>
      <c r="J51" s="305"/>
      <c r="K51" s="305"/>
      <c r="L51" s="320"/>
      <c r="M51" s="305"/>
      <c r="N51" s="305"/>
      <c r="O51" s="305"/>
      <c r="P51" s="305"/>
      <c r="Q51" s="305"/>
      <c r="R51" s="305"/>
      <c r="S51" s="305"/>
      <c r="T51" s="305"/>
      <c r="U51" s="305"/>
      <c r="V51" s="305"/>
      <c r="W51" s="305"/>
      <c r="X51" s="305"/>
      <c r="Y51" s="305"/>
      <c r="Z51" s="305"/>
      <c r="AA51" s="305"/>
      <c r="AB51" s="305"/>
    </row>
    <row r="52" spans="1:72" s="315" customFormat="1" ht="20.100000000000001" customHeight="1">
      <c r="A52" s="239"/>
      <c r="B52" s="239"/>
      <c r="C52" s="239"/>
      <c r="D52" s="308"/>
      <c r="E52" s="309"/>
      <c r="F52" s="309"/>
      <c r="G52" s="309"/>
      <c r="H52" s="308"/>
      <c r="I52" s="310"/>
      <c r="J52" s="310"/>
      <c r="K52" s="310"/>
      <c r="L52" s="311"/>
      <c r="M52" s="310"/>
      <c r="N52" s="310"/>
      <c r="O52" s="310"/>
      <c r="P52" s="310"/>
      <c r="Q52" s="310"/>
      <c r="R52" s="310"/>
      <c r="S52" s="310"/>
      <c r="T52" s="310"/>
      <c r="U52" s="310"/>
      <c r="V52" s="310"/>
      <c r="W52" s="310"/>
      <c r="X52" s="310"/>
      <c r="Y52" s="310"/>
      <c r="Z52" s="310"/>
      <c r="AA52" s="310"/>
      <c r="AB52" s="310"/>
      <c r="AC52" s="314"/>
      <c r="AD52" s="314"/>
      <c r="AE52" s="314"/>
      <c r="AF52" s="314"/>
      <c r="AG52" s="314"/>
      <c r="AH52" s="314"/>
      <c r="AI52" s="314"/>
      <c r="AJ52" s="314"/>
      <c r="AK52" s="314"/>
      <c r="AL52" s="314"/>
      <c r="AM52" s="314"/>
      <c r="AN52" s="314"/>
      <c r="AO52" s="314"/>
      <c r="AP52" s="314"/>
      <c r="AQ52" s="314"/>
      <c r="AR52" s="314"/>
      <c r="AS52" s="314"/>
      <c r="AT52" s="314"/>
      <c r="AU52" s="314"/>
      <c r="AV52" s="314"/>
      <c r="AW52" s="314"/>
      <c r="AX52" s="314"/>
      <c r="AY52" s="314"/>
      <c r="AZ52" s="314"/>
      <c r="BA52" s="314"/>
      <c r="BB52" s="314"/>
      <c r="BC52" s="314"/>
      <c r="BD52" s="314"/>
      <c r="BE52" s="314"/>
      <c r="BF52" s="314"/>
      <c r="BG52" s="314"/>
      <c r="BH52" s="314"/>
      <c r="BI52" s="314"/>
      <c r="BJ52" s="314"/>
      <c r="BK52" s="314"/>
      <c r="BL52" s="314"/>
      <c r="BM52" s="314"/>
      <c r="BN52" s="314"/>
      <c r="BO52" s="314"/>
      <c r="BP52" s="314"/>
      <c r="BQ52" s="314"/>
      <c r="BR52" s="314"/>
      <c r="BS52" s="314"/>
      <c r="BT52" s="314"/>
    </row>
    <row r="53" spans="1:72" ht="20.100000000000001" customHeight="1">
      <c r="D53" s="241"/>
      <c r="E53" s="312"/>
      <c r="F53" s="313"/>
      <c r="G53" s="313"/>
      <c r="H53" s="241"/>
      <c r="I53" s="241"/>
      <c r="J53" s="241"/>
      <c r="K53" s="241"/>
      <c r="L53" s="242"/>
      <c r="M53" s="241"/>
      <c r="N53" s="241"/>
      <c r="O53" s="241"/>
      <c r="P53" s="241"/>
      <c r="Q53" s="241"/>
      <c r="R53" s="241"/>
      <c r="S53" s="241"/>
      <c r="T53" s="241"/>
      <c r="U53" s="241"/>
      <c r="V53" s="241"/>
      <c r="W53" s="241"/>
      <c r="X53" s="241"/>
      <c r="Y53" s="241"/>
      <c r="Z53" s="241"/>
      <c r="AA53" s="241"/>
      <c r="AB53" s="241"/>
    </row>
  </sheetData>
  <sheetProtection selectLockedCells="1"/>
  <mergeCells count="25">
    <mergeCell ref="D13:D29"/>
    <mergeCell ref="E21:F21"/>
    <mergeCell ref="E22:F22"/>
    <mergeCell ref="D42:F42"/>
    <mergeCell ref="D32:E32"/>
    <mergeCell ref="D36:E36"/>
    <mergeCell ref="D37:E37"/>
    <mergeCell ref="D38:E38"/>
    <mergeCell ref="D33:D35"/>
    <mergeCell ref="D46:F46"/>
    <mergeCell ref="A5:B5"/>
    <mergeCell ref="D7:F7"/>
    <mergeCell ref="D41:F41"/>
    <mergeCell ref="A7:B7"/>
    <mergeCell ref="A13:B13"/>
    <mergeCell ref="A19:B19"/>
    <mergeCell ref="A28:B28"/>
    <mergeCell ref="D30:E30"/>
    <mergeCell ref="D10:D12"/>
    <mergeCell ref="D9:F9"/>
    <mergeCell ref="D31:E31"/>
    <mergeCell ref="D39:E39"/>
    <mergeCell ref="D45:F45"/>
    <mergeCell ref="A25:B25"/>
    <mergeCell ref="D43:F43"/>
  </mergeCells>
  <phoneticPr fontId="2"/>
  <printOptions horizontalCentered="1" verticalCentered="1"/>
  <pageMargins left="0.19685039370078741" right="0.19685039370078741" top="0.74803149606299213" bottom="0.31496062992125984" header="0.19685039370078741" footer="0.27559055118110237"/>
  <pageSetup paperSize="8" scale="69" orientation="landscape" blackAndWhite="1"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00" zoomScaleSheetLayoutView="100" workbookViewId="0">
      <selection activeCell="L16" sqref="L16"/>
    </sheetView>
  </sheetViews>
  <sheetFormatPr defaultRowHeight="20.100000000000001" customHeight="1"/>
  <cols>
    <col min="1" max="1" width="24.875" style="5" customWidth="1"/>
    <col min="2" max="2" width="5.875" style="5" customWidth="1"/>
    <col min="3" max="3" width="12.625" style="5" customWidth="1"/>
    <col min="4" max="4" width="15.125" style="5" bestFit="1" customWidth="1"/>
    <col min="5" max="5" width="8.125" style="5" customWidth="1"/>
    <col min="6" max="6" width="12.625" style="5" customWidth="1"/>
    <col min="7" max="7" width="10.375" style="5" customWidth="1"/>
    <col min="8" max="8" width="10.625" style="5" customWidth="1"/>
    <col min="9" max="9" width="7.125" style="5" bestFit="1" customWidth="1"/>
    <col min="10" max="10" width="9" style="5" bestFit="1"/>
    <col min="11" max="11" width="10.625" style="5" customWidth="1"/>
    <col min="12" max="12" width="12.625" style="5" customWidth="1"/>
    <col min="13" max="16384" width="9" style="5"/>
  </cols>
  <sheetData>
    <row r="1" spans="1:11" ht="20.100000000000001" customHeight="1">
      <c r="A1" s="5" t="s">
        <v>54</v>
      </c>
    </row>
    <row r="2" spans="1:11" ht="20.100000000000001" customHeight="1">
      <c r="A2" s="953" t="s">
        <v>116</v>
      </c>
      <c r="B2" s="953"/>
      <c r="C2" s="953"/>
      <c r="D2" s="953"/>
      <c r="E2" s="953"/>
      <c r="F2" s="953"/>
      <c r="G2" s="953"/>
      <c r="H2" s="953"/>
      <c r="I2" s="953"/>
      <c r="J2" s="953"/>
    </row>
    <row r="3" spans="1:11" ht="20.100000000000001" customHeight="1">
      <c r="F3" s="6" t="s">
        <v>47</v>
      </c>
      <c r="G3" s="7"/>
      <c r="H3" s="8" t="s">
        <v>113</v>
      </c>
    </row>
    <row r="4" spans="1:11" ht="20.100000000000001" customHeight="1">
      <c r="A4" s="5" t="s">
        <v>48</v>
      </c>
      <c r="B4" s="9"/>
      <c r="C4" s="9"/>
      <c r="D4" s="9"/>
      <c r="E4" s="9"/>
      <c r="F4" s="9"/>
      <c r="G4" s="9"/>
      <c r="H4" s="9"/>
      <c r="I4" s="9"/>
      <c r="J4" s="9"/>
      <c r="K4" s="9"/>
    </row>
    <row r="6" spans="1:11" ht="20.100000000000001" customHeight="1">
      <c r="F6" s="954" t="s">
        <v>7</v>
      </c>
      <c r="G6" s="954"/>
      <c r="H6" s="954"/>
      <c r="I6" s="10" t="s">
        <v>8</v>
      </c>
      <c r="J6" s="10" t="s">
        <v>9</v>
      </c>
    </row>
    <row r="7" spans="1:11" ht="20.100000000000001" customHeight="1">
      <c r="A7" s="11" t="s">
        <v>7</v>
      </c>
      <c r="B7" s="11"/>
      <c r="C7" s="955" t="s">
        <v>74</v>
      </c>
      <c r="D7" s="956"/>
      <c r="E7" s="12"/>
      <c r="F7" s="949" t="s">
        <v>74</v>
      </c>
      <c r="G7" s="950"/>
      <c r="H7" s="951"/>
      <c r="I7" s="13">
        <v>0.04</v>
      </c>
      <c r="J7" s="11">
        <v>17</v>
      </c>
    </row>
    <row r="8" spans="1:11" ht="20.100000000000001" customHeight="1">
      <c r="C8" s="14" t="s">
        <v>10</v>
      </c>
      <c r="F8" s="949" t="s">
        <v>135</v>
      </c>
      <c r="G8" s="950"/>
      <c r="H8" s="951"/>
      <c r="I8" s="13">
        <v>0.04</v>
      </c>
      <c r="J8" s="11">
        <v>15</v>
      </c>
    </row>
    <row r="9" spans="1:11" ht="20.100000000000001" customHeight="1">
      <c r="A9" s="11" t="s">
        <v>68</v>
      </c>
      <c r="B9" s="10" t="s">
        <v>49</v>
      </c>
      <c r="C9" s="15"/>
      <c r="D9" s="5" t="s">
        <v>12</v>
      </c>
      <c r="F9" s="949" t="s">
        <v>11</v>
      </c>
      <c r="G9" s="950"/>
      <c r="H9" s="951"/>
      <c r="I9" s="13">
        <v>0.04</v>
      </c>
      <c r="J9" s="11">
        <v>17</v>
      </c>
    </row>
    <row r="10" spans="1:11" ht="20.100000000000001" customHeight="1">
      <c r="A10" s="16" t="s">
        <v>13</v>
      </c>
      <c r="B10" s="17" t="s">
        <v>50</v>
      </c>
      <c r="C10" s="18">
        <f>C11/(1-(1+C11)^(-C12))</f>
        <v>8.2198522089099391E-2</v>
      </c>
      <c r="F10" s="949" t="s">
        <v>18</v>
      </c>
      <c r="G10" s="950"/>
      <c r="H10" s="951"/>
      <c r="I10" s="13">
        <v>0.04</v>
      </c>
      <c r="J10" s="11">
        <v>15</v>
      </c>
    </row>
    <row r="11" spans="1:11" ht="20.100000000000001" customHeight="1">
      <c r="A11" s="19" t="s">
        <v>14</v>
      </c>
      <c r="B11" s="20"/>
      <c r="C11" s="21">
        <f>VLOOKUP(C7,F7:J12,4,0)</f>
        <v>0.04</v>
      </c>
      <c r="F11" s="949" t="s">
        <v>23</v>
      </c>
      <c r="G11" s="950"/>
      <c r="H11" s="951"/>
      <c r="I11" s="13">
        <v>0.04</v>
      </c>
      <c r="J11" s="11">
        <v>20</v>
      </c>
    </row>
    <row r="12" spans="1:11" ht="20.100000000000001" customHeight="1">
      <c r="A12" s="22" t="s">
        <v>15</v>
      </c>
      <c r="B12" s="23"/>
      <c r="C12" s="24">
        <f>VLOOKUP(C7,F7:J12,5,0)</f>
        <v>17</v>
      </c>
      <c r="D12" s="5" t="s">
        <v>16</v>
      </c>
      <c r="F12" s="949" t="s">
        <v>21</v>
      </c>
      <c r="G12" s="952"/>
      <c r="H12" s="951"/>
      <c r="I12" s="13">
        <v>0.04</v>
      </c>
      <c r="J12" s="11">
        <v>15</v>
      </c>
    </row>
    <row r="13" spans="1:11" ht="20.100000000000001" customHeight="1">
      <c r="A13" s="11" t="s">
        <v>17</v>
      </c>
      <c r="B13" s="10" t="s">
        <v>51</v>
      </c>
      <c r="C13" s="15"/>
      <c r="D13" s="5" t="s">
        <v>12</v>
      </c>
      <c r="F13" s="29"/>
      <c r="G13" s="29"/>
      <c r="H13" s="29"/>
      <c r="I13" s="30"/>
      <c r="J13" s="12"/>
    </row>
    <row r="14" spans="1:11" ht="20.100000000000001" customHeight="1">
      <c r="A14" s="11" t="s">
        <v>19</v>
      </c>
      <c r="B14" s="10" t="s">
        <v>52</v>
      </c>
      <c r="C14" s="15"/>
      <c r="D14" s="5" t="s">
        <v>12</v>
      </c>
      <c r="F14" s="29"/>
      <c r="G14" s="29"/>
      <c r="H14" s="29"/>
      <c r="I14" s="30"/>
      <c r="J14" s="12"/>
    </row>
    <row r="15" spans="1:11" ht="20.100000000000001" customHeight="1">
      <c r="A15" s="104" t="s">
        <v>20</v>
      </c>
      <c r="B15" s="10" t="s">
        <v>53</v>
      </c>
      <c r="C15" s="105"/>
      <c r="D15" s="103" t="s">
        <v>114</v>
      </c>
      <c r="F15" s="8"/>
      <c r="G15" s="8"/>
      <c r="H15" s="8"/>
      <c r="I15" s="8"/>
      <c r="J15" s="8"/>
    </row>
    <row r="16" spans="1:11" ht="20.100000000000001" customHeight="1">
      <c r="E16" s="504"/>
      <c r="F16" s="504"/>
      <c r="G16" s="504"/>
      <c r="H16" s="504"/>
      <c r="I16" s="32"/>
      <c r="J16" s="32"/>
    </row>
    <row r="17" spans="1:11" ht="20.100000000000001" customHeight="1">
      <c r="A17" s="107" t="s">
        <v>22</v>
      </c>
      <c r="B17" s="25" t="s">
        <v>61</v>
      </c>
      <c r="C17" s="26" t="s">
        <v>115</v>
      </c>
      <c r="D17" s="26"/>
      <c r="F17" s="32"/>
      <c r="G17" s="32"/>
      <c r="H17" s="32"/>
      <c r="I17" s="32"/>
      <c r="J17" s="32"/>
    </row>
    <row r="18" spans="1:11" ht="20.100000000000001" customHeight="1">
      <c r="A18" s="106"/>
      <c r="B18" s="25" t="s">
        <v>61</v>
      </c>
      <c r="C18" s="27" t="e">
        <f>(C9*C10+C13+C14)/C15</f>
        <v>#DIV/0!</v>
      </c>
      <c r="D18" s="28" t="s">
        <v>12</v>
      </c>
      <c r="F18" s="32"/>
      <c r="G18" s="32"/>
      <c r="H18" s="32"/>
      <c r="I18" s="32"/>
      <c r="J18" s="32"/>
    </row>
    <row r="19" spans="1:11" ht="20.100000000000001" customHeight="1">
      <c r="F19" s="32"/>
      <c r="G19" s="32"/>
      <c r="H19" s="32"/>
      <c r="I19" s="32"/>
      <c r="J19" s="32"/>
    </row>
    <row r="20" spans="1:11" s="8" customFormat="1" ht="20.100000000000001" customHeight="1">
      <c r="A20" s="31" t="s">
        <v>62</v>
      </c>
      <c r="B20" s="31" t="s">
        <v>63</v>
      </c>
      <c r="C20" s="5"/>
      <c r="D20" s="5"/>
    </row>
    <row r="21" spans="1:11" s="8" customFormat="1" ht="20.100000000000001" customHeight="1">
      <c r="A21" s="31" t="s">
        <v>64</v>
      </c>
      <c r="B21" s="31" t="s">
        <v>117</v>
      </c>
      <c r="C21" s="9"/>
      <c r="D21" s="9"/>
      <c r="E21" s="32"/>
      <c r="F21" s="5"/>
      <c r="G21" s="5"/>
      <c r="H21" s="5"/>
      <c r="I21" s="5"/>
      <c r="J21" s="5"/>
      <c r="K21" s="32"/>
    </row>
    <row r="22" spans="1:11" s="8" customFormat="1" ht="20.100000000000001" customHeight="1">
      <c r="A22" s="31" t="s">
        <v>65</v>
      </c>
      <c r="B22" s="31" t="s">
        <v>66</v>
      </c>
      <c r="C22" s="190"/>
      <c r="H22" s="5"/>
      <c r="I22" s="5"/>
      <c r="J22" s="5"/>
      <c r="K22" s="32"/>
    </row>
    <row r="23" spans="1:11" s="206" customFormat="1" ht="20.100000000000001" customHeight="1">
      <c r="A23" s="201" t="s">
        <v>67</v>
      </c>
      <c r="B23" s="201" t="s">
        <v>24</v>
      </c>
      <c r="C23" s="202"/>
      <c r="D23" s="203"/>
      <c r="E23" s="203"/>
      <c r="F23" s="204"/>
      <c r="G23" s="203"/>
      <c r="H23" s="204"/>
      <c r="I23" s="204"/>
      <c r="J23" s="204"/>
      <c r="K23" s="205"/>
    </row>
    <row r="24" spans="1:11" ht="20.100000000000001" customHeight="1">
      <c r="A24" s="31"/>
      <c r="B24" s="31"/>
      <c r="D24" s="182"/>
      <c r="G24" s="182"/>
    </row>
  </sheetData>
  <protectedRanges>
    <protectedRange password="CC3D" sqref="C7:D7 C9 C13:C15" name="範囲2"/>
  </protectedRanges>
  <mergeCells count="9">
    <mergeCell ref="F11:H11"/>
    <mergeCell ref="F12:H12"/>
    <mergeCell ref="F8:H8"/>
    <mergeCell ref="F9:H9"/>
    <mergeCell ref="A2:J2"/>
    <mergeCell ref="F6:H6"/>
    <mergeCell ref="C7:D7"/>
    <mergeCell ref="F7:H7"/>
    <mergeCell ref="F10:H10"/>
  </mergeCells>
  <phoneticPr fontId="2"/>
  <dataValidations count="3">
    <dataValidation type="decimal" allowBlank="1" showInputMessage="1" showErrorMessage="1" sqref="C9 C13:C15">
      <formula1>0</formula1>
      <formula2>100000000000</formula2>
    </dataValidation>
    <dataValidation type="list" allowBlank="1" showInputMessage="1" showErrorMessage="1" sqref="E7">
      <formula1>$F$10:$F$14</formula1>
    </dataValidation>
    <dataValidation type="list" allowBlank="1" showInputMessage="1" showErrorMessage="1" sqref="C7:D7">
      <formula1>$F$7:$F$12</formula1>
    </dataValidation>
  </dataValidations>
  <printOptions horizontalCentered="1" vertic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8"/>
  <sheetViews>
    <sheetView showGridLines="0" view="pageBreakPreview" zoomScale="90" zoomScaleNormal="90" zoomScaleSheetLayoutView="90" workbookViewId="0">
      <selection activeCell="F10" sqref="F10"/>
    </sheetView>
  </sheetViews>
  <sheetFormatPr defaultColWidth="13.625" defaultRowHeight="30" customHeight="1"/>
  <cols>
    <col min="1" max="1" width="13.625" style="139"/>
    <col min="2" max="6" width="14.75" style="139" customWidth="1"/>
    <col min="7" max="10" width="1.625" style="139" customWidth="1"/>
    <col min="11" max="16384" width="13.625" style="139"/>
  </cols>
  <sheetData>
    <row r="1" spans="1:21" ht="20.100000000000001" customHeight="1">
      <c r="A1" s="138" t="s">
        <v>118</v>
      </c>
      <c r="B1" s="138"/>
      <c r="C1" s="138"/>
      <c r="D1" s="138"/>
      <c r="E1" s="138"/>
      <c r="F1" s="138"/>
    </row>
    <row r="2" spans="1:21" ht="20.100000000000001" customHeight="1">
      <c r="A2" s="138"/>
      <c r="B2" s="138"/>
      <c r="C2" s="566" t="s">
        <v>370</v>
      </c>
      <c r="D2" s="567"/>
      <c r="E2" s="568"/>
      <c r="F2" s="569"/>
    </row>
    <row r="3" spans="1:21" ht="20.100000000000001" customHeight="1">
      <c r="A3" s="138"/>
      <c r="B3" s="138"/>
      <c r="C3" s="138"/>
      <c r="D3" s="138"/>
      <c r="E3" s="138"/>
      <c r="F3" s="138"/>
    </row>
    <row r="4" spans="1:21" ht="20.100000000000001" customHeight="1">
      <c r="A4" s="732" t="s">
        <v>119</v>
      </c>
      <c r="B4" s="732"/>
      <c r="C4" s="732"/>
      <c r="D4" s="732"/>
      <c r="E4" s="732"/>
      <c r="F4" s="732"/>
      <c r="U4" s="139">
        <v>2</v>
      </c>
    </row>
    <row r="5" spans="1:21" ht="20.100000000000001" customHeight="1" thickBot="1">
      <c r="E5" s="140" t="s">
        <v>120</v>
      </c>
    </row>
    <row r="6" spans="1:21" s="145" customFormat="1" ht="35.1" customHeight="1" thickBot="1">
      <c r="A6" s="141" t="s">
        <v>121</v>
      </c>
      <c r="B6" s="142" t="s">
        <v>134</v>
      </c>
      <c r="C6" s="143" t="s">
        <v>123</v>
      </c>
      <c r="D6" s="143" t="s">
        <v>78</v>
      </c>
      <c r="E6" s="144" t="s">
        <v>124</v>
      </c>
    </row>
    <row r="7" spans="1:21" ht="41.25" customHeight="1">
      <c r="A7" s="146" t="s">
        <v>125</v>
      </c>
      <c r="B7" s="147"/>
      <c r="C7" s="147"/>
      <c r="D7" s="534" t="s">
        <v>358</v>
      </c>
      <c r="E7" s="148">
        <f>IF(U4=1,ROUNDDOWN(C7/5,0),ROUNDDOWN(C7/10,0))</f>
        <v>0</v>
      </c>
    </row>
    <row r="8" spans="1:21" ht="40.5" customHeight="1">
      <c r="A8" s="149" t="s">
        <v>152</v>
      </c>
      <c r="B8" s="150"/>
      <c r="C8" s="147"/>
      <c r="D8" s="508" t="s">
        <v>355</v>
      </c>
      <c r="E8" s="151">
        <f>ROUNDDOWN(C8*2/3,0)</f>
        <v>0</v>
      </c>
    </row>
    <row r="9" spans="1:21" ht="40.5" customHeight="1" thickBot="1">
      <c r="A9" s="167" t="s">
        <v>141</v>
      </c>
      <c r="B9" s="152"/>
      <c r="C9" s="153"/>
      <c r="D9" s="153"/>
      <c r="E9" s="154"/>
    </row>
    <row r="10" spans="1:21" ht="40.5" customHeight="1" thickTop="1" thickBot="1">
      <c r="A10" s="155" t="s">
        <v>126</v>
      </c>
      <c r="B10" s="156">
        <f>SUM(B7:B9)</f>
        <v>0</v>
      </c>
      <c r="C10" s="156">
        <f>SUM(C7:C9)</f>
        <v>0</v>
      </c>
      <c r="D10" s="157"/>
      <c r="E10" s="158">
        <f>SUM(E7:E9)</f>
        <v>0</v>
      </c>
    </row>
    <row r="11" spans="1:21" ht="20.100000000000001" customHeight="1">
      <c r="A11" s="159" t="s">
        <v>140</v>
      </c>
    </row>
    <row r="12" spans="1:21" ht="20.100000000000001" customHeight="1">
      <c r="A12" s="159" t="s">
        <v>127</v>
      </c>
    </row>
    <row r="13" spans="1:21" ht="20.100000000000001" customHeight="1">
      <c r="A13" s="159" t="s">
        <v>425</v>
      </c>
    </row>
    <row r="14" spans="1:21" ht="42.75" customHeight="1">
      <c r="A14" s="737"/>
      <c r="B14" s="737"/>
      <c r="C14" s="737"/>
      <c r="D14" s="737"/>
      <c r="E14" s="737"/>
    </row>
    <row r="15" spans="1:21" ht="20.100000000000001" customHeight="1">
      <c r="A15" s="138" t="s">
        <v>128</v>
      </c>
      <c r="B15" s="138"/>
      <c r="C15" s="138"/>
      <c r="D15" s="138"/>
      <c r="E15" s="138"/>
      <c r="F15" s="138"/>
    </row>
    <row r="16" spans="1:21" ht="20.100000000000001" customHeight="1">
      <c r="A16" s="732" t="s">
        <v>129</v>
      </c>
      <c r="B16" s="732"/>
      <c r="C16" s="732"/>
      <c r="D16" s="732"/>
      <c r="E16" s="732"/>
      <c r="F16" s="732"/>
    </row>
    <row r="17" spans="1:6" ht="20.100000000000001" customHeight="1" thickBot="1">
      <c r="F17" s="140" t="s">
        <v>120</v>
      </c>
    </row>
    <row r="18" spans="1:6" s="145" customFormat="1" ht="35.1" customHeight="1">
      <c r="A18" s="733" t="s">
        <v>121</v>
      </c>
      <c r="B18" s="735" t="s">
        <v>122</v>
      </c>
      <c r="C18" s="735"/>
      <c r="D18" s="735"/>
      <c r="E18" s="735"/>
      <c r="F18" s="736"/>
    </row>
    <row r="19" spans="1:6" s="145" customFormat="1" ht="35.1" customHeight="1" thickBot="1">
      <c r="A19" s="734"/>
      <c r="B19" s="160" t="s">
        <v>130</v>
      </c>
      <c r="C19" s="160" t="s">
        <v>131</v>
      </c>
      <c r="D19" s="160" t="s">
        <v>132</v>
      </c>
      <c r="E19" s="160" t="s">
        <v>133</v>
      </c>
      <c r="F19" s="161" t="s">
        <v>59</v>
      </c>
    </row>
    <row r="20" spans="1:6" ht="35.1" customHeight="1">
      <c r="A20" s="146" t="s">
        <v>125</v>
      </c>
      <c r="B20" s="168"/>
      <c r="C20" s="147"/>
      <c r="D20" s="147"/>
      <c r="E20" s="147"/>
      <c r="F20" s="148">
        <f>SUM(B20:E20)</f>
        <v>0</v>
      </c>
    </row>
    <row r="21" spans="1:6" ht="35.1" customHeight="1">
      <c r="A21" s="149" t="s">
        <v>153</v>
      </c>
      <c r="B21" s="169"/>
      <c r="C21" s="150"/>
      <c r="D21" s="150"/>
      <c r="E21" s="150"/>
      <c r="F21" s="151">
        <f>SUM(B21:E21)</f>
        <v>0</v>
      </c>
    </row>
    <row r="22" spans="1:6" ht="35.1" customHeight="1" thickBot="1">
      <c r="A22" s="167" t="s">
        <v>142</v>
      </c>
      <c r="B22" s="153"/>
      <c r="C22" s="152"/>
      <c r="D22" s="152"/>
      <c r="E22" s="152"/>
      <c r="F22" s="162">
        <f>SUM(B22:E22)</f>
        <v>0</v>
      </c>
    </row>
    <row r="23" spans="1:6" ht="35.1" customHeight="1" thickTop="1" thickBot="1">
      <c r="A23" s="155" t="s">
        <v>126</v>
      </c>
      <c r="B23" s="156">
        <f>SUM(B20:B22)</f>
        <v>0</v>
      </c>
      <c r="C23" s="156">
        <f>SUM(C20:C22)</f>
        <v>0</v>
      </c>
      <c r="D23" s="156">
        <f>SUM(D20:D22)</f>
        <v>0</v>
      </c>
      <c r="E23" s="156">
        <f>SUM(E20:E22)</f>
        <v>0</v>
      </c>
      <c r="F23" s="158">
        <f>SUM(F20:F22)</f>
        <v>0</v>
      </c>
    </row>
    <row r="24" spans="1:6" ht="20.100000000000001" customHeight="1">
      <c r="A24" s="159" t="s">
        <v>140</v>
      </c>
      <c r="C24" s="193"/>
      <c r="D24" s="194"/>
      <c r="E24" s="194"/>
      <c r="F24" s="194"/>
    </row>
    <row r="25" spans="1:6" ht="20.100000000000001" customHeight="1">
      <c r="A25" s="159" t="s">
        <v>127</v>
      </c>
      <c r="D25" s="195"/>
      <c r="E25" s="188"/>
    </row>
    <row r="26" spans="1:6" ht="20.100000000000001" customHeight="1">
      <c r="A26" s="164" t="s">
        <v>184</v>
      </c>
      <c r="D26" s="185"/>
    </row>
    <row r="27" spans="1:6" ht="20.100000000000001" customHeight="1">
      <c r="A27" s="165" t="s">
        <v>138</v>
      </c>
    </row>
    <row r="28" spans="1:6" ht="20.100000000000001" customHeight="1">
      <c r="A28" s="159"/>
    </row>
  </sheetData>
  <mergeCells count="5">
    <mergeCell ref="A4:F4"/>
    <mergeCell ref="A18:A19"/>
    <mergeCell ref="B18:F18"/>
    <mergeCell ref="A16:F16"/>
    <mergeCell ref="A14:E14"/>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colBreaks count="1" manualBreakCount="1">
    <brk id="7" max="26"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7" r:id="rId4" name="Option Button 5">
              <controlPr defaultSize="0" autoFill="0" autoLine="0" autoPict="0" altText="5/1（県内中小企業）">
                <anchor moveWithCells="1">
                  <from>
                    <xdr:col>4</xdr:col>
                    <xdr:colOff>0</xdr:colOff>
                    <xdr:row>0</xdr:row>
                    <xdr:rowOff>228600</xdr:rowOff>
                  </from>
                  <to>
                    <xdr:col>5</xdr:col>
                    <xdr:colOff>914400</xdr:colOff>
                    <xdr:row>2</xdr:row>
                    <xdr:rowOff>9525</xdr:rowOff>
                  </to>
                </anchor>
              </controlPr>
            </control>
          </mc:Choice>
        </mc:AlternateContent>
        <mc:AlternateContent xmlns:mc="http://schemas.openxmlformats.org/markup-compatibility/2006">
          <mc:Choice Requires="x14">
            <control shapeId="13318" r:id="rId5" name="Option Button 6">
              <controlPr defaultSize="0" autoFill="0" autoLine="0" autoPict="0">
                <anchor moveWithCells="1">
                  <from>
                    <xdr:col>3</xdr:col>
                    <xdr:colOff>133350</xdr:colOff>
                    <xdr:row>1</xdr:row>
                    <xdr:rowOff>0</xdr:rowOff>
                  </from>
                  <to>
                    <xdr:col>4</xdr:col>
                    <xdr:colOff>285750</xdr:colOff>
                    <xdr:row>1</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topLeftCell="A10" zoomScale="90" zoomScaleNormal="90" zoomScaleSheetLayoutView="90" workbookViewId="0">
      <selection activeCell="H10" sqref="H10"/>
    </sheetView>
  </sheetViews>
  <sheetFormatPr defaultColWidth="13.625" defaultRowHeight="30" customHeight="1"/>
  <cols>
    <col min="1" max="1" width="11.5" style="139" customWidth="1"/>
    <col min="2" max="2" width="13.625" style="139"/>
    <col min="3" max="7" width="4.875" style="139" customWidth="1"/>
    <col min="8" max="8" width="20.375" style="139" customWidth="1"/>
    <col min="9" max="9" width="19.25" style="139" customWidth="1"/>
    <col min="10" max="11" width="1.625" style="139" customWidth="1"/>
    <col min="12" max="16384" width="13.625" style="139"/>
  </cols>
  <sheetData>
    <row r="1" spans="1:9" ht="20.100000000000001" customHeight="1">
      <c r="A1" s="138" t="s">
        <v>181</v>
      </c>
      <c r="B1" s="138"/>
      <c r="C1" s="138"/>
      <c r="D1" s="138"/>
      <c r="E1" s="138"/>
      <c r="F1" s="138"/>
    </row>
    <row r="2" spans="1:9" ht="20.100000000000001" customHeight="1">
      <c r="A2" s="732" t="s">
        <v>182</v>
      </c>
      <c r="B2" s="732"/>
      <c r="C2" s="732"/>
      <c r="D2" s="732"/>
      <c r="E2" s="732"/>
      <c r="F2" s="732"/>
      <c r="G2" s="738"/>
      <c r="H2" s="738"/>
      <c r="I2" s="738"/>
    </row>
    <row r="3" spans="1:9" ht="20.100000000000001" customHeight="1">
      <c r="E3" s="140"/>
    </row>
    <row r="4" spans="1:9" s="145" customFormat="1" ht="20.100000000000001" customHeight="1">
      <c r="A4" s="172" t="s">
        <v>159</v>
      </c>
      <c r="B4" s="172" t="s">
        <v>159</v>
      </c>
      <c r="C4" s="739" t="s">
        <v>162</v>
      </c>
      <c r="D4" s="739"/>
      <c r="E4" s="739"/>
      <c r="F4" s="739"/>
      <c r="G4" s="739" t="s">
        <v>163</v>
      </c>
      <c r="H4" s="739" t="s">
        <v>164</v>
      </c>
      <c r="I4" s="739" t="s">
        <v>165</v>
      </c>
    </row>
    <row r="5" spans="1:9" s="145" customFormat="1" ht="24.75" customHeight="1">
      <c r="A5" s="172" t="s">
        <v>160</v>
      </c>
      <c r="B5" s="172" t="s">
        <v>161</v>
      </c>
      <c r="C5" s="173" t="s">
        <v>166</v>
      </c>
      <c r="D5" s="172" t="s">
        <v>167</v>
      </c>
      <c r="E5" s="172" t="s">
        <v>168</v>
      </c>
      <c r="F5" s="172" t="s">
        <v>169</v>
      </c>
      <c r="G5" s="739"/>
      <c r="H5" s="739"/>
      <c r="I5" s="739"/>
    </row>
    <row r="6" spans="1:9" ht="26.25" customHeight="1">
      <c r="A6" s="174" t="s">
        <v>170</v>
      </c>
      <c r="B6" s="175"/>
      <c r="C6" s="176"/>
      <c r="D6" s="177"/>
      <c r="E6" s="177"/>
      <c r="F6" s="177"/>
      <c r="G6" s="172"/>
      <c r="H6" s="173"/>
      <c r="I6" s="173"/>
    </row>
    <row r="7" spans="1:9" s="145" customFormat="1" ht="31.5" customHeight="1">
      <c r="A7" s="178" t="s">
        <v>171</v>
      </c>
      <c r="B7" s="179" t="s">
        <v>172</v>
      </c>
      <c r="C7" s="179" t="s">
        <v>173</v>
      </c>
      <c r="D7" s="178">
        <v>30</v>
      </c>
      <c r="E7" s="178">
        <v>5</v>
      </c>
      <c r="F7" s="178">
        <v>1</v>
      </c>
      <c r="G7" s="180" t="s">
        <v>333</v>
      </c>
      <c r="H7" s="178" t="s">
        <v>373</v>
      </c>
      <c r="I7" s="178" t="s">
        <v>174</v>
      </c>
    </row>
    <row r="8" spans="1:9" s="145" customFormat="1" ht="31.5" customHeight="1">
      <c r="A8" s="178" t="s">
        <v>175</v>
      </c>
      <c r="B8" s="179" t="s">
        <v>176</v>
      </c>
      <c r="C8" s="179" t="s">
        <v>173</v>
      </c>
      <c r="D8" s="178">
        <v>40</v>
      </c>
      <c r="E8" s="178">
        <v>7</v>
      </c>
      <c r="F8" s="178">
        <v>15</v>
      </c>
      <c r="G8" s="180" t="s">
        <v>334</v>
      </c>
      <c r="H8" s="178" t="s">
        <v>374</v>
      </c>
      <c r="I8" s="178" t="s">
        <v>177</v>
      </c>
    </row>
    <row r="9" spans="1:9" ht="31.5" customHeight="1">
      <c r="A9" s="178" t="s">
        <v>178</v>
      </c>
      <c r="B9" s="179" t="s">
        <v>179</v>
      </c>
      <c r="C9" s="179" t="s">
        <v>173</v>
      </c>
      <c r="D9" s="178">
        <v>45</v>
      </c>
      <c r="E9" s="178">
        <v>12</v>
      </c>
      <c r="F9" s="178">
        <v>30</v>
      </c>
      <c r="G9" s="180" t="s">
        <v>333</v>
      </c>
      <c r="H9" s="178" t="s">
        <v>374</v>
      </c>
      <c r="I9" s="178" t="s">
        <v>180</v>
      </c>
    </row>
    <row r="10" spans="1:9" ht="31.5" customHeight="1">
      <c r="A10" s="177"/>
      <c r="B10" s="175"/>
      <c r="C10" s="176"/>
      <c r="D10" s="177"/>
      <c r="E10" s="177"/>
      <c r="F10" s="177"/>
      <c r="G10" s="172"/>
      <c r="H10" s="173"/>
      <c r="I10" s="173"/>
    </row>
    <row r="11" spans="1:9" ht="31.5" customHeight="1">
      <c r="A11" s="177"/>
      <c r="B11" s="175"/>
      <c r="C11" s="176"/>
      <c r="D11" s="177"/>
      <c r="E11" s="177"/>
      <c r="F11" s="177"/>
      <c r="G11" s="172"/>
      <c r="H11" s="173"/>
      <c r="I11" s="173"/>
    </row>
    <row r="12" spans="1:9" ht="31.5" customHeight="1">
      <c r="A12" s="177"/>
      <c r="B12" s="175"/>
      <c r="C12" s="176"/>
      <c r="D12" s="177"/>
      <c r="E12" s="177"/>
      <c r="F12" s="177"/>
      <c r="G12" s="207"/>
      <c r="H12" s="173"/>
      <c r="I12" s="173"/>
    </row>
    <row r="13" spans="1:9" ht="31.5" customHeight="1">
      <c r="A13" s="177"/>
      <c r="B13" s="175"/>
      <c r="C13" s="176"/>
      <c r="D13" s="177"/>
      <c r="E13" s="177"/>
      <c r="F13" s="177"/>
      <c r="G13" s="172"/>
      <c r="H13" s="173"/>
      <c r="I13" s="173"/>
    </row>
    <row r="14" spans="1:9" ht="31.5" customHeight="1">
      <c r="A14" s="177"/>
      <c r="B14" s="175"/>
      <c r="C14" s="176"/>
      <c r="D14" s="177"/>
      <c r="E14" s="177"/>
      <c r="F14" s="177"/>
      <c r="G14" s="172"/>
      <c r="H14" s="173"/>
      <c r="I14" s="173"/>
    </row>
    <row r="15" spans="1:9" ht="31.5" customHeight="1">
      <c r="A15" s="177"/>
      <c r="B15" s="175"/>
      <c r="C15" s="176"/>
      <c r="D15" s="177"/>
      <c r="E15" s="177"/>
      <c r="F15" s="177"/>
      <c r="G15" s="172"/>
      <c r="H15" s="173"/>
      <c r="I15" s="173"/>
    </row>
    <row r="16" spans="1:9" ht="31.5" customHeight="1">
      <c r="A16" s="177"/>
      <c r="B16" s="175"/>
      <c r="C16" s="176"/>
      <c r="D16" s="177"/>
      <c r="E16" s="177"/>
      <c r="F16" s="177"/>
      <c r="G16" s="172"/>
      <c r="H16" s="173"/>
      <c r="I16" s="173"/>
    </row>
    <row r="17" spans="1:9" ht="31.5" customHeight="1">
      <c r="A17" s="177"/>
      <c r="B17" s="175"/>
      <c r="C17" s="176"/>
      <c r="D17" s="177"/>
      <c r="E17" s="177"/>
      <c r="F17" s="177"/>
      <c r="G17" s="172"/>
      <c r="H17" s="173"/>
      <c r="I17" s="173"/>
    </row>
    <row r="18" spans="1:9" ht="54.75" customHeight="1">
      <c r="A18" s="741" t="s">
        <v>185</v>
      </c>
      <c r="B18" s="742"/>
      <c r="C18" s="742"/>
      <c r="D18" s="742"/>
      <c r="E18" s="742"/>
      <c r="F18" s="742"/>
      <c r="G18" s="742"/>
      <c r="H18" s="742"/>
      <c r="I18" s="742"/>
    </row>
    <row r="19" spans="1:9" ht="20.100000000000001" customHeight="1">
      <c r="A19" s="165"/>
    </row>
    <row r="20" spans="1:9" ht="20.100000000000001" customHeight="1">
      <c r="A20" s="159"/>
    </row>
    <row r="22" spans="1:9" ht="30" customHeight="1">
      <c r="C22" s="193"/>
      <c r="D22" s="740"/>
      <c r="E22" s="740"/>
      <c r="F22" s="740"/>
      <c r="G22" s="740"/>
    </row>
    <row r="23" spans="1:9" ht="30" customHeight="1">
      <c r="D23" s="195"/>
      <c r="E23" s="188"/>
    </row>
    <row r="24" spans="1:9" ht="30" customHeight="1">
      <c r="D24" s="185"/>
    </row>
  </sheetData>
  <mergeCells count="7">
    <mergeCell ref="A2:I2"/>
    <mergeCell ref="C4:F4"/>
    <mergeCell ref="D22:G22"/>
    <mergeCell ref="G4:G5"/>
    <mergeCell ref="H4:H5"/>
    <mergeCell ref="I4:I5"/>
    <mergeCell ref="A18:I1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U41"/>
  <sheetViews>
    <sheetView showGridLines="0" view="pageBreakPreview" zoomScaleNormal="100" zoomScaleSheetLayoutView="100" workbookViewId="0">
      <selection activeCell="D16" sqref="D16"/>
    </sheetView>
  </sheetViews>
  <sheetFormatPr defaultRowHeight="13.5"/>
  <cols>
    <col min="1" max="1" width="13.625" style="47" customWidth="1"/>
    <col min="2" max="2" width="28.375" style="47" customWidth="1"/>
    <col min="3" max="3" width="16.875" style="47" customWidth="1"/>
    <col min="4" max="4" width="28.375" style="47" customWidth="1"/>
    <col min="5" max="5" width="16.875" style="47" customWidth="1"/>
    <col min="6" max="6" width="13.75" style="47" customWidth="1"/>
    <col min="7" max="7" width="11.125" style="47" customWidth="1"/>
    <col min="8" max="8" width="14.75" style="464" customWidth="1"/>
    <col min="9" max="9" width="14.75" style="47" customWidth="1"/>
    <col min="10" max="10" width="12.625" style="47" customWidth="1"/>
    <col min="11" max="11" width="1.625" style="47" customWidth="1"/>
    <col min="12" max="16384" width="9" style="47"/>
  </cols>
  <sheetData>
    <row r="1" spans="1:21" ht="18" customHeight="1">
      <c r="A1" s="413" t="s">
        <v>332</v>
      </c>
      <c r="B1" s="414"/>
      <c r="C1" s="414"/>
      <c r="D1" s="414"/>
      <c r="E1" s="414"/>
      <c r="F1" s="618"/>
      <c r="G1" s="618"/>
      <c r="H1" s="618"/>
      <c r="I1" s="618"/>
      <c r="J1" s="414"/>
    </row>
    <row r="2" spans="1:21" ht="13.5" customHeight="1">
      <c r="A2" s="743" t="s">
        <v>426</v>
      </c>
      <c r="B2" s="743"/>
      <c r="C2" s="743"/>
      <c r="D2" s="743"/>
      <c r="E2" s="743"/>
      <c r="F2" s="545" t="s">
        <v>365</v>
      </c>
      <c r="G2" s="546"/>
      <c r="H2" s="547"/>
      <c r="I2" s="548"/>
      <c r="J2" s="617"/>
    </row>
    <row r="3" spans="1:21" ht="14.25">
      <c r="A3" s="416"/>
      <c r="B3" s="417"/>
      <c r="C3" s="414"/>
      <c r="D3" s="414"/>
      <c r="E3" s="622"/>
      <c r="F3" s="414"/>
      <c r="G3" s="414"/>
      <c r="H3" s="415"/>
      <c r="I3" s="414"/>
      <c r="J3" s="414"/>
    </row>
    <row r="4" spans="1:21" ht="17.25" customHeight="1" thickBot="1">
      <c r="A4" s="419"/>
      <c r="B4" s="414"/>
      <c r="C4" s="622"/>
      <c r="D4" s="622"/>
      <c r="E4" s="622"/>
      <c r="F4" s="622"/>
      <c r="G4" s="622"/>
      <c r="H4" s="622"/>
      <c r="I4" s="414"/>
      <c r="J4" s="420" t="s">
        <v>0</v>
      </c>
      <c r="U4" s="47">
        <v>2</v>
      </c>
    </row>
    <row r="5" spans="1:21" ht="18" customHeight="1">
      <c r="A5" s="421" t="s">
        <v>6</v>
      </c>
      <c r="B5" s="744" t="s">
        <v>26</v>
      </c>
      <c r="C5" s="745"/>
      <c r="D5" s="746" t="s">
        <v>27</v>
      </c>
      <c r="E5" s="745"/>
      <c r="F5" s="747"/>
      <c r="G5" s="748" t="s">
        <v>357</v>
      </c>
      <c r="H5" s="751" t="s">
        <v>366</v>
      </c>
      <c r="I5" s="777" t="s">
        <v>72</v>
      </c>
      <c r="J5" s="763" t="s">
        <v>28</v>
      </c>
    </row>
    <row r="6" spans="1:21" ht="18" customHeight="1">
      <c r="A6" s="422"/>
      <c r="B6" s="624" t="s">
        <v>29</v>
      </c>
      <c r="C6" s="765" t="s">
        <v>309</v>
      </c>
      <c r="D6" s="623" t="s">
        <v>29</v>
      </c>
      <c r="E6" s="765" t="s">
        <v>309</v>
      </c>
      <c r="F6" s="765" t="s">
        <v>31</v>
      </c>
      <c r="G6" s="749"/>
      <c r="H6" s="752"/>
      <c r="I6" s="778"/>
      <c r="J6" s="764"/>
    </row>
    <row r="7" spans="1:21" ht="21.75" customHeight="1" thickBot="1">
      <c r="A7" s="423"/>
      <c r="B7" s="424" t="s">
        <v>397</v>
      </c>
      <c r="C7" s="766"/>
      <c r="D7" s="621" t="s">
        <v>397</v>
      </c>
      <c r="E7" s="766"/>
      <c r="F7" s="766"/>
      <c r="G7" s="750"/>
      <c r="H7" s="753"/>
      <c r="I7" s="779"/>
      <c r="J7" s="426"/>
    </row>
    <row r="8" spans="1:21" ht="13.5" customHeight="1">
      <c r="A8" s="427" t="s">
        <v>32</v>
      </c>
      <c r="B8" s="592" t="s">
        <v>398</v>
      </c>
      <c r="C8" s="593"/>
      <c r="D8" s="594" t="s">
        <v>398</v>
      </c>
      <c r="E8" s="595"/>
      <c r="F8" s="431"/>
      <c r="G8" s="755"/>
      <c r="H8" s="767"/>
      <c r="I8" s="769"/>
      <c r="J8" s="771" t="s">
        <v>81</v>
      </c>
    </row>
    <row r="9" spans="1:21" ht="13.5" customHeight="1">
      <c r="A9" s="427"/>
      <c r="B9" s="592">
        <v>300000</v>
      </c>
      <c r="C9" s="596" t="s">
        <v>399</v>
      </c>
      <c r="D9" s="429"/>
      <c r="E9" s="595"/>
      <c r="F9" s="431"/>
      <c r="G9" s="755"/>
      <c r="H9" s="767"/>
      <c r="I9" s="769"/>
      <c r="J9" s="771"/>
    </row>
    <row r="10" spans="1:21">
      <c r="A10" s="432"/>
      <c r="B10" s="428"/>
      <c r="C10" s="595"/>
      <c r="D10" s="429"/>
      <c r="E10" s="595"/>
      <c r="F10" s="431"/>
      <c r="G10" s="755"/>
      <c r="H10" s="767"/>
      <c r="I10" s="769"/>
      <c r="J10" s="771"/>
    </row>
    <row r="11" spans="1:21">
      <c r="A11" s="433"/>
      <c r="B11" s="434"/>
      <c r="C11" s="597"/>
      <c r="D11" s="435"/>
      <c r="E11" s="597"/>
      <c r="F11" s="437"/>
      <c r="G11" s="756"/>
      <c r="H11" s="767"/>
      <c r="I11" s="769"/>
      <c r="J11" s="771"/>
    </row>
    <row r="12" spans="1:21">
      <c r="A12" s="438" t="s">
        <v>33</v>
      </c>
      <c r="B12" s="465">
        <f>SUM(B8:B11)</f>
        <v>300000</v>
      </c>
      <c r="C12" s="598"/>
      <c r="D12" s="466">
        <f>SUM(D8:D11)</f>
        <v>0</v>
      </c>
      <c r="E12" s="598"/>
      <c r="F12" s="440"/>
      <c r="G12" s="467">
        <f>ROUNDDOWN(D12/10,0)</f>
        <v>0</v>
      </c>
      <c r="H12" s="767"/>
      <c r="I12" s="769"/>
      <c r="J12" s="771"/>
    </row>
    <row r="13" spans="1:21" ht="13.5" customHeight="1">
      <c r="A13" s="441" t="s">
        <v>34</v>
      </c>
      <c r="B13" s="599" t="s">
        <v>398</v>
      </c>
      <c r="C13" s="600"/>
      <c r="D13" s="601" t="s">
        <v>398</v>
      </c>
      <c r="E13" s="602"/>
      <c r="F13" s="445"/>
      <c r="G13" s="754"/>
      <c r="H13" s="767"/>
      <c r="I13" s="769"/>
      <c r="J13" s="771"/>
    </row>
    <row r="14" spans="1:21">
      <c r="A14" s="422"/>
      <c r="B14" s="592">
        <v>10000000</v>
      </c>
      <c r="C14" s="603" t="s">
        <v>400</v>
      </c>
      <c r="D14" s="604">
        <v>6550000</v>
      </c>
      <c r="E14" s="605" t="s">
        <v>400</v>
      </c>
      <c r="F14" s="431"/>
      <c r="G14" s="773"/>
      <c r="H14" s="767"/>
      <c r="I14" s="769"/>
      <c r="J14" s="771"/>
    </row>
    <row r="15" spans="1:21">
      <c r="A15" s="422"/>
      <c r="B15" s="592">
        <v>78000</v>
      </c>
      <c r="C15" s="603" t="s">
        <v>401</v>
      </c>
      <c r="D15" s="604">
        <v>45200</v>
      </c>
      <c r="E15" s="605" t="s">
        <v>401</v>
      </c>
      <c r="F15" s="431"/>
      <c r="G15" s="773"/>
      <c r="H15" s="767"/>
      <c r="I15" s="769"/>
      <c r="J15" s="771"/>
    </row>
    <row r="16" spans="1:21">
      <c r="A16" s="422"/>
      <c r="B16" s="592">
        <v>1480000</v>
      </c>
      <c r="C16" s="603" t="s">
        <v>402</v>
      </c>
      <c r="D16" s="604">
        <v>1041000</v>
      </c>
      <c r="E16" s="605" t="s">
        <v>402</v>
      </c>
      <c r="F16" s="431"/>
      <c r="G16" s="773"/>
      <c r="H16" s="767"/>
      <c r="I16" s="769"/>
      <c r="J16" s="771"/>
    </row>
    <row r="17" spans="1:10">
      <c r="A17" s="422"/>
      <c r="B17" s="592">
        <v>86000</v>
      </c>
      <c r="C17" s="603" t="s">
        <v>403</v>
      </c>
      <c r="D17" s="604">
        <v>50500</v>
      </c>
      <c r="E17" s="605" t="s">
        <v>403</v>
      </c>
      <c r="F17" s="431"/>
      <c r="G17" s="755"/>
      <c r="H17" s="767"/>
      <c r="I17" s="769"/>
      <c r="J17" s="771"/>
    </row>
    <row r="18" spans="1:10">
      <c r="A18" s="422"/>
      <c r="B18" s="592">
        <v>2014000</v>
      </c>
      <c r="C18" s="603" t="s">
        <v>404</v>
      </c>
      <c r="D18" s="604">
        <v>1000000</v>
      </c>
      <c r="E18" s="605" t="s">
        <v>404</v>
      </c>
      <c r="F18" s="431"/>
      <c r="G18" s="755"/>
      <c r="H18" s="767"/>
      <c r="I18" s="769"/>
      <c r="J18" s="771"/>
    </row>
    <row r="19" spans="1:10" ht="22.5">
      <c r="A19" s="422"/>
      <c r="B19" s="592">
        <v>1177200</v>
      </c>
      <c r="C19" s="603" t="s">
        <v>405</v>
      </c>
      <c r="D19" s="604"/>
      <c r="E19" s="605"/>
      <c r="F19" s="431"/>
      <c r="G19" s="755"/>
      <c r="H19" s="767"/>
      <c r="I19" s="769"/>
      <c r="J19" s="771"/>
    </row>
    <row r="20" spans="1:10" ht="22.5">
      <c r="A20" s="447"/>
      <c r="B20" s="606">
        <v>65500</v>
      </c>
      <c r="C20" s="607" t="s">
        <v>406</v>
      </c>
      <c r="D20" s="435"/>
      <c r="E20" s="608"/>
      <c r="F20" s="437"/>
      <c r="G20" s="756"/>
      <c r="H20" s="767"/>
      <c r="I20" s="769"/>
      <c r="J20" s="771"/>
    </row>
    <row r="21" spans="1:10">
      <c r="A21" s="438" t="s">
        <v>33</v>
      </c>
      <c r="B21" s="465">
        <f>SUM(B13:B20)</f>
        <v>14900700</v>
      </c>
      <c r="C21" s="609"/>
      <c r="D21" s="466">
        <f>SUM(D13:D20)</f>
        <v>8686700</v>
      </c>
      <c r="E21" s="610"/>
      <c r="F21" s="440"/>
      <c r="G21" s="467">
        <f>ROUNDDOWN(D21/10,0)</f>
        <v>868670</v>
      </c>
      <c r="H21" s="767"/>
      <c r="I21" s="769"/>
      <c r="J21" s="771"/>
    </row>
    <row r="22" spans="1:10">
      <c r="A22" s="441" t="s">
        <v>35</v>
      </c>
      <c r="B22" s="599" t="s">
        <v>398</v>
      </c>
      <c r="C22" s="600"/>
      <c r="D22" s="601" t="s">
        <v>398</v>
      </c>
      <c r="E22" s="602"/>
      <c r="F22" s="445"/>
      <c r="G22" s="774"/>
      <c r="H22" s="767"/>
      <c r="I22" s="769"/>
      <c r="J22" s="771"/>
    </row>
    <row r="23" spans="1:10">
      <c r="A23" s="422"/>
      <c r="B23" s="592">
        <v>6080000</v>
      </c>
      <c r="C23" s="603" t="s">
        <v>407</v>
      </c>
      <c r="D23" s="604">
        <v>3500000</v>
      </c>
      <c r="E23" s="605" t="s">
        <v>408</v>
      </c>
      <c r="F23" s="431"/>
      <c r="G23" s="775"/>
      <c r="H23" s="767"/>
      <c r="I23" s="769"/>
      <c r="J23" s="771"/>
    </row>
    <row r="24" spans="1:10">
      <c r="A24" s="422"/>
      <c r="B24" s="592">
        <v>10296000</v>
      </c>
      <c r="C24" s="603" t="s">
        <v>408</v>
      </c>
      <c r="D24" s="604">
        <v>9000000</v>
      </c>
      <c r="E24" s="605" t="s">
        <v>409</v>
      </c>
      <c r="F24" s="431"/>
      <c r="G24" s="775"/>
      <c r="H24" s="767"/>
      <c r="I24" s="769"/>
      <c r="J24" s="771"/>
    </row>
    <row r="25" spans="1:10">
      <c r="A25" s="422"/>
      <c r="B25" s="592">
        <v>10180700</v>
      </c>
      <c r="C25" s="603" t="s">
        <v>409</v>
      </c>
      <c r="D25" s="604">
        <v>5000000</v>
      </c>
      <c r="E25" s="603" t="s">
        <v>410</v>
      </c>
      <c r="F25" s="431"/>
      <c r="G25" s="775"/>
      <c r="H25" s="767"/>
      <c r="I25" s="769"/>
      <c r="J25" s="771"/>
    </row>
    <row r="26" spans="1:10">
      <c r="A26" s="432"/>
      <c r="B26" s="592">
        <v>12962300</v>
      </c>
      <c r="C26" s="603" t="s">
        <v>410</v>
      </c>
      <c r="D26" s="520"/>
      <c r="E26" s="611"/>
      <c r="F26" s="520"/>
      <c r="G26" s="775"/>
      <c r="H26" s="767"/>
      <c r="I26" s="769"/>
      <c r="J26" s="771"/>
    </row>
    <row r="27" spans="1:10">
      <c r="A27" s="447"/>
      <c r="B27" s="434"/>
      <c r="C27" s="612"/>
      <c r="D27" s="452"/>
      <c r="E27" s="613"/>
      <c r="F27" s="437"/>
      <c r="G27" s="776"/>
      <c r="H27" s="767"/>
      <c r="I27" s="769"/>
      <c r="J27" s="771"/>
    </row>
    <row r="28" spans="1:10">
      <c r="A28" s="438" t="s">
        <v>33</v>
      </c>
      <c r="B28" s="465">
        <f>SUM(B22:B27)</f>
        <v>39519000</v>
      </c>
      <c r="C28" s="609"/>
      <c r="D28" s="614">
        <f>SUM(D22:D27)</f>
        <v>17500000</v>
      </c>
      <c r="E28" s="610"/>
      <c r="F28" s="440"/>
      <c r="G28" s="467">
        <f>ROUNDDOWN(D28/10,0)</f>
        <v>1750000</v>
      </c>
      <c r="H28" s="767"/>
      <c r="I28" s="769"/>
      <c r="J28" s="771"/>
    </row>
    <row r="29" spans="1:10">
      <c r="A29" s="441" t="s">
        <v>73</v>
      </c>
      <c r="B29" s="599" t="s">
        <v>398</v>
      </c>
      <c r="C29" s="600"/>
      <c r="D29" s="601" t="s">
        <v>398</v>
      </c>
      <c r="E29" s="602"/>
      <c r="F29" s="445"/>
      <c r="G29" s="754"/>
      <c r="H29" s="767"/>
      <c r="I29" s="769"/>
      <c r="J29" s="771"/>
    </row>
    <row r="30" spans="1:10">
      <c r="A30" s="427"/>
      <c r="B30" s="428"/>
      <c r="C30" s="603" t="s">
        <v>411</v>
      </c>
      <c r="D30" s="429"/>
      <c r="E30" s="605" t="s">
        <v>411</v>
      </c>
      <c r="F30" s="431"/>
      <c r="G30" s="755"/>
      <c r="H30" s="767"/>
      <c r="I30" s="769"/>
      <c r="J30" s="771"/>
    </row>
    <row r="31" spans="1:10">
      <c r="A31" s="422"/>
      <c r="B31" s="428"/>
      <c r="C31" s="615"/>
      <c r="D31" s="429"/>
      <c r="E31" s="616"/>
      <c r="F31" s="431"/>
      <c r="G31" s="755"/>
      <c r="H31" s="767"/>
      <c r="I31" s="769"/>
      <c r="J31" s="771"/>
    </row>
    <row r="32" spans="1:10">
      <c r="A32" s="433"/>
      <c r="B32" s="434"/>
      <c r="C32" s="608"/>
      <c r="D32" s="435"/>
      <c r="E32" s="608"/>
      <c r="F32" s="437"/>
      <c r="G32" s="756"/>
      <c r="H32" s="767"/>
      <c r="I32" s="769"/>
      <c r="J32" s="771"/>
    </row>
    <row r="33" spans="1:10" ht="14.25" thickBot="1">
      <c r="A33" s="422" t="s">
        <v>33</v>
      </c>
      <c r="B33" s="469">
        <f>SUM(B29:B32)</f>
        <v>0</v>
      </c>
      <c r="C33" s="454"/>
      <c r="D33" s="470">
        <f>SUM(D29:D32)</f>
        <v>0</v>
      </c>
      <c r="E33" s="455"/>
      <c r="F33" s="456"/>
      <c r="G33" s="467">
        <f>ROUNDDOWN(D33/3,0)</f>
        <v>0</v>
      </c>
      <c r="H33" s="768"/>
      <c r="I33" s="770"/>
      <c r="J33" s="771"/>
    </row>
    <row r="34" spans="1:10" ht="18" customHeight="1" thickTop="1" thickBot="1">
      <c r="A34" s="457" t="s">
        <v>36</v>
      </c>
      <c r="B34" s="471">
        <f>SUM(B33,B28,B21,B12)</f>
        <v>54719700</v>
      </c>
      <c r="C34" s="458"/>
      <c r="D34" s="472">
        <f>SUM(D33,D28,D21,D12)</f>
        <v>26186700</v>
      </c>
      <c r="E34" s="459"/>
      <c r="F34" s="459"/>
      <c r="G34" s="477">
        <f>SUM(G12,G21,G28,G33)</f>
        <v>2618670</v>
      </c>
      <c r="H34" s="460"/>
      <c r="I34" s="478">
        <f>MIN(G34,H34)</f>
        <v>2618670</v>
      </c>
      <c r="J34" s="772"/>
    </row>
    <row r="35" spans="1:10" ht="18" customHeight="1">
      <c r="A35" s="461" t="s">
        <v>37</v>
      </c>
      <c r="B35" s="473">
        <f>ROUNDDOWN(B34*0.08,0)</f>
        <v>4377576</v>
      </c>
      <c r="C35" s="757" t="s">
        <v>75</v>
      </c>
      <c r="D35" s="758"/>
      <c r="E35" s="758"/>
      <c r="F35" s="758"/>
      <c r="G35" s="758"/>
      <c r="H35" s="758"/>
      <c r="I35" s="758"/>
      <c r="J35" s="759"/>
    </row>
    <row r="36" spans="1:10" ht="18" customHeight="1" thickBot="1">
      <c r="A36" s="462" t="s">
        <v>2</v>
      </c>
      <c r="B36" s="475">
        <f>SUM(B34:B35)</f>
        <v>59097276</v>
      </c>
      <c r="C36" s="760"/>
      <c r="D36" s="761"/>
      <c r="E36" s="761"/>
      <c r="F36" s="761"/>
      <c r="G36" s="761"/>
      <c r="H36" s="761"/>
      <c r="I36" s="761"/>
      <c r="J36" s="762"/>
    </row>
    <row r="37" spans="1:10" ht="17.25" customHeight="1">
      <c r="A37" s="463" t="s">
        <v>38</v>
      </c>
      <c r="B37" s="414"/>
      <c r="C37" s="414"/>
      <c r="D37" s="414"/>
      <c r="E37" s="414"/>
      <c r="F37" s="414"/>
      <c r="G37" s="414"/>
      <c r="H37" s="415"/>
      <c r="I37" s="414"/>
      <c r="J37" s="414"/>
    </row>
    <row r="38" spans="1:10" ht="17.25" customHeight="1">
      <c r="A38" s="463" t="s">
        <v>57</v>
      </c>
      <c r="B38" s="414"/>
      <c r="C38" s="414"/>
      <c r="D38" s="414"/>
      <c r="E38" s="414"/>
      <c r="F38" s="414"/>
      <c r="G38" s="414"/>
      <c r="H38" s="415"/>
      <c r="I38" s="414"/>
      <c r="J38" s="414"/>
    </row>
    <row r="39" spans="1:10" ht="17.25" customHeight="1">
      <c r="A39" s="463" t="s">
        <v>58</v>
      </c>
      <c r="B39" s="414"/>
      <c r="C39" s="414"/>
      <c r="D39" s="414"/>
      <c r="E39" s="414"/>
      <c r="F39" s="414"/>
      <c r="G39" s="414"/>
      <c r="H39" s="415"/>
      <c r="I39" s="414"/>
      <c r="J39" s="414"/>
    </row>
    <row r="40" spans="1:10" ht="17.25" customHeight="1">
      <c r="A40" s="463"/>
      <c r="B40" s="414"/>
      <c r="C40" s="414"/>
      <c r="D40" s="414"/>
      <c r="E40" s="414"/>
      <c r="F40" s="414"/>
      <c r="G40" s="414"/>
      <c r="H40" s="415"/>
      <c r="I40" s="414"/>
      <c r="J40" s="414"/>
    </row>
    <row r="41" spans="1:10">
      <c r="A41" s="419"/>
    </row>
  </sheetData>
  <sheetProtection selectLockedCells="1"/>
  <mergeCells count="18">
    <mergeCell ref="G29:G32"/>
    <mergeCell ref="C35:J36"/>
    <mergeCell ref="J5:J6"/>
    <mergeCell ref="C6:C7"/>
    <mergeCell ref="E6:E7"/>
    <mergeCell ref="F6:F7"/>
    <mergeCell ref="G8:G11"/>
    <mergeCell ref="H8:H33"/>
    <mergeCell ref="I8:I33"/>
    <mergeCell ref="J8:J34"/>
    <mergeCell ref="G13:G20"/>
    <mergeCell ref="G22:G27"/>
    <mergeCell ref="I5:I7"/>
    <mergeCell ref="A2:E2"/>
    <mergeCell ref="B5:C5"/>
    <mergeCell ref="D5:F5"/>
    <mergeCell ref="G5:G7"/>
    <mergeCell ref="H5:H7"/>
  </mergeCells>
  <phoneticPr fontId="2"/>
  <printOptions horizontalCentered="1"/>
  <pageMargins left="0.2" right="0.2" top="0.98425196850393704" bottom="0.59055118110236227" header="0.51181102362204722" footer="0.51181102362204722"/>
  <pageSetup paperSize="9" scale="8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Option Button 1">
              <controlPr defaultSize="0" autoFill="0" autoLine="0" autoPict="0" altText="5/1（県内中小企業）">
                <anchor moveWithCells="1">
                  <from>
                    <xdr:col>7</xdr:col>
                    <xdr:colOff>0</xdr:colOff>
                    <xdr:row>0</xdr:row>
                    <xdr:rowOff>219075</xdr:rowOff>
                  </from>
                  <to>
                    <xdr:col>8</xdr:col>
                    <xdr:colOff>1009650</xdr:colOff>
                    <xdr:row>2</xdr:row>
                    <xdr:rowOff>9525</xdr:rowOff>
                  </to>
                </anchor>
              </controlPr>
            </control>
          </mc:Choice>
        </mc:AlternateContent>
        <mc:AlternateContent xmlns:mc="http://schemas.openxmlformats.org/markup-compatibility/2006">
          <mc:Choice Requires="x14">
            <control shapeId="40962" r:id="rId5" name="Option Button 2">
              <controlPr defaultSize="0" autoFill="0" autoLine="0" autoPict="0">
                <anchor moveWithCells="1">
                  <from>
                    <xdr:col>6</xdr:col>
                    <xdr:colOff>9525</xdr:colOff>
                    <xdr:row>0</xdr:row>
                    <xdr:rowOff>219075</xdr:rowOff>
                  </from>
                  <to>
                    <xdr:col>6</xdr:col>
                    <xdr:colOff>733425</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U41"/>
  <sheetViews>
    <sheetView showGridLines="0" view="pageBreakPreview" zoomScaleNormal="100" zoomScaleSheetLayoutView="100" workbookViewId="0">
      <selection activeCell="B10" sqref="B10"/>
    </sheetView>
  </sheetViews>
  <sheetFormatPr defaultRowHeight="13.5"/>
  <cols>
    <col min="1" max="1" width="13.625" style="47" customWidth="1"/>
    <col min="2" max="2" width="28.375" style="47" customWidth="1"/>
    <col min="3" max="3" width="16.875" style="47" customWidth="1"/>
    <col min="4" max="4" width="28.375" style="47" customWidth="1"/>
    <col min="5" max="5" width="16.875" style="47" customWidth="1"/>
    <col min="6" max="6" width="13.75" style="47" customWidth="1"/>
    <col min="7" max="7" width="11.125" style="47" customWidth="1"/>
    <col min="8" max="8" width="14.75" style="464" customWidth="1"/>
    <col min="9" max="9" width="14.75" style="47" customWidth="1"/>
    <col min="10" max="10" width="12.625" style="47" customWidth="1"/>
    <col min="11" max="11" width="1.625" style="47" customWidth="1"/>
    <col min="12" max="16384" width="9" style="47"/>
  </cols>
  <sheetData>
    <row r="1" spans="1:21" ht="18" customHeight="1">
      <c r="A1" s="413" t="s">
        <v>331</v>
      </c>
      <c r="B1" s="414"/>
      <c r="C1" s="414"/>
      <c r="D1" s="414"/>
      <c r="E1" s="414"/>
      <c r="F1" s="618"/>
      <c r="G1" s="618"/>
      <c r="H1" s="618"/>
      <c r="I1" s="618"/>
      <c r="J1" s="414"/>
    </row>
    <row r="2" spans="1:21" ht="13.5" customHeight="1">
      <c r="A2" s="743" t="s">
        <v>431</v>
      </c>
      <c r="B2" s="743"/>
      <c r="C2" s="743"/>
      <c r="D2" s="743"/>
      <c r="E2" s="743"/>
      <c r="F2" s="545" t="s">
        <v>365</v>
      </c>
      <c r="G2" s="546"/>
      <c r="H2" s="547"/>
      <c r="I2" s="548"/>
      <c r="J2" s="617"/>
    </row>
    <row r="3" spans="1:21" ht="14.25">
      <c r="A3" s="416"/>
      <c r="B3" s="417"/>
      <c r="C3" s="414"/>
      <c r="D3" s="414"/>
      <c r="E3" s="622"/>
      <c r="F3" s="414"/>
      <c r="G3" s="414"/>
      <c r="H3" s="415"/>
      <c r="I3" s="414"/>
      <c r="J3" s="414"/>
    </row>
    <row r="4" spans="1:21" ht="17.25" customHeight="1" thickBot="1">
      <c r="A4" s="419"/>
      <c r="B4" s="414"/>
      <c r="C4" s="622"/>
      <c r="D4" s="622"/>
      <c r="E4" s="622"/>
      <c r="F4" s="622"/>
      <c r="G4" s="622"/>
      <c r="H4" s="622"/>
      <c r="I4" s="414"/>
      <c r="J4" s="420" t="s">
        <v>0</v>
      </c>
      <c r="U4" s="47">
        <v>2</v>
      </c>
    </row>
    <row r="5" spans="1:21" ht="18" customHeight="1">
      <c r="A5" s="421" t="s">
        <v>6</v>
      </c>
      <c r="B5" s="744" t="s">
        <v>26</v>
      </c>
      <c r="C5" s="745"/>
      <c r="D5" s="746" t="s">
        <v>27</v>
      </c>
      <c r="E5" s="745"/>
      <c r="F5" s="747"/>
      <c r="G5" s="748" t="s">
        <v>357</v>
      </c>
      <c r="H5" s="751" t="s">
        <v>419</v>
      </c>
      <c r="I5" s="777" t="s">
        <v>72</v>
      </c>
      <c r="J5" s="763" t="s">
        <v>28</v>
      </c>
    </row>
    <row r="6" spans="1:21" ht="18" customHeight="1">
      <c r="A6" s="422"/>
      <c r="B6" s="624" t="s">
        <v>29</v>
      </c>
      <c r="C6" s="765" t="s">
        <v>309</v>
      </c>
      <c r="D6" s="623" t="s">
        <v>29</v>
      </c>
      <c r="E6" s="765" t="s">
        <v>309</v>
      </c>
      <c r="F6" s="765" t="s">
        <v>31</v>
      </c>
      <c r="G6" s="749"/>
      <c r="H6" s="752"/>
      <c r="I6" s="778"/>
      <c r="J6" s="764"/>
    </row>
    <row r="7" spans="1:21" ht="21.75" customHeight="1" thickBot="1">
      <c r="A7" s="423"/>
      <c r="B7" s="424" t="s">
        <v>397</v>
      </c>
      <c r="C7" s="766"/>
      <c r="D7" s="621" t="s">
        <v>397</v>
      </c>
      <c r="E7" s="766"/>
      <c r="F7" s="766"/>
      <c r="G7" s="750"/>
      <c r="H7" s="753"/>
      <c r="I7" s="779"/>
      <c r="J7" s="426"/>
    </row>
    <row r="8" spans="1:21" ht="13.5" customHeight="1">
      <c r="A8" s="427" t="s">
        <v>32</v>
      </c>
      <c r="B8" s="592"/>
      <c r="C8" s="593"/>
      <c r="D8" s="594"/>
      <c r="E8" s="595"/>
      <c r="F8" s="431"/>
      <c r="G8" s="755"/>
      <c r="H8" s="767"/>
      <c r="I8" s="769"/>
      <c r="J8" s="771" t="s">
        <v>81</v>
      </c>
    </row>
    <row r="9" spans="1:21" ht="13.5" customHeight="1">
      <c r="A9" s="427"/>
      <c r="B9" s="592"/>
      <c r="C9" s="596"/>
      <c r="D9" s="429"/>
      <c r="E9" s="595"/>
      <c r="F9" s="431"/>
      <c r="G9" s="755"/>
      <c r="H9" s="767"/>
      <c r="I9" s="769"/>
      <c r="J9" s="771"/>
    </row>
    <row r="10" spans="1:21">
      <c r="A10" s="432"/>
      <c r="B10" s="428"/>
      <c r="C10" s="595"/>
      <c r="D10" s="429"/>
      <c r="E10" s="595"/>
      <c r="F10" s="431"/>
      <c r="G10" s="755"/>
      <c r="H10" s="767"/>
      <c r="I10" s="769"/>
      <c r="J10" s="771"/>
    </row>
    <row r="11" spans="1:21">
      <c r="A11" s="433"/>
      <c r="B11" s="434"/>
      <c r="C11" s="597"/>
      <c r="D11" s="435"/>
      <c r="E11" s="597"/>
      <c r="F11" s="437"/>
      <c r="G11" s="756"/>
      <c r="H11" s="767"/>
      <c r="I11" s="769"/>
      <c r="J11" s="771"/>
    </row>
    <row r="12" spans="1:21">
      <c r="A12" s="438" t="s">
        <v>33</v>
      </c>
      <c r="B12" s="465">
        <f>SUM(B8:B11)</f>
        <v>0</v>
      </c>
      <c r="C12" s="598"/>
      <c r="D12" s="466">
        <f>SUM(D8:D11)</f>
        <v>0</v>
      </c>
      <c r="E12" s="598"/>
      <c r="F12" s="440"/>
      <c r="G12" s="467">
        <f>ROUNDDOWN(D12/10,0)</f>
        <v>0</v>
      </c>
      <c r="H12" s="767"/>
      <c r="I12" s="769"/>
      <c r="J12" s="771"/>
    </row>
    <row r="13" spans="1:21" ht="13.5" customHeight="1">
      <c r="A13" s="441" t="s">
        <v>34</v>
      </c>
      <c r="B13" s="599"/>
      <c r="C13" s="600"/>
      <c r="D13" s="601"/>
      <c r="E13" s="602"/>
      <c r="F13" s="445"/>
      <c r="G13" s="754"/>
      <c r="H13" s="767"/>
      <c r="I13" s="769"/>
      <c r="J13" s="771"/>
    </row>
    <row r="14" spans="1:21">
      <c r="A14" s="422"/>
      <c r="B14" s="592"/>
      <c r="C14" s="603"/>
      <c r="D14" s="604"/>
      <c r="E14" s="605"/>
      <c r="F14" s="431"/>
      <c r="G14" s="773"/>
      <c r="H14" s="767"/>
      <c r="I14" s="769"/>
      <c r="J14" s="771"/>
    </row>
    <row r="15" spans="1:21">
      <c r="A15" s="422"/>
      <c r="B15" s="592"/>
      <c r="C15" s="603"/>
      <c r="D15" s="604"/>
      <c r="E15" s="605"/>
      <c r="F15" s="431"/>
      <c r="G15" s="773"/>
      <c r="H15" s="767"/>
      <c r="I15" s="769"/>
      <c r="J15" s="771"/>
    </row>
    <row r="16" spans="1:21">
      <c r="A16" s="422"/>
      <c r="B16" s="592"/>
      <c r="C16" s="603"/>
      <c r="D16" s="604"/>
      <c r="E16" s="605"/>
      <c r="F16" s="431"/>
      <c r="G16" s="773"/>
      <c r="H16" s="767"/>
      <c r="I16" s="769"/>
      <c r="J16" s="771"/>
    </row>
    <row r="17" spans="1:10">
      <c r="A17" s="422"/>
      <c r="B17" s="592"/>
      <c r="C17" s="603"/>
      <c r="D17" s="604"/>
      <c r="E17" s="605"/>
      <c r="F17" s="431"/>
      <c r="G17" s="755"/>
      <c r="H17" s="767"/>
      <c r="I17" s="769"/>
      <c r="J17" s="771"/>
    </row>
    <row r="18" spans="1:10">
      <c r="A18" s="422"/>
      <c r="B18" s="592"/>
      <c r="C18" s="603"/>
      <c r="D18" s="604"/>
      <c r="E18" s="605"/>
      <c r="F18" s="431"/>
      <c r="G18" s="755"/>
      <c r="H18" s="767"/>
      <c r="I18" s="769"/>
      <c r="J18" s="771"/>
    </row>
    <row r="19" spans="1:10">
      <c r="A19" s="422"/>
      <c r="B19" s="592"/>
      <c r="C19" s="603"/>
      <c r="D19" s="604"/>
      <c r="E19" s="605"/>
      <c r="F19" s="431"/>
      <c r="G19" s="755"/>
      <c r="H19" s="767"/>
      <c r="I19" s="769"/>
      <c r="J19" s="771"/>
    </row>
    <row r="20" spans="1:10">
      <c r="A20" s="447"/>
      <c r="B20" s="606"/>
      <c r="C20" s="607"/>
      <c r="D20" s="435"/>
      <c r="E20" s="608"/>
      <c r="F20" s="437"/>
      <c r="G20" s="756"/>
      <c r="H20" s="767"/>
      <c r="I20" s="769"/>
      <c r="J20" s="771"/>
    </row>
    <row r="21" spans="1:10">
      <c r="A21" s="438" t="s">
        <v>33</v>
      </c>
      <c r="B21" s="465">
        <f>SUM(B13:B20)</f>
        <v>0</v>
      </c>
      <c r="C21" s="609"/>
      <c r="D21" s="466">
        <f>SUM(D13:D20)</f>
        <v>0</v>
      </c>
      <c r="E21" s="610"/>
      <c r="F21" s="440"/>
      <c r="G21" s="467">
        <f>ROUNDDOWN(D21/10,0)</f>
        <v>0</v>
      </c>
      <c r="H21" s="767"/>
      <c r="I21" s="769"/>
      <c r="J21" s="771"/>
    </row>
    <row r="22" spans="1:10">
      <c r="A22" s="441" t="s">
        <v>35</v>
      </c>
      <c r="B22" s="599"/>
      <c r="C22" s="600"/>
      <c r="D22" s="601"/>
      <c r="E22" s="602"/>
      <c r="F22" s="445"/>
      <c r="G22" s="774"/>
      <c r="H22" s="767"/>
      <c r="I22" s="769"/>
      <c r="J22" s="771"/>
    </row>
    <row r="23" spans="1:10">
      <c r="A23" s="422"/>
      <c r="B23" s="592"/>
      <c r="C23" s="603"/>
      <c r="D23" s="604"/>
      <c r="E23" s="605"/>
      <c r="F23" s="431"/>
      <c r="G23" s="775"/>
      <c r="H23" s="767"/>
      <c r="I23" s="769"/>
      <c r="J23" s="771"/>
    </row>
    <row r="24" spans="1:10">
      <c r="A24" s="422"/>
      <c r="B24" s="592"/>
      <c r="C24" s="603"/>
      <c r="D24" s="604"/>
      <c r="E24" s="605"/>
      <c r="F24" s="431"/>
      <c r="G24" s="775"/>
      <c r="H24" s="767"/>
      <c r="I24" s="769"/>
      <c r="J24" s="771"/>
    </row>
    <row r="25" spans="1:10">
      <c r="A25" s="422"/>
      <c r="B25" s="592"/>
      <c r="C25" s="603"/>
      <c r="D25" s="604"/>
      <c r="E25" s="603"/>
      <c r="F25" s="431"/>
      <c r="G25" s="775"/>
      <c r="H25" s="767"/>
      <c r="I25" s="769"/>
      <c r="J25" s="771"/>
    </row>
    <row r="26" spans="1:10">
      <c r="A26" s="432"/>
      <c r="B26" s="592"/>
      <c r="C26" s="603"/>
      <c r="D26" s="520"/>
      <c r="E26" s="611"/>
      <c r="F26" s="520"/>
      <c r="G26" s="775"/>
      <c r="H26" s="767"/>
      <c r="I26" s="769"/>
      <c r="J26" s="771"/>
    </row>
    <row r="27" spans="1:10">
      <c r="A27" s="447"/>
      <c r="B27" s="434"/>
      <c r="C27" s="612"/>
      <c r="D27" s="452"/>
      <c r="E27" s="613"/>
      <c r="F27" s="437"/>
      <c r="G27" s="776"/>
      <c r="H27" s="767"/>
      <c r="I27" s="769"/>
      <c r="J27" s="771"/>
    </row>
    <row r="28" spans="1:10">
      <c r="A28" s="438" t="s">
        <v>33</v>
      </c>
      <c r="B28" s="465">
        <f>SUM(B22:B27)</f>
        <v>0</v>
      </c>
      <c r="C28" s="609"/>
      <c r="D28" s="614">
        <f>SUM(D22:D27)</f>
        <v>0</v>
      </c>
      <c r="E28" s="610"/>
      <c r="F28" s="440"/>
      <c r="G28" s="467">
        <f>ROUNDDOWN(D28/10,0)</f>
        <v>0</v>
      </c>
      <c r="H28" s="767"/>
      <c r="I28" s="769"/>
      <c r="J28" s="771"/>
    </row>
    <row r="29" spans="1:10">
      <c r="A29" s="441" t="s">
        <v>73</v>
      </c>
      <c r="B29" s="599"/>
      <c r="C29" s="600"/>
      <c r="D29" s="601"/>
      <c r="E29" s="602"/>
      <c r="F29" s="445"/>
      <c r="G29" s="754"/>
      <c r="H29" s="767"/>
      <c r="I29" s="769"/>
      <c r="J29" s="771"/>
    </row>
    <row r="30" spans="1:10">
      <c r="A30" s="427"/>
      <c r="B30" s="428"/>
      <c r="C30" s="603"/>
      <c r="D30" s="429"/>
      <c r="E30" s="605"/>
      <c r="F30" s="431"/>
      <c r="G30" s="755"/>
      <c r="H30" s="767"/>
      <c r="I30" s="769"/>
      <c r="J30" s="771"/>
    </row>
    <row r="31" spans="1:10">
      <c r="A31" s="422"/>
      <c r="B31" s="428"/>
      <c r="C31" s="615"/>
      <c r="D31" s="429"/>
      <c r="E31" s="616"/>
      <c r="F31" s="431"/>
      <c r="G31" s="755"/>
      <c r="H31" s="767"/>
      <c r="I31" s="769"/>
      <c r="J31" s="771"/>
    </row>
    <row r="32" spans="1:10">
      <c r="A32" s="433"/>
      <c r="B32" s="434"/>
      <c r="C32" s="608"/>
      <c r="D32" s="435"/>
      <c r="E32" s="608"/>
      <c r="F32" s="437"/>
      <c r="G32" s="756"/>
      <c r="H32" s="767"/>
      <c r="I32" s="769"/>
      <c r="J32" s="771"/>
    </row>
    <row r="33" spans="1:10" ht="14.25" thickBot="1">
      <c r="A33" s="422" t="s">
        <v>33</v>
      </c>
      <c r="B33" s="469">
        <f>SUM(B29:B32)</f>
        <v>0</v>
      </c>
      <c r="C33" s="454"/>
      <c r="D33" s="470">
        <f>SUM(D29:D32)</f>
        <v>0</v>
      </c>
      <c r="E33" s="455"/>
      <c r="F33" s="456"/>
      <c r="G33" s="467">
        <f>ROUNDDOWN(D33/3,0)</f>
        <v>0</v>
      </c>
      <c r="H33" s="768"/>
      <c r="I33" s="770"/>
      <c r="J33" s="771"/>
    </row>
    <row r="34" spans="1:10" ht="18" customHeight="1" thickTop="1" thickBot="1">
      <c r="A34" s="457" t="s">
        <v>36</v>
      </c>
      <c r="B34" s="471">
        <f>SUM(B33,B28,B21,B12)</f>
        <v>0</v>
      </c>
      <c r="C34" s="458"/>
      <c r="D34" s="472">
        <f>SUM(D33,D28,D21,D12)</f>
        <v>0</v>
      </c>
      <c r="E34" s="459"/>
      <c r="F34" s="459"/>
      <c r="G34" s="477">
        <f>SUM(G12,G21,G28,G33)</f>
        <v>0</v>
      </c>
      <c r="H34" s="460"/>
      <c r="I34" s="478">
        <f>MIN(G34,H34)</f>
        <v>0</v>
      </c>
      <c r="J34" s="772"/>
    </row>
    <row r="35" spans="1:10" ht="18" customHeight="1">
      <c r="A35" s="461" t="s">
        <v>37</v>
      </c>
      <c r="B35" s="473">
        <f>ROUNDDOWN(B34*0.08,0)</f>
        <v>0</v>
      </c>
      <c r="C35" s="757" t="s">
        <v>75</v>
      </c>
      <c r="D35" s="758"/>
      <c r="E35" s="758"/>
      <c r="F35" s="758"/>
      <c r="G35" s="758"/>
      <c r="H35" s="758"/>
      <c r="I35" s="758"/>
      <c r="J35" s="759"/>
    </row>
    <row r="36" spans="1:10" ht="18" customHeight="1" thickBot="1">
      <c r="A36" s="462" t="s">
        <v>2</v>
      </c>
      <c r="B36" s="475">
        <f>SUM(B34:B35)</f>
        <v>0</v>
      </c>
      <c r="C36" s="760"/>
      <c r="D36" s="761"/>
      <c r="E36" s="761"/>
      <c r="F36" s="761"/>
      <c r="G36" s="761"/>
      <c r="H36" s="761"/>
      <c r="I36" s="761"/>
      <c r="J36" s="762"/>
    </row>
    <row r="37" spans="1:10" ht="17.25" customHeight="1">
      <c r="A37" s="463" t="s">
        <v>38</v>
      </c>
      <c r="B37" s="414"/>
      <c r="C37" s="414"/>
      <c r="D37" s="414"/>
      <c r="E37" s="414"/>
      <c r="F37" s="414"/>
      <c r="G37" s="414"/>
      <c r="H37" s="415"/>
      <c r="I37" s="414"/>
      <c r="J37" s="414"/>
    </row>
    <row r="38" spans="1:10" ht="17.25" customHeight="1">
      <c r="A38" s="463" t="s">
        <v>57</v>
      </c>
      <c r="B38" s="414"/>
      <c r="C38" s="414"/>
      <c r="D38" s="414"/>
      <c r="E38" s="414"/>
      <c r="F38" s="414"/>
      <c r="G38" s="414"/>
      <c r="H38" s="415"/>
      <c r="I38" s="414"/>
      <c r="J38" s="414"/>
    </row>
    <row r="39" spans="1:10" ht="17.25" customHeight="1">
      <c r="A39" s="463" t="s">
        <v>58</v>
      </c>
      <c r="B39" s="414"/>
      <c r="C39" s="414"/>
      <c r="D39" s="414"/>
      <c r="E39" s="414"/>
      <c r="F39" s="414"/>
      <c r="G39" s="414"/>
      <c r="H39" s="415"/>
      <c r="I39" s="414"/>
      <c r="J39" s="414"/>
    </row>
    <row r="40" spans="1:10" ht="17.25" customHeight="1">
      <c r="A40" s="463"/>
      <c r="B40" s="414"/>
      <c r="C40" s="414"/>
      <c r="D40" s="414"/>
      <c r="E40" s="414"/>
      <c r="F40" s="414"/>
      <c r="G40" s="414"/>
      <c r="H40" s="415"/>
      <c r="I40" s="414"/>
      <c r="J40" s="414"/>
    </row>
    <row r="41" spans="1:10">
      <c r="A41" s="419"/>
    </row>
  </sheetData>
  <sheetProtection selectLockedCells="1"/>
  <mergeCells count="18">
    <mergeCell ref="G29:G32"/>
    <mergeCell ref="C35:J36"/>
    <mergeCell ref="J5:J6"/>
    <mergeCell ref="C6:C7"/>
    <mergeCell ref="E6:E7"/>
    <mergeCell ref="F6:F7"/>
    <mergeCell ref="G8:G11"/>
    <mergeCell ref="H8:H33"/>
    <mergeCell ref="I8:I33"/>
    <mergeCell ref="J8:J34"/>
    <mergeCell ref="G13:G20"/>
    <mergeCell ref="G22:G27"/>
    <mergeCell ref="I5:I7"/>
    <mergeCell ref="A2:E2"/>
    <mergeCell ref="B5:C5"/>
    <mergeCell ref="D5:F5"/>
    <mergeCell ref="G5:G7"/>
    <mergeCell ref="H5:H7"/>
  </mergeCells>
  <phoneticPr fontId="2"/>
  <printOptions horizontalCentered="1"/>
  <pageMargins left="0.2" right="0.2" top="0.98425196850393704" bottom="0.59055118110236227" header="0.51181102362204722" footer="0.51181102362204722"/>
  <pageSetup paperSize="9" scale="8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Option Button 1">
              <controlPr defaultSize="0" autoFill="0" autoLine="0" autoPict="0" altText="5/1（県内中小企業）">
                <anchor moveWithCells="1">
                  <from>
                    <xdr:col>7</xdr:col>
                    <xdr:colOff>0</xdr:colOff>
                    <xdr:row>0</xdr:row>
                    <xdr:rowOff>219075</xdr:rowOff>
                  </from>
                  <to>
                    <xdr:col>8</xdr:col>
                    <xdr:colOff>1009650</xdr:colOff>
                    <xdr:row>2</xdr:row>
                    <xdr:rowOff>9525</xdr:rowOff>
                  </to>
                </anchor>
              </controlPr>
            </control>
          </mc:Choice>
        </mc:AlternateContent>
        <mc:AlternateContent xmlns:mc="http://schemas.openxmlformats.org/markup-compatibility/2006">
          <mc:Choice Requires="x14">
            <control shapeId="41986" r:id="rId5" name="Option Button 2">
              <controlPr defaultSize="0" autoFill="0" autoLine="0" autoPict="0">
                <anchor moveWithCells="1">
                  <from>
                    <xdr:col>6</xdr:col>
                    <xdr:colOff>9525</xdr:colOff>
                    <xdr:row>0</xdr:row>
                    <xdr:rowOff>219075</xdr:rowOff>
                  </from>
                  <to>
                    <xdr:col>6</xdr:col>
                    <xdr:colOff>733425</xdr:colOff>
                    <xdr:row>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T41"/>
  <sheetViews>
    <sheetView showGridLines="0" view="pageBreakPreview" zoomScaleNormal="100" zoomScaleSheetLayoutView="100" workbookViewId="0">
      <selection activeCell="B16" sqref="B16"/>
    </sheetView>
  </sheetViews>
  <sheetFormatPr defaultRowHeight="13.5"/>
  <cols>
    <col min="1" max="1" width="13.625" style="47" customWidth="1"/>
    <col min="2" max="2" width="28.375" style="47" customWidth="1"/>
    <col min="3" max="3" width="16.875" style="47" customWidth="1"/>
    <col min="4" max="4" width="28.375" style="47" customWidth="1"/>
    <col min="5" max="5" width="16.875" style="47" customWidth="1"/>
    <col min="6" max="6" width="13.75" style="47" customWidth="1"/>
    <col min="7" max="7" width="11.125" style="47" customWidth="1"/>
    <col min="8" max="8" width="14.75" style="47" customWidth="1"/>
    <col min="9" max="9" width="12.625" style="47" customWidth="1"/>
    <col min="10" max="10" width="1.625" style="47" customWidth="1"/>
    <col min="11" max="16384" width="9" style="47"/>
  </cols>
  <sheetData>
    <row r="1" spans="1:20" ht="18" customHeight="1">
      <c r="A1" s="413" t="s">
        <v>341</v>
      </c>
      <c r="B1" s="414"/>
      <c r="C1" s="414"/>
      <c r="D1" s="414"/>
      <c r="E1" s="414"/>
      <c r="F1" s="549"/>
      <c r="G1" s="549"/>
      <c r="H1" s="549"/>
      <c r="I1" s="414"/>
    </row>
    <row r="2" spans="1:20" ht="13.5" customHeight="1">
      <c r="A2" s="743" t="s">
        <v>431</v>
      </c>
      <c r="B2" s="743"/>
      <c r="C2" s="743"/>
      <c r="D2" s="743"/>
      <c r="E2" s="743"/>
      <c r="F2" s="545" t="s">
        <v>365</v>
      </c>
      <c r="G2" s="546"/>
      <c r="H2" s="547"/>
      <c r="I2" s="631"/>
    </row>
    <row r="3" spans="1:20" ht="14.25">
      <c r="A3" s="416"/>
      <c r="B3" s="417"/>
      <c r="C3" s="414"/>
      <c r="D3" s="414"/>
      <c r="E3" s="622"/>
      <c r="F3" s="414"/>
      <c r="G3" s="414"/>
      <c r="H3" s="414"/>
      <c r="I3" s="414"/>
    </row>
    <row r="4" spans="1:20" ht="17.25" customHeight="1" thickBot="1">
      <c r="A4" s="419"/>
      <c r="B4" s="414"/>
      <c r="C4" s="622"/>
      <c r="D4" s="622"/>
      <c r="E4" s="622"/>
      <c r="F4" s="622"/>
      <c r="G4" s="622"/>
      <c r="H4" s="414"/>
      <c r="I4" s="420" t="s">
        <v>0</v>
      </c>
      <c r="T4" s="47">
        <v>1</v>
      </c>
    </row>
    <row r="5" spans="1:20" ht="18" customHeight="1">
      <c r="A5" s="421" t="s">
        <v>6</v>
      </c>
      <c r="B5" s="744" t="s">
        <v>26</v>
      </c>
      <c r="C5" s="745"/>
      <c r="D5" s="746" t="s">
        <v>27</v>
      </c>
      <c r="E5" s="745"/>
      <c r="F5" s="747"/>
      <c r="G5" s="748" t="s">
        <v>357</v>
      </c>
      <c r="H5" s="777" t="s">
        <v>72</v>
      </c>
      <c r="I5" s="763" t="s">
        <v>28</v>
      </c>
    </row>
    <row r="6" spans="1:20" ht="18" customHeight="1">
      <c r="A6" s="422"/>
      <c r="B6" s="624" t="s">
        <v>29</v>
      </c>
      <c r="C6" s="765" t="s">
        <v>309</v>
      </c>
      <c r="D6" s="623" t="s">
        <v>29</v>
      </c>
      <c r="E6" s="765" t="s">
        <v>309</v>
      </c>
      <c r="F6" s="765" t="s">
        <v>31</v>
      </c>
      <c r="G6" s="749"/>
      <c r="H6" s="778"/>
      <c r="I6" s="764"/>
    </row>
    <row r="7" spans="1:20" ht="21.75" customHeight="1" thickBot="1">
      <c r="A7" s="423"/>
      <c r="B7" s="424" t="s">
        <v>397</v>
      </c>
      <c r="C7" s="766"/>
      <c r="D7" s="621" t="s">
        <v>397</v>
      </c>
      <c r="E7" s="766"/>
      <c r="F7" s="766"/>
      <c r="G7" s="750"/>
      <c r="H7" s="779"/>
      <c r="I7" s="426"/>
    </row>
    <row r="8" spans="1:20" ht="13.5" customHeight="1">
      <c r="A8" s="427" t="s">
        <v>32</v>
      </c>
      <c r="B8" s="592"/>
      <c r="C8" s="593"/>
      <c r="D8" s="594"/>
      <c r="E8" s="595"/>
      <c r="F8" s="431"/>
      <c r="G8" s="755"/>
      <c r="H8" s="769"/>
      <c r="I8" s="771" t="s">
        <v>81</v>
      </c>
    </row>
    <row r="9" spans="1:20" ht="13.5" customHeight="1">
      <c r="A9" s="427"/>
      <c r="B9" s="592"/>
      <c r="C9" s="596"/>
      <c r="D9" s="429"/>
      <c r="E9" s="595"/>
      <c r="F9" s="431"/>
      <c r="G9" s="755"/>
      <c r="H9" s="769"/>
      <c r="I9" s="771"/>
    </row>
    <row r="10" spans="1:20">
      <c r="A10" s="432"/>
      <c r="B10" s="428"/>
      <c r="C10" s="595"/>
      <c r="D10" s="429"/>
      <c r="E10" s="595"/>
      <c r="F10" s="431"/>
      <c r="G10" s="755"/>
      <c r="H10" s="769"/>
      <c r="I10" s="771"/>
    </row>
    <row r="11" spans="1:20">
      <c r="A11" s="433"/>
      <c r="B11" s="434"/>
      <c r="C11" s="597"/>
      <c r="D11" s="435"/>
      <c r="E11" s="597"/>
      <c r="F11" s="437"/>
      <c r="G11" s="756"/>
      <c r="H11" s="769"/>
      <c r="I11" s="771"/>
    </row>
    <row r="12" spans="1:20">
      <c r="A12" s="438" t="s">
        <v>33</v>
      </c>
      <c r="B12" s="465">
        <f>SUM(B8:B11)</f>
        <v>0</v>
      </c>
      <c r="C12" s="598"/>
      <c r="D12" s="466">
        <f>SUM(D8:D11)</f>
        <v>0</v>
      </c>
      <c r="E12" s="598"/>
      <c r="F12" s="440"/>
      <c r="G12" s="467">
        <f>ROUNDDOWN(D12/10,0)</f>
        <v>0</v>
      </c>
      <c r="H12" s="769"/>
      <c r="I12" s="771"/>
    </row>
    <row r="13" spans="1:20" ht="13.5" customHeight="1">
      <c r="A13" s="441" t="s">
        <v>34</v>
      </c>
      <c r="B13" s="599"/>
      <c r="C13" s="600"/>
      <c r="D13" s="601"/>
      <c r="E13" s="602"/>
      <c r="F13" s="445"/>
      <c r="G13" s="754"/>
      <c r="H13" s="769"/>
      <c r="I13" s="771"/>
    </row>
    <row r="14" spans="1:20">
      <c r="A14" s="422"/>
      <c r="B14" s="592"/>
      <c r="C14" s="603"/>
      <c r="D14" s="604"/>
      <c r="E14" s="605"/>
      <c r="F14" s="431"/>
      <c r="G14" s="773"/>
      <c r="H14" s="769"/>
      <c r="I14" s="771"/>
    </row>
    <row r="15" spans="1:20">
      <c r="A15" s="422"/>
      <c r="B15" s="592"/>
      <c r="C15" s="603"/>
      <c r="D15" s="604"/>
      <c r="E15" s="605"/>
      <c r="F15" s="431"/>
      <c r="G15" s="773"/>
      <c r="H15" s="769"/>
      <c r="I15" s="771"/>
    </row>
    <row r="16" spans="1:20">
      <c r="A16" s="422"/>
      <c r="B16" s="592"/>
      <c r="C16" s="603"/>
      <c r="D16" s="604"/>
      <c r="E16" s="605"/>
      <c r="F16" s="431"/>
      <c r="G16" s="773"/>
      <c r="H16" s="769"/>
      <c r="I16" s="771"/>
    </row>
    <row r="17" spans="1:9">
      <c r="A17" s="422"/>
      <c r="B17" s="592"/>
      <c r="C17" s="603"/>
      <c r="D17" s="604"/>
      <c r="E17" s="605"/>
      <c r="F17" s="431"/>
      <c r="G17" s="755"/>
      <c r="H17" s="769"/>
      <c r="I17" s="771"/>
    </row>
    <row r="18" spans="1:9">
      <c r="A18" s="422"/>
      <c r="B18" s="592"/>
      <c r="C18" s="603"/>
      <c r="D18" s="604"/>
      <c r="E18" s="605"/>
      <c r="F18" s="431"/>
      <c r="G18" s="755"/>
      <c r="H18" s="769"/>
      <c r="I18" s="771"/>
    </row>
    <row r="19" spans="1:9">
      <c r="A19" s="422"/>
      <c r="B19" s="592"/>
      <c r="C19" s="603"/>
      <c r="D19" s="604"/>
      <c r="E19" s="605"/>
      <c r="F19" s="431"/>
      <c r="G19" s="755"/>
      <c r="H19" s="769"/>
      <c r="I19" s="771"/>
    </row>
    <row r="20" spans="1:9">
      <c r="A20" s="447"/>
      <c r="B20" s="606"/>
      <c r="C20" s="607"/>
      <c r="D20" s="435"/>
      <c r="E20" s="608"/>
      <c r="F20" s="437"/>
      <c r="G20" s="756"/>
      <c r="H20" s="769"/>
      <c r="I20" s="771"/>
    </row>
    <row r="21" spans="1:9">
      <c r="A21" s="438" t="s">
        <v>33</v>
      </c>
      <c r="B21" s="465">
        <f>SUM(B13:B20)</f>
        <v>0</v>
      </c>
      <c r="C21" s="609"/>
      <c r="D21" s="466">
        <f>SUM(D13:D20)</f>
        <v>0</v>
      </c>
      <c r="E21" s="610"/>
      <c r="F21" s="440"/>
      <c r="G21" s="467">
        <f>ROUNDDOWN(D21/10,0)</f>
        <v>0</v>
      </c>
      <c r="H21" s="769"/>
      <c r="I21" s="771"/>
    </row>
    <row r="22" spans="1:9">
      <c r="A22" s="441" t="s">
        <v>35</v>
      </c>
      <c r="B22" s="599"/>
      <c r="C22" s="600"/>
      <c r="D22" s="601"/>
      <c r="E22" s="602"/>
      <c r="F22" s="445"/>
      <c r="G22" s="774"/>
      <c r="H22" s="769"/>
      <c r="I22" s="771"/>
    </row>
    <row r="23" spans="1:9">
      <c r="A23" s="422"/>
      <c r="B23" s="592"/>
      <c r="C23" s="603"/>
      <c r="D23" s="604"/>
      <c r="E23" s="605"/>
      <c r="F23" s="431"/>
      <c r="G23" s="775"/>
      <c r="H23" s="769"/>
      <c r="I23" s="771"/>
    </row>
    <row r="24" spans="1:9">
      <c r="A24" s="422"/>
      <c r="B24" s="592"/>
      <c r="C24" s="603"/>
      <c r="D24" s="604"/>
      <c r="E24" s="605"/>
      <c r="F24" s="431"/>
      <c r="G24" s="775"/>
      <c r="H24" s="769"/>
      <c r="I24" s="771"/>
    </row>
    <row r="25" spans="1:9">
      <c r="A25" s="422"/>
      <c r="B25" s="592"/>
      <c r="C25" s="603"/>
      <c r="D25" s="604"/>
      <c r="E25" s="603"/>
      <c r="F25" s="431"/>
      <c r="G25" s="775"/>
      <c r="H25" s="769"/>
      <c r="I25" s="771"/>
    </row>
    <row r="26" spans="1:9">
      <c r="A26" s="432"/>
      <c r="B26" s="592"/>
      <c r="C26" s="603"/>
      <c r="D26" s="520"/>
      <c r="E26" s="611"/>
      <c r="F26" s="520"/>
      <c r="G26" s="775"/>
      <c r="H26" s="769"/>
      <c r="I26" s="771"/>
    </row>
    <row r="27" spans="1:9">
      <c r="A27" s="447"/>
      <c r="B27" s="434"/>
      <c r="C27" s="612"/>
      <c r="D27" s="452"/>
      <c r="E27" s="613"/>
      <c r="F27" s="437"/>
      <c r="G27" s="776"/>
      <c r="H27" s="769"/>
      <c r="I27" s="771"/>
    </row>
    <row r="28" spans="1:9">
      <c r="A28" s="438" t="s">
        <v>33</v>
      </c>
      <c r="B28" s="465">
        <f>SUM(B22:B27)</f>
        <v>0</v>
      </c>
      <c r="C28" s="609"/>
      <c r="D28" s="614">
        <f>SUM(D22:D27)</f>
        <v>0</v>
      </c>
      <c r="E28" s="610"/>
      <c r="F28" s="440"/>
      <c r="G28" s="467">
        <f>ROUNDDOWN(D28/10,0)</f>
        <v>0</v>
      </c>
      <c r="H28" s="769"/>
      <c r="I28" s="771"/>
    </row>
    <row r="29" spans="1:9">
      <c r="A29" s="441" t="s">
        <v>73</v>
      </c>
      <c r="B29" s="599"/>
      <c r="C29" s="600"/>
      <c r="D29" s="601"/>
      <c r="E29" s="602"/>
      <c r="F29" s="445"/>
      <c r="G29" s="754"/>
      <c r="H29" s="769"/>
      <c r="I29" s="771"/>
    </row>
    <row r="30" spans="1:9">
      <c r="A30" s="427"/>
      <c r="B30" s="428"/>
      <c r="C30" s="603"/>
      <c r="D30" s="429"/>
      <c r="E30" s="605"/>
      <c r="F30" s="431"/>
      <c r="G30" s="755"/>
      <c r="H30" s="769"/>
      <c r="I30" s="771"/>
    </row>
    <row r="31" spans="1:9">
      <c r="A31" s="422"/>
      <c r="B31" s="428"/>
      <c r="C31" s="615"/>
      <c r="D31" s="429"/>
      <c r="E31" s="616"/>
      <c r="F31" s="431"/>
      <c r="G31" s="755"/>
      <c r="H31" s="769"/>
      <c r="I31" s="771"/>
    </row>
    <row r="32" spans="1:9">
      <c r="A32" s="433"/>
      <c r="B32" s="434"/>
      <c r="C32" s="608"/>
      <c r="D32" s="435"/>
      <c r="E32" s="608"/>
      <c r="F32" s="437"/>
      <c r="G32" s="756"/>
      <c r="H32" s="769"/>
      <c r="I32" s="771"/>
    </row>
    <row r="33" spans="1:9" ht="14.25" thickBot="1">
      <c r="A33" s="422" t="s">
        <v>33</v>
      </c>
      <c r="B33" s="469">
        <f>SUM(B29:B32)</f>
        <v>0</v>
      </c>
      <c r="C33" s="454"/>
      <c r="D33" s="470">
        <f>SUM(D29:D32)</f>
        <v>0</v>
      </c>
      <c r="E33" s="455"/>
      <c r="F33" s="456"/>
      <c r="G33" s="467">
        <f>ROUNDDOWN(D33/3,0)</f>
        <v>0</v>
      </c>
      <c r="H33" s="770"/>
      <c r="I33" s="771"/>
    </row>
    <row r="34" spans="1:9" ht="18" customHeight="1" thickTop="1" thickBot="1">
      <c r="A34" s="457" t="s">
        <v>36</v>
      </c>
      <c r="B34" s="471">
        <f>SUM(B33,B28,B21,B12)</f>
        <v>0</v>
      </c>
      <c r="C34" s="458"/>
      <c r="D34" s="472">
        <f>SUM(D33,D28,D21,D12)</f>
        <v>0</v>
      </c>
      <c r="E34" s="459"/>
      <c r="F34" s="459"/>
      <c r="G34" s="544">
        <f>SUM(G12,G21,G28,G33)</f>
        <v>0</v>
      </c>
      <c r="H34" s="478">
        <f>G34</f>
        <v>0</v>
      </c>
      <c r="I34" s="772"/>
    </row>
    <row r="35" spans="1:9" ht="18" customHeight="1">
      <c r="A35" s="461" t="s">
        <v>37</v>
      </c>
      <c r="B35" s="473">
        <f>ROUNDDOWN(B34*0.08,0)</f>
        <v>0</v>
      </c>
      <c r="C35" s="757" t="s">
        <v>75</v>
      </c>
      <c r="D35" s="758"/>
      <c r="E35" s="758"/>
      <c r="F35" s="758"/>
      <c r="G35" s="758"/>
      <c r="H35" s="758"/>
      <c r="I35" s="759"/>
    </row>
    <row r="36" spans="1:9" ht="18" customHeight="1" thickBot="1">
      <c r="A36" s="462" t="s">
        <v>2</v>
      </c>
      <c r="B36" s="475">
        <f>SUM(B34:B35)</f>
        <v>0</v>
      </c>
      <c r="C36" s="760"/>
      <c r="D36" s="761"/>
      <c r="E36" s="761"/>
      <c r="F36" s="761"/>
      <c r="G36" s="761"/>
      <c r="H36" s="761"/>
      <c r="I36" s="762"/>
    </row>
    <row r="37" spans="1:9" ht="17.25" customHeight="1">
      <c r="A37" s="463" t="s">
        <v>38</v>
      </c>
      <c r="B37" s="414"/>
      <c r="C37" s="414"/>
      <c r="D37" s="414"/>
      <c r="E37" s="414"/>
      <c r="F37" s="414"/>
      <c r="G37" s="414"/>
      <c r="H37" s="414"/>
      <c r="I37" s="414"/>
    </row>
    <row r="38" spans="1:9" ht="17.25" customHeight="1">
      <c r="A38" s="463" t="s">
        <v>57</v>
      </c>
      <c r="B38" s="414"/>
      <c r="C38" s="414"/>
      <c r="D38" s="414"/>
      <c r="E38" s="414"/>
      <c r="F38" s="414"/>
      <c r="G38" s="414"/>
      <c r="H38" s="414"/>
      <c r="I38" s="414"/>
    </row>
    <row r="39" spans="1:9" ht="17.25" customHeight="1">
      <c r="A39" s="463" t="s">
        <v>58</v>
      </c>
      <c r="B39" s="414"/>
      <c r="C39" s="414"/>
      <c r="D39" s="414"/>
      <c r="E39" s="414"/>
      <c r="F39" s="414"/>
      <c r="G39" s="414"/>
      <c r="H39" s="414"/>
      <c r="I39" s="414"/>
    </row>
    <row r="40" spans="1:9" ht="17.25" customHeight="1">
      <c r="A40" s="463"/>
      <c r="B40" s="414"/>
      <c r="C40" s="414"/>
      <c r="D40" s="414"/>
      <c r="E40" s="414"/>
      <c r="F40" s="414"/>
      <c r="G40" s="414"/>
      <c r="H40" s="414"/>
      <c r="I40" s="414"/>
    </row>
    <row r="41" spans="1:9">
      <c r="A41" s="419"/>
    </row>
  </sheetData>
  <sheetProtection selectLockedCells="1"/>
  <mergeCells count="16">
    <mergeCell ref="C35:I36"/>
    <mergeCell ref="G8:G11"/>
    <mergeCell ref="H8:H33"/>
    <mergeCell ref="I8:I34"/>
    <mergeCell ref="G13:G20"/>
    <mergeCell ref="G22:G27"/>
    <mergeCell ref="G29:G32"/>
    <mergeCell ref="I5:I6"/>
    <mergeCell ref="C6:C7"/>
    <mergeCell ref="E6:E7"/>
    <mergeCell ref="F6:F7"/>
    <mergeCell ref="A2:E2"/>
    <mergeCell ref="B5:C5"/>
    <mergeCell ref="D5:F5"/>
    <mergeCell ref="G5:G7"/>
    <mergeCell ref="H5:H7"/>
  </mergeCells>
  <phoneticPr fontId="2"/>
  <printOptions horizontalCentered="1"/>
  <pageMargins left="0.2" right="0.2" top="0.98425196850393704" bottom="0.59055118110236227" header="0.51181102362204722" footer="0.51181102362204722"/>
  <pageSetup paperSize="9" scale="90"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09" r:id="rId4" name="Option Button 1">
              <controlPr defaultSize="0" autoFill="0" autoLine="0" autoPict="0" altText="5/1（県内中小企業）">
                <anchor moveWithCells="1">
                  <from>
                    <xdr:col>7</xdr:col>
                    <xdr:colOff>0</xdr:colOff>
                    <xdr:row>0</xdr:row>
                    <xdr:rowOff>219075</xdr:rowOff>
                  </from>
                  <to>
                    <xdr:col>9</xdr:col>
                    <xdr:colOff>47625</xdr:colOff>
                    <xdr:row>2</xdr:row>
                    <xdr:rowOff>9525</xdr:rowOff>
                  </to>
                </anchor>
              </controlPr>
            </control>
          </mc:Choice>
        </mc:AlternateContent>
        <mc:AlternateContent xmlns:mc="http://schemas.openxmlformats.org/markup-compatibility/2006">
          <mc:Choice Requires="x14">
            <control shapeId="43010" r:id="rId5" name="Option Button 2">
              <controlPr defaultSize="0" autoFill="0" autoLine="0" autoPict="0">
                <anchor moveWithCells="1">
                  <from>
                    <xdr:col>6</xdr:col>
                    <xdr:colOff>9525</xdr:colOff>
                    <xdr:row>0</xdr:row>
                    <xdr:rowOff>219075</xdr:rowOff>
                  </from>
                  <to>
                    <xdr:col>6</xdr:col>
                    <xdr:colOff>733425</xdr:colOff>
                    <xdr:row>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T41"/>
  <sheetViews>
    <sheetView showGridLines="0" view="pageBreakPreview" zoomScaleNormal="100" zoomScaleSheetLayoutView="100" workbookViewId="0">
      <selection activeCell="B10" sqref="B10"/>
    </sheetView>
  </sheetViews>
  <sheetFormatPr defaultRowHeight="13.5"/>
  <cols>
    <col min="1" max="1" width="13.625" style="47" customWidth="1"/>
    <col min="2" max="2" width="28.375" style="47" customWidth="1"/>
    <col min="3" max="3" width="16.875" style="47" customWidth="1"/>
    <col min="4" max="4" width="28.375" style="47" customWidth="1"/>
    <col min="5" max="5" width="16.875" style="47" customWidth="1"/>
    <col min="6" max="6" width="13.75" style="47" customWidth="1"/>
    <col min="7" max="7" width="11.125" style="47" customWidth="1"/>
    <col min="8" max="8" width="14.75" style="47" customWidth="1"/>
    <col min="9" max="9" width="12.625" style="47" customWidth="1"/>
    <col min="10" max="10" width="1.625" style="47" customWidth="1"/>
    <col min="11" max="16384" width="9" style="47"/>
  </cols>
  <sheetData>
    <row r="1" spans="1:20" ht="18" customHeight="1">
      <c r="A1" s="413" t="s">
        <v>343</v>
      </c>
      <c r="B1" s="414"/>
      <c r="C1" s="414"/>
      <c r="D1" s="414"/>
      <c r="E1" s="414"/>
      <c r="F1" s="549"/>
      <c r="G1" s="549"/>
      <c r="H1" s="549"/>
      <c r="I1" s="414"/>
    </row>
    <row r="2" spans="1:20" ht="13.5" customHeight="1">
      <c r="A2" s="743" t="s">
        <v>431</v>
      </c>
      <c r="B2" s="743"/>
      <c r="C2" s="743"/>
      <c r="D2" s="743"/>
      <c r="E2" s="743"/>
      <c r="F2" s="545" t="s">
        <v>365</v>
      </c>
      <c r="G2" s="546"/>
      <c r="H2" s="547"/>
      <c r="I2" s="631"/>
    </row>
    <row r="3" spans="1:20" ht="14.25">
      <c r="A3" s="416"/>
      <c r="B3" s="417"/>
      <c r="C3" s="414"/>
      <c r="D3" s="414"/>
      <c r="E3" s="622"/>
      <c r="F3" s="414"/>
      <c r="G3" s="414"/>
      <c r="H3" s="414"/>
      <c r="I3" s="414"/>
    </row>
    <row r="4" spans="1:20" ht="17.25" customHeight="1" thickBot="1">
      <c r="A4" s="419"/>
      <c r="B4" s="414"/>
      <c r="C4" s="622"/>
      <c r="D4" s="622"/>
      <c r="E4" s="622"/>
      <c r="F4" s="622"/>
      <c r="G4" s="622"/>
      <c r="H4" s="414"/>
      <c r="I4" s="420" t="s">
        <v>0</v>
      </c>
      <c r="T4" s="47">
        <v>1</v>
      </c>
    </row>
    <row r="5" spans="1:20" ht="18" customHeight="1">
      <c r="A5" s="421" t="s">
        <v>6</v>
      </c>
      <c r="B5" s="744" t="s">
        <v>26</v>
      </c>
      <c r="C5" s="745"/>
      <c r="D5" s="746" t="s">
        <v>27</v>
      </c>
      <c r="E5" s="745"/>
      <c r="F5" s="747"/>
      <c r="G5" s="748" t="s">
        <v>357</v>
      </c>
      <c r="H5" s="777" t="s">
        <v>72</v>
      </c>
      <c r="I5" s="763" t="s">
        <v>28</v>
      </c>
    </row>
    <row r="6" spans="1:20" ht="18" customHeight="1">
      <c r="A6" s="422"/>
      <c r="B6" s="624" t="s">
        <v>29</v>
      </c>
      <c r="C6" s="765" t="s">
        <v>309</v>
      </c>
      <c r="D6" s="623" t="s">
        <v>29</v>
      </c>
      <c r="E6" s="765" t="s">
        <v>309</v>
      </c>
      <c r="F6" s="765" t="s">
        <v>31</v>
      </c>
      <c r="G6" s="749"/>
      <c r="H6" s="778"/>
      <c r="I6" s="764"/>
    </row>
    <row r="7" spans="1:20" ht="21.75" customHeight="1" thickBot="1">
      <c r="A7" s="423"/>
      <c r="B7" s="424" t="s">
        <v>397</v>
      </c>
      <c r="C7" s="766"/>
      <c r="D7" s="621" t="s">
        <v>397</v>
      </c>
      <c r="E7" s="766"/>
      <c r="F7" s="766"/>
      <c r="G7" s="750"/>
      <c r="H7" s="779"/>
      <c r="I7" s="426"/>
    </row>
    <row r="8" spans="1:20" ht="13.5" customHeight="1">
      <c r="A8" s="427" t="s">
        <v>32</v>
      </c>
      <c r="B8" s="592"/>
      <c r="C8" s="593"/>
      <c r="D8" s="594"/>
      <c r="E8" s="595"/>
      <c r="F8" s="431"/>
      <c r="G8" s="755"/>
      <c r="H8" s="769"/>
      <c r="I8" s="771" t="s">
        <v>81</v>
      </c>
    </row>
    <row r="9" spans="1:20" ht="13.5" customHeight="1">
      <c r="A9" s="427"/>
      <c r="B9" s="592"/>
      <c r="C9" s="596"/>
      <c r="D9" s="429"/>
      <c r="E9" s="595"/>
      <c r="F9" s="431"/>
      <c r="G9" s="755"/>
      <c r="H9" s="769"/>
      <c r="I9" s="771"/>
    </row>
    <row r="10" spans="1:20">
      <c r="A10" s="432"/>
      <c r="B10" s="428"/>
      <c r="C10" s="595"/>
      <c r="D10" s="429"/>
      <c r="E10" s="595"/>
      <c r="F10" s="431"/>
      <c r="G10" s="755"/>
      <c r="H10" s="769"/>
      <c r="I10" s="771"/>
    </row>
    <row r="11" spans="1:20">
      <c r="A11" s="433"/>
      <c r="B11" s="434"/>
      <c r="C11" s="597"/>
      <c r="D11" s="435"/>
      <c r="E11" s="597"/>
      <c r="F11" s="437"/>
      <c r="G11" s="756"/>
      <c r="H11" s="769"/>
      <c r="I11" s="771"/>
    </row>
    <row r="12" spans="1:20">
      <c r="A12" s="438" t="s">
        <v>33</v>
      </c>
      <c r="B12" s="465">
        <f>SUM(B8:B11)</f>
        <v>0</v>
      </c>
      <c r="C12" s="598"/>
      <c r="D12" s="466">
        <f>SUM(D8:D11)</f>
        <v>0</v>
      </c>
      <c r="E12" s="598"/>
      <c r="F12" s="440"/>
      <c r="G12" s="467">
        <f>ROUNDDOWN(D12/10,0)</f>
        <v>0</v>
      </c>
      <c r="H12" s="769"/>
      <c r="I12" s="771"/>
    </row>
    <row r="13" spans="1:20" ht="13.5" customHeight="1">
      <c r="A13" s="441" t="s">
        <v>34</v>
      </c>
      <c r="B13" s="599"/>
      <c r="C13" s="600"/>
      <c r="D13" s="601"/>
      <c r="E13" s="602"/>
      <c r="F13" s="445"/>
      <c r="G13" s="754"/>
      <c r="H13" s="769"/>
      <c r="I13" s="771"/>
    </row>
    <row r="14" spans="1:20">
      <c r="A14" s="422"/>
      <c r="B14" s="592"/>
      <c r="C14" s="603"/>
      <c r="D14" s="604"/>
      <c r="E14" s="605"/>
      <c r="F14" s="431"/>
      <c r="G14" s="773"/>
      <c r="H14" s="769"/>
      <c r="I14" s="771"/>
    </row>
    <row r="15" spans="1:20">
      <c r="A15" s="422"/>
      <c r="B15" s="592"/>
      <c r="C15" s="603"/>
      <c r="D15" s="604"/>
      <c r="E15" s="605"/>
      <c r="F15" s="431"/>
      <c r="G15" s="773"/>
      <c r="H15" s="769"/>
      <c r="I15" s="771"/>
    </row>
    <row r="16" spans="1:20">
      <c r="A16" s="422"/>
      <c r="B16" s="592"/>
      <c r="C16" s="603"/>
      <c r="D16" s="604"/>
      <c r="E16" s="605"/>
      <c r="F16" s="431"/>
      <c r="G16" s="773"/>
      <c r="H16" s="769"/>
      <c r="I16" s="771"/>
    </row>
    <row r="17" spans="1:9">
      <c r="A17" s="422"/>
      <c r="B17" s="592"/>
      <c r="C17" s="603"/>
      <c r="D17" s="604"/>
      <c r="E17" s="605"/>
      <c r="F17" s="431"/>
      <c r="G17" s="755"/>
      <c r="H17" s="769"/>
      <c r="I17" s="771"/>
    </row>
    <row r="18" spans="1:9">
      <c r="A18" s="422"/>
      <c r="B18" s="592"/>
      <c r="C18" s="603"/>
      <c r="D18" s="604"/>
      <c r="E18" s="605"/>
      <c r="F18" s="431"/>
      <c r="G18" s="755"/>
      <c r="H18" s="769"/>
      <c r="I18" s="771"/>
    </row>
    <row r="19" spans="1:9">
      <c r="A19" s="422"/>
      <c r="B19" s="592"/>
      <c r="C19" s="603"/>
      <c r="D19" s="604"/>
      <c r="E19" s="605"/>
      <c r="F19" s="431"/>
      <c r="G19" s="755"/>
      <c r="H19" s="769"/>
      <c r="I19" s="771"/>
    </row>
    <row r="20" spans="1:9">
      <c r="A20" s="447"/>
      <c r="B20" s="606"/>
      <c r="C20" s="607"/>
      <c r="D20" s="435"/>
      <c r="E20" s="608"/>
      <c r="F20" s="437"/>
      <c r="G20" s="756"/>
      <c r="H20" s="769"/>
      <c r="I20" s="771"/>
    </row>
    <row r="21" spans="1:9">
      <c r="A21" s="438" t="s">
        <v>33</v>
      </c>
      <c r="B21" s="465">
        <f>SUM(B13:B20)</f>
        <v>0</v>
      </c>
      <c r="C21" s="609"/>
      <c r="D21" s="466">
        <f>SUM(D13:D20)</f>
        <v>0</v>
      </c>
      <c r="E21" s="610"/>
      <c r="F21" s="440"/>
      <c r="G21" s="467">
        <f>ROUNDDOWN(D21/10,0)</f>
        <v>0</v>
      </c>
      <c r="H21" s="769"/>
      <c r="I21" s="771"/>
    </row>
    <row r="22" spans="1:9">
      <c r="A22" s="441" t="s">
        <v>35</v>
      </c>
      <c r="B22" s="599"/>
      <c r="C22" s="600"/>
      <c r="D22" s="601"/>
      <c r="E22" s="602"/>
      <c r="F22" s="445"/>
      <c r="G22" s="774"/>
      <c r="H22" s="769"/>
      <c r="I22" s="771"/>
    </row>
    <row r="23" spans="1:9">
      <c r="A23" s="422"/>
      <c r="B23" s="592"/>
      <c r="C23" s="603"/>
      <c r="D23" s="604"/>
      <c r="E23" s="605"/>
      <c r="F23" s="431"/>
      <c r="G23" s="775"/>
      <c r="H23" s="769"/>
      <c r="I23" s="771"/>
    </row>
    <row r="24" spans="1:9">
      <c r="A24" s="422"/>
      <c r="B24" s="592"/>
      <c r="C24" s="603"/>
      <c r="D24" s="604"/>
      <c r="E24" s="605"/>
      <c r="F24" s="431"/>
      <c r="G24" s="775"/>
      <c r="H24" s="769"/>
      <c r="I24" s="771"/>
    </row>
    <row r="25" spans="1:9">
      <c r="A25" s="422"/>
      <c r="B25" s="592"/>
      <c r="C25" s="603"/>
      <c r="D25" s="604"/>
      <c r="E25" s="603"/>
      <c r="F25" s="431"/>
      <c r="G25" s="775"/>
      <c r="H25" s="769"/>
      <c r="I25" s="771"/>
    </row>
    <row r="26" spans="1:9">
      <c r="A26" s="432"/>
      <c r="B26" s="592"/>
      <c r="C26" s="603"/>
      <c r="D26" s="520"/>
      <c r="E26" s="611"/>
      <c r="F26" s="520"/>
      <c r="G26" s="775"/>
      <c r="H26" s="769"/>
      <c r="I26" s="771"/>
    </row>
    <row r="27" spans="1:9">
      <c r="A27" s="447"/>
      <c r="B27" s="434"/>
      <c r="C27" s="612"/>
      <c r="D27" s="452"/>
      <c r="E27" s="613"/>
      <c r="F27" s="437"/>
      <c r="G27" s="776"/>
      <c r="H27" s="769"/>
      <c r="I27" s="771"/>
    </row>
    <row r="28" spans="1:9">
      <c r="A28" s="438" t="s">
        <v>33</v>
      </c>
      <c r="B28" s="465">
        <f>SUM(B22:B27)</f>
        <v>0</v>
      </c>
      <c r="C28" s="609"/>
      <c r="D28" s="614">
        <f>SUM(D22:D27)</f>
        <v>0</v>
      </c>
      <c r="E28" s="610"/>
      <c r="F28" s="440"/>
      <c r="G28" s="467">
        <f>ROUNDDOWN(D28/10,0)</f>
        <v>0</v>
      </c>
      <c r="H28" s="769"/>
      <c r="I28" s="771"/>
    </row>
    <row r="29" spans="1:9">
      <c r="A29" s="441" t="s">
        <v>73</v>
      </c>
      <c r="B29" s="599"/>
      <c r="C29" s="600"/>
      <c r="D29" s="601"/>
      <c r="E29" s="602"/>
      <c r="F29" s="445"/>
      <c r="G29" s="754"/>
      <c r="H29" s="769"/>
      <c r="I29" s="771"/>
    </row>
    <row r="30" spans="1:9">
      <c r="A30" s="427"/>
      <c r="B30" s="428"/>
      <c r="C30" s="603"/>
      <c r="D30" s="429"/>
      <c r="E30" s="605"/>
      <c r="F30" s="431"/>
      <c r="G30" s="755"/>
      <c r="H30" s="769"/>
      <c r="I30" s="771"/>
    </row>
    <row r="31" spans="1:9">
      <c r="A31" s="422"/>
      <c r="B31" s="428"/>
      <c r="C31" s="615"/>
      <c r="D31" s="429"/>
      <c r="E31" s="616"/>
      <c r="F31" s="431"/>
      <c r="G31" s="755"/>
      <c r="H31" s="769"/>
      <c r="I31" s="771"/>
    </row>
    <row r="32" spans="1:9">
      <c r="A32" s="433"/>
      <c r="B32" s="434"/>
      <c r="C32" s="608"/>
      <c r="D32" s="435"/>
      <c r="E32" s="608"/>
      <c r="F32" s="437"/>
      <c r="G32" s="756"/>
      <c r="H32" s="769"/>
      <c r="I32" s="771"/>
    </row>
    <row r="33" spans="1:9" ht="14.25" thickBot="1">
      <c r="A33" s="422" t="s">
        <v>33</v>
      </c>
      <c r="B33" s="469">
        <f>SUM(B29:B32)</f>
        <v>0</v>
      </c>
      <c r="C33" s="454"/>
      <c r="D33" s="470">
        <f>SUM(D29:D32)</f>
        <v>0</v>
      </c>
      <c r="E33" s="455"/>
      <c r="F33" s="456"/>
      <c r="G33" s="467">
        <f>ROUNDDOWN(D33/3,0)</f>
        <v>0</v>
      </c>
      <c r="H33" s="770"/>
      <c r="I33" s="771"/>
    </row>
    <row r="34" spans="1:9" ht="18" customHeight="1" thickTop="1" thickBot="1">
      <c r="A34" s="457" t="s">
        <v>36</v>
      </c>
      <c r="B34" s="471">
        <f>SUM(B33,B28,B21,B12)</f>
        <v>0</v>
      </c>
      <c r="C34" s="458"/>
      <c r="D34" s="472">
        <f>SUM(D33,D28,D21,D12)</f>
        <v>0</v>
      </c>
      <c r="E34" s="459"/>
      <c r="F34" s="459"/>
      <c r="G34" s="544">
        <f>SUM(G12,G21,G28,G33)</f>
        <v>0</v>
      </c>
      <c r="H34" s="478">
        <f>G34</f>
        <v>0</v>
      </c>
      <c r="I34" s="772"/>
    </row>
    <row r="35" spans="1:9" ht="18" customHeight="1">
      <c r="A35" s="461" t="s">
        <v>37</v>
      </c>
      <c r="B35" s="473">
        <f>ROUNDDOWN(B34*0.08,0)</f>
        <v>0</v>
      </c>
      <c r="C35" s="757" t="s">
        <v>75</v>
      </c>
      <c r="D35" s="758"/>
      <c r="E35" s="758"/>
      <c r="F35" s="758"/>
      <c r="G35" s="758"/>
      <c r="H35" s="758"/>
      <c r="I35" s="759"/>
    </row>
    <row r="36" spans="1:9" ht="18" customHeight="1" thickBot="1">
      <c r="A36" s="462" t="s">
        <v>2</v>
      </c>
      <c r="B36" s="475">
        <f>SUM(B34:B35)</f>
        <v>0</v>
      </c>
      <c r="C36" s="760"/>
      <c r="D36" s="761"/>
      <c r="E36" s="761"/>
      <c r="F36" s="761"/>
      <c r="G36" s="761"/>
      <c r="H36" s="761"/>
      <c r="I36" s="762"/>
    </row>
    <row r="37" spans="1:9" ht="17.25" customHeight="1">
      <c r="A37" s="463" t="s">
        <v>38</v>
      </c>
      <c r="B37" s="414"/>
      <c r="C37" s="414"/>
      <c r="D37" s="414"/>
      <c r="E37" s="414"/>
      <c r="F37" s="414"/>
      <c r="G37" s="414"/>
      <c r="H37" s="414"/>
      <c r="I37" s="414"/>
    </row>
    <row r="38" spans="1:9" ht="17.25" customHeight="1">
      <c r="A38" s="463" t="s">
        <v>57</v>
      </c>
      <c r="B38" s="414"/>
      <c r="C38" s="414"/>
      <c r="D38" s="414"/>
      <c r="E38" s="414"/>
      <c r="F38" s="414"/>
      <c r="G38" s="414"/>
      <c r="H38" s="414"/>
      <c r="I38" s="414"/>
    </row>
    <row r="39" spans="1:9" ht="17.25" customHeight="1">
      <c r="A39" s="463" t="s">
        <v>58</v>
      </c>
      <c r="B39" s="414"/>
      <c r="C39" s="414"/>
      <c r="D39" s="414"/>
      <c r="E39" s="414"/>
      <c r="F39" s="414"/>
      <c r="G39" s="414"/>
      <c r="H39" s="414"/>
      <c r="I39" s="414"/>
    </row>
    <row r="40" spans="1:9" ht="17.25" customHeight="1">
      <c r="A40" s="463"/>
      <c r="B40" s="414"/>
      <c r="C40" s="414"/>
      <c r="D40" s="414"/>
      <c r="E40" s="414"/>
      <c r="F40" s="414"/>
      <c r="G40" s="414"/>
      <c r="H40" s="414"/>
      <c r="I40" s="414"/>
    </row>
    <row r="41" spans="1:9">
      <c r="A41" s="419"/>
    </row>
  </sheetData>
  <sheetProtection selectLockedCells="1"/>
  <mergeCells count="16">
    <mergeCell ref="C35:I36"/>
    <mergeCell ref="G8:G11"/>
    <mergeCell ref="H8:H33"/>
    <mergeCell ref="I8:I34"/>
    <mergeCell ref="G13:G20"/>
    <mergeCell ref="G22:G27"/>
    <mergeCell ref="G29:G32"/>
    <mergeCell ref="I5:I6"/>
    <mergeCell ref="C6:C7"/>
    <mergeCell ref="E6:E7"/>
    <mergeCell ref="F6:F7"/>
    <mergeCell ref="A2:E2"/>
    <mergeCell ref="B5:C5"/>
    <mergeCell ref="D5:F5"/>
    <mergeCell ref="G5:G7"/>
    <mergeCell ref="H5:H7"/>
  </mergeCells>
  <phoneticPr fontId="2"/>
  <printOptions horizontalCentered="1"/>
  <pageMargins left="0.2" right="0.2" top="0.98425196850393704" bottom="0.59055118110236227" header="0.51181102362204722" footer="0.51181102362204722"/>
  <pageSetup paperSize="9" scale="90"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4033" r:id="rId4" name="Option Button 1">
              <controlPr defaultSize="0" autoFill="0" autoLine="0" autoPict="0" altText="5/1（県内中小企業）">
                <anchor moveWithCells="1">
                  <from>
                    <xdr:col>7</xdr:col>
                    <xdr:colOff>0</xdr:colOff>
                    <xdr:row>0</xdr:row>
                    <xdr:rowOff>219075</xdr:rowOff>
                  </from>
                  <to>
                    <xdr:col>9</xdr:col>
                    <xdr:colOff>47625</xdr:colOff>
                    <xdr:row>2</xdr:row>
                    <xdr:rowOff>9525</xdr:rowOff>
                  </to>
                </anchor>
              </controlPr>
            </control>
          </mc:Choice>
        </mc:AlternateContent>
        <mc:AlternateContent xmlns:mc="http://schemas.openxmlformats.org/markup-compatibility/2006">
          <mc:Choice Requires="x14">
            <control shapeId="44034" r:id="rId5" name="Option Button 2">
              <controlPr defaultSize="0" autoFill="0" autoLine="0" autoPict="0">
                <anchor moveWithCells="1">
                  <from>
                    <xdr:col>6</xdr:col>
                    <xdr:colOff>9525</xdr:colOff>
                    <xdr:row>0</xdr:row>
                    <xdr:rowOff>219075</xdr:rowOff>
                  </from>
                  <to>
                    <xdr:col>6</xdr:col>
                    <xdr:colOff>733425</xdr:colOff>
                    <xdr:row>2</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T41"/>
  <sheetViews>
    <sheetView showGridLines="0" view="pageBreakPreview" zoomScaleNormal="100" zoomScaleSheetLayoutView="100" workbookViewId="0">
      <selection activeCell="A3" sqref="A3"/>
    </sheetView>
  </sheetViews>
  <sheetFormatPr defaultRowHeight="13.5"/>
  <cols>
    <col min="1" max="1" width="13.625" style="47" customWidth="1"/>
    <col min="2" max="2" width="28.375" style="47" customWidth="1"/>
    <col min="3" max="3" width="16.875" style="47" customWidth="1"/>
    <col min="4" max="4" width="28.375" style="47" customWidth="1"/>
    <col min="5" max="5" width="16.875" style="47" customWidth="1"/>
    <col min="6" max="6" width="13.75" style="47" customWidth="1"/>
    <col min="7" max="7" width="11.125" style="47" customWidth="1"/>
    <col min="8" max="8" width="14.75" style="47" customWidth="1"/>
    <col min="9" max="9" width="12.625" style="47" customWidth="1"/>
    <col min="10" max="10" width="1.625" style="47" customWidth="1"/>
    <col min="11" max="16384" width="9" style="47"/>
  </cols>
  <sheetData>
    <row r="1" spans="1:20" ht="18" customHeight="1">
      <c r="A1" s="413" t="s">
        <v>342</v>
      </c>
      <c r="B1" s="414"/>
      <c r="C1" s="414"/>
      <c r="D1" s="414"/>
      <c r="E1" s="414"/>
      <c r="F1" s="549"/>
      <c r="G1" s="549"/>
      <c r="H1" s="549"/>
      <c r="I1" s="414"/>
    </row>
    <row r="2" spans="1:20" ht="13.5" customHeight="1">
      <c r="A2" s="743" t="s">
        <v>431</v>
      </c>
      <c r="B2" s="743"/>
      <c r="C2" s="743"/>
      <c r="D2" s="743"/>
      <c r="E2" s="743"/>
      <c r="F2" s="545" t="s">
        <v>365</v>
      </c>
      <c r="G2" s="546"/>
      <c r="H2" s="547"/>
      <c r="I2" s="631"/>
    </row>
    <row r="3" spans="1:20" ht="14.25">
      <c r="A3" s="416"/>
      <c r="B3" s="417"/>
      <c r="C3" s="414"/>
      <c r="D3" s="414"/>
      <c r="E3" s="586"/>
      <c r="F3" s="414"/>
      <c r="G3" s="414"/>
      <c r="H3" s="414"/>
      <c r="I3" s="414"/>
    </row>
    <row r="4" spans="1:20" ht="17.25" customHeight="1" thickBot="1">
      <c r="A4" s="419"/>
      <c r="B4" s="414"/>
      <c r="C4" s="586"/>
      <c r="D4" s="586"/>
      <c r="E4" s="586"/>
      <c r="F4" s="586"/>
      <c r="G4" s="586"/>
      <c r="H4" s="414"/>
      <c r="I4" s="420" t="s">
        <v>0</v>
      </c>
      <c r="T4" s="47">
        <v>1</v>
      </c>
    </row>
    <row r="5" spans="1:20" ht="18" customHeight="1">
      <c r="A5" s="421" t="s">
        <v>6</v>
      </c>
      <c r="B5" s="744" t="s">
        <v>26</v>
      </c>
      <c r="C5" s="745"/>
      <c r="D5" s="746" t="s">
        <v>27</v>
      </c>
      <c r="E5" s="745"/>
      <c r="F5" s="747"/>
      <c r="G5" s="748" t="s">
        <v>357</v>
      </c>
      <c r="H5" s="777" t="s">
        <v>72</v>
      </c>
      <c r="I5" s="763" t="s">
        <v>28</v>
      </c>
    </row>
    <row r="6" spans="1:20" ht="18" customHeight="1">
      <c r="A6" s="422"/>
      <c r="B6" s="588" t="s">
        <v>29</v>
      </c>
      <c r="C6" s="765" t="s">
        <v>309</v>
      </c>
      <c r="D6" s="587" t="s">
        <v>29</v>
      </c>
      <c r="E6" s="765" t="s">
        <v>309</v>
      </c>
      <c r="F6" s="765" t="s">
        <v>31</v>
      </c>
      <c r="G6" s="749"/>
      <c r="H6" s="778"/>
      <c r="I6" s="764"/>
    </row>
    <row r="7" spans="1:20" ht="21.75" customHeight="1" thickBot="1">
      <c r="A7" s="423"/>
      <c r="B7" s="424" t="s">
        <v>397</v>
      </c>
      <c r="C7" s="766"/>
      <c r="D7" s="585" t="s">
        <v>397</v>
      </c>
      <c r="E7" s="766"/>
      <c r="F7" s="766"/>
      <c r="G7" s="750"/>
      <c r="H7" s="779"/>
      <c r="I7" s="426"/>
    </row>
    <row r="8" spans="1:20" ht="13.5" customHeight="1">
      <c r="A8" s="427" t="s">
        <v>32</v>
      </c>
      <c r="B8" s="592"/>
      <c r="C8" s="593"/>
      <c r="D8" s="594"/>
      <c r="E8" s="595"/>
      <c r="F8" s="431"/>
      <c r="G8" s="755"/>
      <c r="H8" s="769"/>
      <c r="I8" s="771" t="s">
        <v>81</v>
      </c>
    </row>
    <row r="9" spans="1:20" ht="13.5" customHeight="1">
      <c r="A9" s="427"/>
      <c r="B9" s="592"/>
      <c r="C9" s="596"/>
      <c r="D9" s="429"/>
      <c r="E9" s="595"/>
      <c r="F9" s="431"/>
      <c r="G9" s="755"/>
      <c r="H9" s="769"/>
      <c r="I9" s="771"/>
    </row>
    <row r="10" spans="1:20">
      <c r="A10" s="432"/>
      <c r="B10" s="428"/>
      <c r="C10" s="595"/>
      <c r="D10" s="429"/>
      <c r="E10" s="595"/>
      <c r="F10" s="431"/>
      <c r="G10" s="755"/>
      <c r="H10" s="769"/>
      <c r="I10" s="771"/>
    </row>
    <row r="11" spans="1:20">
      <c r="A11" s="433"/>
      <c r="B11" s="434"/>
      <c r="C11" s="597"/>
      <c r="D11" s="435"/>
      <c r="E11" s="597"/>
      <c r="F11" s="437"/>
      <c r="G11" s="756"/>
      <c r="H11" s="769"/>
      <c r="I11" s="771"/>
    </row>
    <row r="12" spans="1:20">
      <c r="A12" s="438" t="s">
        <v>33</v>
      </c>
      <c r="B12" s="465">
        <f>SUM(B8:B11)</f>
        <v>0</v>
      </c>
      <c r="C12" s="598"/>
      <c r="D12" s="466">
        <f>SUM(D8:D11)</f>
        <v>0</v>
      </c>
      <c r="E12" s="598"/>
      <c r="F12" s="440"/>
      <c r="G12" s="467">
        <f>ROUNDDOWN(D12/10,0)</f>
        <v>0</v>
      </c>
      <c r="H12" s="769"/>
      <c r="I12" s="771"/>
    </row>
    <row r="13" spans="1:20" ht="13.5" customHeight="1">
      <c r="A13" s="441" t="s">
        <v>34</v>
      </c>
      <c r="B13" s="599"/>
      <c r="C13" s="600"/>
      <c r="D13" s="601"/>
      <c r="E13" s="602"/>
      <c r="F13" s="445"/>
      <c r="G13" s="754"/>
      <c r="H13" s="769"/>
      <c r="I13" s="771"/>
    </row>
    <row r="14" spans="1:20">
      <c r="A14" s="422"/>
      <c r="B14" s="592"/>
      <c r="C14" s="603"/>
      <c r="D14" s="604"/>
      <c r="E14" s="605"/>
      <c r="F14" s="431"/>
      <c r="G14" s="773"/>
      <c r="H14" s="769"/>
      <c r="I14" s="771"/>
    </row>
    <row r="15" spans="1:20">
      <c r="A15" s="422"/>
      <c r="B15" s="592"/>
      <c r="C15" s="603"/>
      <c r="D15" s="604"/>
      <c r="E15" s="605"/>
      <c r="F15" s="431"/>
      <c r="G15" s="773"/>
      <c r="H15" s="769"/>
      <c r="I15" s="771"/>
    </row>
    <row r="16" spans="1:20">
      <c r="A16" s="422"/>
      <c r="B16" s="592"/>
      <c r="C16" s="603"/>
      <c r="D16" s="604"/>
      <c r="E16" s="605"/>
      <c r="F16" s="431"/>
      <c r="G16" s="773"/>
      <c r="H16" s="769"/>
      <c r="I16" s="771"/>
    </row>
    <row r="17" spans="1:9">
      <c r="A17" s="422"/>
      <c r="B17" s="592"/>
      <c r="C17" s="603"/>
      <c r="D17" s="604"/>
      <c r="E17" s="605"/>
      <c r="F17" s="431"/>
      <c r="G17" s="755"/>
      <c r="H17" s="769"/>
      <c r="I17" s="771"/>
    </row>
    <row r="18" spans="1:9">
      <c r="A18" s="422"/>
      <c r="B18" s="592"/>
      <c r="C18" s="603"/>
      <c r="D18" s="604"/>
      <c r="E18" s="605"/>
      <c r="F18" s="431"/>
      <c r="G18" s="755"/>
      <c r="H18" s="769"/>
      <c r="I18" s="771"/>
    </row>
    <row r="19" spans="1:9">
      <c r="A19" s="422"/>
      <c r="B19" s="592"/>
      <c r="C19" s="603"/>
      <c r="D19" s="604"/>
      <c r="E19" s="605"/>
      <c r="F19" s="431"/>
      <c r="G19" s="755"/>
      <c r="H19" s="769"/>
      <c r="I19" s="771"/>
    </row>
    <row r="20" spans="1:9">
      <c r="A20" s="447"/>
      <c r="B20" s="606"/>
      <c r="C20" s="607"/>
      <c r="D20" s="435"/>
      <c r="E20" s="608"/>
      <c r="F20" s="437"/>
      <c r="G20" s="756"/>
      <c r="H20" s="769"/>
      <c r="I20" s="771"/>
    </row>
    <row r="21" spans="1:9">
      <c r="A21" s="438" t="s">
        <v>33</v>
      </c>
      <c r="B21" s="465">
        <f>SUM(B13:B20)</f>
        <v>0</v>
      </c>
      <c r="C21" s="609"/>
      <c r="D21" s="466">
        <f>SUM(D13:D20)</f>
        <v>0</v>
      </c>
      <c r="E21" s="610"/>
      <c r="F21" s="440"/>
      <c r="G21" s="467">
        <f>ROUNDDOWN(D21/10,0)</f>
        <v>0</v>
      </c>
      <c r="H21" s="769"/>
      <c r="I21" s="771"/>
    </row>
    <row r="22" spans="1:9">
      <c r="A22" s="441" t="s">
        <v>35</v>
      </c>
      <c r="B22" s="599"/>
      <c r="C22" s="600"/>
      <c r="D22" s="601"/>
      <c r="E22" s="602"/>
      <c r="F22" s="445"/>
      <c r="G22" s="774"/>
      <c r="H22" s="769"/>
      <c r="I22" s="771"/>
    </row>
    <row r="23" spans="1:9">
      <c r="A23" s="422"/>
      <c r="B23" s="592"/>
      <c r="C23" s="603"/>
      <c r="D23" s="604"/>
      <c r="E23" s="605"/>
      <c r="F23" s="431"/>
      <c r="G23" s="775"/>
      <c r="H23" s="769"/>
      <c r="I23" s="771"/>
    </row>
    <row r="24" spans="1:9">
      <c r="A24" s="422"/>
      <c r="B24" s="592"/>
      <c r="C24" s="603"/>
      <c r="D24" s="604"/>
      <c r="E24" s="605"/>
      <c r="F24" s="431"/>
      <c r="G24" s="775"/>
      <c r="H24" s="769"/>
      <c r="I24" s="771"/>
    </row>
    <row r="25" spans="1:9">
      <c r="A25" s="422"/>
      <c r="B25" s="592"/>
      <c r="C25" s="603"/>
      <c r="D25" s="604"/>
      <c r="E25" s="603"/>
      <c r="F25" s="431"/>
      <c r="G25" s="775"/>
      <c r="H25" s="769"/>
      <c r="I25" s="771"/>
    </row>
    <row r="26" spans="1:9">
      <c r="A26" s="432"/>
      <c r="B26" s="592"/>
      <c r="C26" s="603"/>
      <c r="D26" s="520"/>
      <c r="E26" s="611"/>
      <c r="F26" s="520"/>
      <c r="G26" s="775"/>
      <c r="H26" s="769"/>
      <c r="I26" s="771"/>
    </row>
    <row r="27" spans="1:9">
      <c r="A27" s="447"/>
      <c r="B27" s="434"/>
      <c r="C27" s="612"/>
      <c r="D27" s="452"/>
      <c r="E27" s="613"/>
      <c r="F27" s="437"/>
      <c r="G27" s="776"/>
      <c r="H27" s="769"/>
      <c r="I27" s="771"/>
    </row>
    <row r="28" spans="1:9">
      <c r="A28" s="438" t="s">
        <v>33</v>
      </c>
      <c r="B28" s="465">
        <f>SUM(B22:B27)</f>
        <v>0</v>
      </c>
      <c r="C28" s="609"/>
      <c r="D28" s="614">
        <f>SUM(D22:D27)</f>
        <v>0</v>
      </c>
      <c r="E28" s="610"/>
      <c r="F28" s="440"/>
      <c r="G28" s="467">
        <f>ROUNDDOWN(D28/10,0)</f>
        <v>0</v>
      </c>
      <c r="H28" s="769"/>
      <c r="I28" s="771"/>
    </row>
    <row r="29" spans="1:9">
      <c r="A29" s="441" t="s">
        <v>73</v>
      </c>
      <c r="B29" s="599"/>
      <c r="C29" s="600"/>
      <c r="D29" s="601"/>
      <c r="E29" s="602"/>
      <c r="F29" s="445"/>
      <c r="G29" s="754"/>
      <c r="H29" s="769"/>
      <c r="I29" s="771"/>
    </row>
    <row r="30" spans="1:9">
      <c r="A30" s="427"/>
      <c r="B30" s="428"/>
      <c r="C30" s="603"/>
      <c r="D30" s="429"/>
      <c r="E30" s="605"/>
      <c r="F30" s="431"/>
      <c r="G30" s="755"/>
      <c r="H30" s="769"/>
      <c r="I30" s="771"/>
    </row>
    <row r="31" spans="1:9">
      <c r="A31" s="422"/>
      <c r="B31" s="428"/>
      <c r="C31" s="615"/>
      <c r="D31" s="429"/>
      <c r="E31" s="616"/>
      <c r="F31" s="431"/>
      <c r="G31" s="755"/>
      <c r="H31" s="769"/>
      <c r="I31" s="771"/>
    </row>
    <row r="32" spans="1:9">
      <c r="A32" s="433"/>
      <c r="B32" s="434"/>
      <c r="C32" s="608"/>
      <c r="D32" s="435"/>
      <c r="E32" s="608"/>
      <c r="F32" s="437"/>
      <c r="G32" s="756"/>
      <c r="H32" s="769"/>
      <c r="I32" s="771"/>
    </row>
    <row r="33" spans="1:9" ht="14.25" thickBot="1">
      <c r="A33" s="422" t="s">
        <v>33</v>
      </c>
      <c r="B33" s="469">
        <f>SUM(B29:B32)</f>
        <v>0</v>
      </c>
      <c r="C33" s="454"/>
      <c r="D33" s="470">
        <f>SUM(D29:D32)</f>
        <v>0</v>
      </c>
      <c r="E33" s="455"/>
      <c r="F33" s="456"/>
      <c r="G33" s="467">
        <f>ROUNDDOWN(D33/3,0)</f>
        <v>0</v>
      </c>
      <c r="H33" s="770"/>
      <c r="I33" s="771"/>
    </row>
    <row r="34" spans="1:9" ht="18" customHeight="1" thickTop="1" thickBot="1">
      <c r="A34" s="457" t="s">
        <v>36</v>
      </c>
      <c r="B34" s="471">
        <f>SUM(B33,B28,B21,B12)</f>
        <v>0</v>
      </c>
      <c r="C34" s="458"/>
      <c r="D34" s="472">
        <f>SUM(D33,D28,D21,D12)</f>
        <v>0</v>
      </c>
      <c r="E34" s="459"/>
      <c r="F34" s="459"/>
      <c r="G34" s="544">
        <f>SUM(G12,G21,G28,G33)</f>
        <v>0</v>
      </c>
      <c r="H34" s="478">
        <f>G34</f>
        <v>0</v>
      </c>
      <c r="I34" s="772"/>
    </row>
    <row r="35" spans="1:9" ht="18" customHeight="1">
      <c r="A35" s="461" t="s">
        <v>37</v>
      </c>
      <c r="B35" s="473">
        <f>ROUNDDOWN(B34*0.08,0)</f>
        <v>0</v>
      </c>
      <c r="C35" s="757" t="s">
        <v>75</v>
      </c>
      <c r="D35" s="758"/>
      <c r="E35" s="758"/>
      <c r="F35" s="758"/>
      <c r="G35" s="758"/>
      <c r="H35" s="758"/>
      <c r="I35" s="759"/>
    </row>
    <row r="36" spans="1:9" ht="18" customHeight="1" thickBot="1">
      <c r="A36" s="462" t="s">
        <v>2</v>
      </c>
      <c r="B36" s="475">
        <f>SUM(B34:B35)</f>
        <v>0</v>
      </c>
      <c r="C36" s="760"/>
      <c r="D36" s="761"/>
      <c r="E36" s="761"/>
      <c r="F36" s="761"/>
      <c r="G36" s="761"/>
      <c r="H36" s="761"/>
      <c r="I36" s="762"/>
    </row>
    <row r="37" spans="1:9" ht="17.25" customHeight="1">
      <c r="A37" s="463" t="s">
        <v>38</v>
      </c>
      <c r="B37" s="414"/>
      <c r="C37" s="414"/>
      <c r="D37" s="414"/>
      <c r="E37" s="414"/>
      <c r="F37" s="414"/>
      <c r="G37" s="414"/>
      <c r="H37" s="414"/>
      <c r="I37" s="414"/>
    </row>
    <row r="38" spans="1:9" ht="17.25" customHeight="1">
      <c r="A38" s="463" t="s">
        <v>57</v>
      </c>
      <c r="B38" s="414"/>
      <c r="C38" s="414"/>
      <c r="D38" s="414"/>
      <c r="E38" s="414"/>
      <c r="F38" s="414"/>
      <c r="G38" s="414"/>
      <c r="H38" s="414"/>
      <c r="I38" s="414"/>
    </row>
    <row r="39" spans="1:9" ht="17.25" customHeight="1">
      <c r="A39" s="463" t="s">
        <v>58</v>
      </c>
      <c r="B39" s="414"/>
      <c r="C39" s="414"/>
      <c r="D39" s="414"/>
      <c r="E39" s="414"/>
      <c r="F39" s="414"/>
      <c r="G39" s="414"/>
      <c r="H39" s="414"/>
      <c r="I39" s="414"/>
    </row>
    <row r="40" spans="1:9" ht="17.25" customHeight="1">
      <c r="A40" s="463"/>
      <c r="B40" s="414"/>
      <c r="C40" s="414"/>
      <c r="D40" s="414"/>
      <c r="E40" s="414"/>
      <c r="F40" s="414"/>
      <c r="G40" s="414"/>
      <c r="H40" s="414"/>
      <c r="I40" s="414"/>
    </row>
    <row r="41" spans="1:9">
      <c r="A41" s="419"/>
    </row>
  </sheetData>
  <sheetProtection selectLockedCells="1"/>
  <mergeCells count="16">
    <mergeCell ref="C35:I36"/>
    <mergeCell ref="G13:G20"/>
    <mergeCell ref="G8:G11"/>
    <mergeCell ref="H8:H33"/>
    <mergeCell ref="I8:I34"/>
    <mergeCell ref="G29:G32"/>
    <mergeCell ref="G22:G27"/>
    <mergeCell ref="A2:E2"/>
    <mergeCell ref="C6:C7"/>
    <mergeCell ref="H5:H7"/>
    <mergeCell ref="G5:G7"/>
    <mergeCell ref="I5:I6"/>
    <mergeCell ref="B5:C5"/>
    <mergeCell ref="D5:F5"/>
    <mergeCell ref="F6:F7"/>
    <mergeCell ref="E6:E7"/>
  </mergeCells>
  <phoneticPr fontId="2"/>
  <printOptions horizontalCentered="1"/>
  <pageMargins left="0.2" right="0.2" top="0.98425196850393704" bottom="0.59055118110236227" header="0.51181102362204722" footer="0.51181102362204722"/>
  <pageSetup paperSize="9" scale="90"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Option Button 1">
              <controlPr defaultSize="0" autoFill="0" autoLine="0" autoPict="0" altText="5/1（県内中小企業）">
                <anchor moveWithCells="1">
                  <from>
                    <xdr:col>7</xdr:col>
                    <xdr:colOff>0</xdr:colOff>
                    <xdr:row>0</xdr:row>
                    <xdr:rowOff>219075</xdr:rowOff>
                  </from>
                  <to>
                    <xdr:col>9</xdr:col>
                    <xdr:colOff>47625</xdr:colOff>
                    <xdr:row>2</xdr:row>
                    <xdr:rowOff>9525</xdr:rowOff>
                  </to>
                </anchor>
              </controlPr>
            </control>
          </mc:Choice>
        </mc:AlternateContent>
        <mc:AlternateContent xmlns:mc="http://schemas.openxmlformats.org/markup-compatibility/2006">
          <mc:Choice Requires="x14">
            <control shapeId="28674" r:id="rId5" name="Option Button 2">
              <controlPr defaultSize="0" autoFill="0" autoLine="0" autoPict="0">
                <anchor moveWithCells="1">
                  <from>
                    <xdr:col>6</xdr:col>
                    <xdr:colOff>9525</xdr:colOff>
                    <xdr:row>0</xdr:row>
                    <xdr:rowOff>219075</xdr:rowOff>
                  </from>
                  <to>
                    <xdr:col>6</xdr:col>
                    <xdr:colOff>733425</xdr:colOff>
                    <xdr:row>2</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
  <sheetViews>
    <sheetView showGridLines="0" view="pageBreakPreview" zoomScaleNormal="100" zoomScaleSheetLayoutView="100" workbookViewId="0">
      <selection activeCell="D11" sqref="D11"/>
    </sheetView>
  </sheetViews>
  <sheetFormatPr defaultRowHeight="13.5"/>
  <cols>
    <col min="1" max="1" width="11.5" style="36" customWidth="1"/>
    <col min="2" max="2" width="24.75" style="36" customWidth="1"/>
    <col min="3" max="3" width="14.875" style="36" customWidth="1"/>
    <col min="4" max="4" width="24.75" style="36" customWidth="1"/>
    <col min="5" max="6" width="14.875" style="36" customWidth="1"/>
    <col min="7" max="7" width="12.75" style="46" customWidth="1"/>
    <col min="8" max="8" width="13.125" style="36" customWidth="1"/>
    <col min="9" max="9" width="11.625" style="36" customWidth="1"/>
    <col min="10" max="16384" width="9" style="36"/>
  </cols>
  <sheetData>
    <row r="1" spans="1:9" ht="18" customHeight="1">
      <c r="A1" s="33" t="s">
        <v>429</v>
      </c>
      <c r="B1" s="34"/>
      <c r="C1" s="34"/>
      <c r="D1" s="34"/>
      <c r="E1" s="34"/>
      <c r="F1" s="34"/>
      <c r="G1" s="35"/>
      <c r="H1" s="34"/>
      <c r="I1" s="34"/>
    </row>
    <row r="2" spans="1:9" ht="14.25">
      <c r="A2" s="786" t="s">
        <v>430</v>
      </c>
      <c r="B2" s="786"/>
      <c r="C2" s="786"/>
      <c r="D2" s="786"/>
      <c r="E2" s="786"/>
      <c r="F2" s="786"/>
      <c r="G2" s="786"/>
      <c r="H2" s="786"/>
      <c r="I2" s="786"/>
    </row>
    <row r="3" spans="1:9" ht="16.5" customHeight="1" thickBot="1">
      <c r="A3" s="38"/>
      <c r="B3" s="34"/>
      <c r="C3" s="626"/>
      <c r="D3" s="626"/>
      <c r="E3" s="626"/>
      <c r="F3" s="626"/>
      <c r="G3" s="626"/>
      <c r="H3" s="34"/>
      <c r="I3" s="39" t="s">
        <v>0</v>
      </c>
    </row>
    <row r="4" spans="1:9" ht="18" customHeight="1">
      <c r="A4" s="51" t="s">
        <v>6</v>
      </c>
      <c r="B4" s="787" t="s">
        <v>26</v>
      </c>
      <c r="C4" s="788"/>
      <c r="D4" s="789" t="s">
        <v>27</v>
      </c>
      <c r="E4" s="788"/>
      <c r="F4" s="788"/>
      <c r="G4" s="790" t="s">
        <v>78</v>
      </c>
      <c r="H4" s="793" t="s">
        <v>420</v>
      </c>
      <c r="I4" s="796" t="s">
        <v>28</v>
      </c>
    </row>
    <row r="5" spans="1:9" ht="18" customHeight="1">
      <c r="A5" s="49"/>
      <c r="B5" s="629" t="s">
        <v>29</v>
      </c>
      <c r="C5" s="799" t="s">
        <v>30</v>
      </c>
      <c r="D5" s="630" t="s">
        <v>29</v>
      </c>
      <c r="E5" s="799" t="s">
        <v>30</v>
      </c>
      <c r="F5" s="799" t="s">
        <v>31</v>
      </c>
      <c r="G5" s="791"/>
      <c r="H5" s="794"/>
      <c r="I5" s="797"/>
    </row>
    <row r="6" spans="1:9" ht="21.75" customHeight="1" thickBot="1">
      <c r="A6" s="109"/>
      <c r="B6" s="110" t="s">
        <v>397</v>
      </c>
      <c r="C6" s="800"/>
      <c r="D6" s="625" t="s">
        <v>397</v>
      </c>
      <c r="E6" s="800"/>
      <c r="F6" s="800"/>
      <c r="G6" s="792"/>
      <c r="H6" s="795"/>
      <c r="I6" s="798"/>
    </row>
    <row r="7" spans="1:9" ht="18" customHeight="1">
      <c r="A7" s="66" t="s">
        <v>421</v>
      </c>
      <c r="B7" s="408"/>
      <c r="C7" s="632"/>
      <c r="D7" s="397"/>
      <c r="E7" s="633"/>
      <c r="F7" s="396"/>
      <c r="G7" s="627"/>
      <c r="H7" s="628"/>
      <c r="I7" s="399"/>
    </row>
    <row r="8" spans="1:9" ht="13.5" customHeight="1">
      <c r="A8" s="66"/>
      <c r="B8" s="400"/>
      <c r="C8" s="634"/>
      <c r="D8" s="41"/>
      <c r="E8" s="635"/>
      <c r="F8" s="45"/>
      <c r="G8" s="627"/>
      <c r="H8" s="801"/>
      <c r="I8" s="803" t="s">
        <v>422</v>
      </c>
    </row>
    <row r="9" spans="1:9">
      <c r="A9" s="66"/>
      <c r="B9" s="400"/>
      <c r="C9" s="634"/>
      <c r="D9" s="41"/>
      <c r="E9" s="635"/>
      <c r="F9" s="45"/>
      <c r="G9" s="627"/>
      <c r="H9" s="802"/>
      <c r="I9" s="803"/>
    </row>
    <row r="10" spans="1:9">
      <c r="A10" s="63" t="s">
        <v>33</v>
      </c>
      <c r="B10" s="409">
        <f>SUM(B7:B9)</f>
        <v>0</v>
      </c>
      <c r="C10" s="636"/>
      <c r="D10" s="64">
        <f>SUM(D7:D9)</f>
        <v>0</v>
      </c>
      <c r="E10" s="636"/>
      <c r="F10" s="75"/>
      <c r="G10" s="627"/>
      <c r="H10" s="65">
        <f>ROUNDDOWN(D10/3,0)</f>
        <v>0</v>
      </c>
      <c r="I10" s="803"/>
    </row>
    <row r="11" spans="1:9">
      <c r="A11" s="53" t="s">
        <v>34</v>
      </c>
      <c r="B11" s="405"/>
      <c r="C11" s="637"/>
      <c r="D11" s="40"/>
      <c r="E11" s="637"/>
      <c r="F11" s="67"/>
      <c r="G11" s="627"/>
      <c r="H11" s="805"/>
      <c r="I11" s="803"/>
    </row>
    <row r="12" spans="1:9">
      <c r="A12" s="66"/>
      <c r="B12" s="400"/>
      <c r="C12" s="638"/>
      <c r="D12" s="41"/>
      <c r="E12" s="638"/>
      <c r="F12" s="68"/>
      <c r="G12" s="627"/>
      <c r="H12" s="806"/>
      <c r="I12" s="803"/>
    </row>
    <row r="13" spans="1:9">
      <c r="A13" s="66"/>
      <c r="B13" s="400"/>
      <c r="C13" s="638"/>
      <c r="D13" s="41"/>
      <c r="E13" s="638"/>
      <c r="F13" s="68"/>
      <c r="G13" s="627"/>
      <c r="H13" s="806"/>
      <c r="I13" s="803"/>
    </row>
    <row r="14" spans="1:9">
      <c r="A14" s="58"/>
      <c r="B14" s="400"/>
      <c r="C14" s="638"/>
      <c r="D14" s="41"/>
      <c r="E14" s="638"/>
      <c r="F14" s="73"/>
      <c r="G14" s="627"/>
      <c r="H14" s="806"/>
      <c r="I14" s="803"/>
    </row>
    <row r="15" spans="1:9">
      <c r="A15" s="58"/>
      <c r="B15" s="400"/>
      <c r="C15" s="638"/>
      <c r="D15" s="41"/>
      <c r="E15" s="638"/>
      <c r="F15" s="73"/>
      <c r="G15" s="627"/>
      <c r="H15" s="806"/>
      <c r="I15" s="803"/>
    </row>
    <row r="16" spans="1:9">
      <c r="A16" s="59"/>
      <c r="B16" s="401"/>
      <c r="C16" s="639"/>
      <c r="D16" s="42"/>
      <c r="E16" s="639"/>
      <c r="F16" s="74"/>
      <c r="G16" s="627"/>
      <c r="H16" s="807"/>
      <c r="I16" s="803"/>
    </row>
    <row r="17" spans="1:9">
      <c r="A17" s="52" t="s">
        <v>33</v>
      </c>
      <c r="B17" s="403">
        <f>SUM(B11:B16)</f>
        <v>0</v>
      </c>
      <c r="C17" s="640"/>
      <c r="D17" s="43">
        <f>SUM(D11:D16)</f>
        <v>0</v>
      </c>
      <c r="E17" s="640"/>
      <c r="F17" s="77"/>
      <c r="G17" s="627"/>
      <c r="H17" s="57">
        <f>ROUNDDOWN(D17/3,0)</f>
        <v>0</v>
      </c>
      <c r="I17" s="803"/>
    </row>
    <row r="18" spans="1:9" ht="14.25" customHeight="1">
      <c r="A18" s="53" t="s">
        <v>35</v>
      </c>
      <c r="B18" s="405"/>
      <c r="C18" s="637"/>
      <c r="D18" s="40"/>
      <c r="E18" s="637"/>
      <c r="F18" s="67"/>
      <c r="G18" s="627" t="s">
        <v>424</v>
      </c>
      <c r="H18" s="805"/>
      <c r="I18" s="803"/>
    </row>
    <row r="19" spans="1:9" ht="14.25" customHeight="1">
      <c r="A19" s="58"/>
      <c r="B19" s="400"/>
      <c r="C19" s="638"/>
      <c r="D19" s="41"/>
      <c r="E19" s="638"/>
      <c r="F19" s="68"/>
      <c r="G19" s="627"/>
      <c r="H19" s="806"/>
      <c r="I19" s="803"/>
    </row>
    <row r="20" spans="1:9" ht="14.25" customHeight="1">
      <c r="A20" s="58"/>
      <c r="B20" s="400"/>
      <c r="C20" s="638"/>
      <c r="D20" s="41"/>
      <c r="E20" s="638"/>
      <c r="F20" s="68"/>
      <c r="G20" s="627"/>
      <c r="H20" s="806"/>
      <c r="I20" s="803"/>
    </row>
    <row r="21" spans="1:9" ht="14.25" customHeight="1">
      <c r="A21" s="58"/>
      <c r="B21" s="400"/>
      <c r="C21" s="641"/>
      <c r="D21" s="197"/>
      <c r="E21" s="633"/>
      <c r="F21" s="197"/>
      <c r="G21" s="197"/>
      <c r="H21" s="806"/>
      <c r="I21" s="803"/>
    </row>
    <row r="22" spans="1:9" ht="14.25" customHeight="1">
      <c r="A22" s="54"/>
      <c r="B22" s="400"/>
      <c r="C22" s="638"/>
      <c r="D22" s="198"/>
      <c r="E22" s="642"/>
      <c r="F22" s="68"/>
      <c r="G22" s="627"/>
      <c r="H22" s="806"/>
      <c r="I22" s="803"/>
    </row>
    <row r="23" spans="1:9" ht="14.25" customHeight="1">
      <c r="A23" s="59"/>
      <c r="B23" s="401"/>
      <c r="C23" s="639"/>
      <c r="D23" s="184"/>
      <c r="E23" s="639"/>
      <c r="F23" s="70"/>
      <c r="G23" s="627"/>
      <c r="H23" s="807"/>
      <c r="I23" s="803"/>
    </row>
    <row r="24" spans="1:9">
      <c r="A24" s="52" t="s">
        <v>33</v>
      </c>
      <c r="B24" s="403">
        <f>SUM(B18:B23)</f>
        <v>0</v>
      </c>
      <c r="C24" s="640"/>
      <c r="D24" s="43">
        <f>SUM(D18:D23)</f>
        <v>0</v>
      </c>
      <c r="E24" s="640"/>
      <c r="F24" s="77"/>
      <c r="G24" s="627"/>
      <c r="H24" s="57">
        <f>ROUNDDOWN(D24/3,0)</f>
        <v>0</v>
      </c>
      <c r="I24" s="803"/>
    </row>
    <row r="25" spans="1:9">
      <c r="A25" s="53" t="s">
        <v>139</v>
      </c>
      <c r="B25" s="405"/>
      <c r="C25" s="637"/>
      <c r="D25" s="40"/>
      <c r="E25" s="637"/>
      <c r="F25" s="67"/>
      <c r="G25" s="627"/>
      <c r="H25" s="805"/>
      <c r="I25" s="803"/>
    </row>
    <row r="26" spans="1:9">
      <c r="A26" s="66"/>
      <c r="B26" s="400"/>
      <c r="C26" s="638"/>
      <c r="D26" s="41"/>
      <c r="E26" s="638"/>
      <c r="F26" s="68"/>
      <c r="G26" s="627"/>
      <c r="H26" s="806"/>
      <c r="I26" s="803"/>
    </row>
    <row r="27" spans="1:9">
      <c r="A27" s="58"/>
      <c r="B27" s="400"/>
      <c r="C27" s="638"/>
      <c r="D27" s="41"/>
      <c r="E27" s="638"/>
      <c r="F27" s="68"/>
      <c r="G27" s="627"/>
      <c r="H27" s="806"/>
      <c r="I27" s="803"/>
    </row>
    <row r="28" spans="1:9">
      <c r="A28" s="56"/>
      <c r="B28" s="401"/>
      <c r="C28" s="639"/>
      <c r="D28" s="42"/>
      <c r="E28" s="639"/>
      <c r="F28" s="69"/>
      <c r="G28" s="627"/>
      <c r="H28" s="807"/>
      <c r="I28" s="803"/>
    </row>
    <row r="29" spans="1:9" ht="14.25" thickBot="1">
      <c r="A29" s="58" t="s">
        <v>33</v>
      </c>
      <c r="B29" s="400">
        <f>SUM(B25:B28)</f>
        <v>0</v>
      </c>
      <c r="C29" s="78"/>
      <c r="D29" s="41">
        <f>SUM(D25:D28)</f>
        <v>0</v>
      </c>
      <c r="E29" s="78"/>
      <c r="F29" s="79"/>
      <c r="G29" s="60"/>
      <c r="H29" s="61">
        <f>ROUNDDOWN(D29/3,0)</f>
        <v>0</v>
      </c>
      <c r="I29" s="804"/>
    </row>
    <row r="30" spans="1:9" ht="18" customHeight="1" thickTop="1" thickBot="1">
      <c r="A30" s="117" t="s">
        <v>36</v>
      </c>
      <c r="B30" s="407">
        <f>SUM(B29,B24,B17,B10)</f>
        <v>0</v>
      </c>
      <c r="C30" s="113"/>
      <c r="D30" s="114">
        <f>SUM(D29,D24,D17,D10)</f>
        <v>0</v>
      </c>
      <c r="E30" s="113"/>
      <c r="F30" s="113"/>
      <c r="G30" s="118"/>
      <c r="H30" s="115">
        <f>SUM(H29,H24,H17,H10)</f>
        <v>0</v>
      </c>
      <c r="I30" s="119"/>
    </row>
    <row r="31" spans="1:9" ht="18" customHeight="1">
      <c r="A31" s="116" t="s">
        <v>37</v>
      </c>
      <c r="B31" s="112">
        <f>ROUNDDOWN(B30*0.08,0)</f>
        <v>0</v>
      </c>
      <c r="C31" s="780" t="s">
        <v>423</v>
      </c>
      <c r="D31" s="781"/>
      <c r="E31" s="781"/>
      <c r="F31" s="781"/>
      <c r="G31" s="781"/>
      <c r="H31" s="781"/>
      <c r="I31" s="782"/>
    </row>
    <row r="32" spans="1:9" ht="18" customHeight="1" thickBot="1">
      <c r="A32" s="62" t="s">
        <v>2</v>
      </c>
      <c r="B32" s="411">
        <f>SUM(B30:B31)</f>
        <v>0</v>
      </c>
      <c r="C32" s="783"/>
      <c r="D32" s="784"/>
      <c r="E32" s="784"/>
      <c r="F32" s="784"/>
      <c r="G32" s="784"/>
      <c r="H32" s="784"/>
      <c r="I32" s="785"/>
    </row>
    <row r="33" spans="1:10" s="47" customFormat="1" ht="16.5" customHeight="1">
      <c r="A33" s="463" t="s">
        <v>38</v>
      </c>
      <c r="B33" s="414"/>
      <c r="C33" s="414"/>
      <c r="D33" s="414"/>
      <c r="E33" s="414"/>
      <c r="F33" s="414"/>
      <c r="G33" s="414"/>
      <c r="H33" s="415"/>
      <c r="I33" s="414"/>
      <c r="J33" s="414"/>
    </row>
    <row r="34" spans="1:10" s="47" customFormat="1" ht="16.5" customHeight="1">
      <c r="A34" s="463" t="s">
        <v>57</v>
      </c>
      <c r="B34" s="414"/>
      <c r="C34" s="414"/>
      <c r="D34" s="414"/>
      <c r="E34" s="414"/>
      <c r="F34" s="414"/>
      <c r="G34" s="414"/>
      <c r="H34" s="415"/>
      <c r="I34" s="414"/>
      <c r="J34" s="414"/>
    </row>
    <row r="35" spans="1:10" s="47" customFormat="1" ht="16.5" customHeight="1">
      <c r="A35" s="463" t="s">
        <v>58</v>
      </c>
      <c r="B35" s="414"/>
      <c r="C35" s="414"/>
      <c r="D35" s="414"/>
      <c r="E35" s="414"/>
      <c r="F35" s="414"/>
      <c r="G35" s="414"/>
      <c r="H35" s="415"/>
      <c r="I35" s="414"/>
      <c r="J35" s="414"/>
    </row>
    <row r="36" spans="1:10" s="47" customFormat="1" ht="16.5" customHeight="1">
      <c r="A36" s="463"/>
      <c r="B36" s="414"/>
      <c r="C36" s="414"/>
      <c r="D36" s="414"/>
      <c r="E36" s="414"/>
      <c r="F36" s="414"/>
      <c r="G36" s="414"/>
      <c r="H36" s="415"/>
      <c r="I36" s="414"/>
      <c r="J36" s="414"/>
    </row>
    <row r="37" spans="1:10">
      <c r="A37" s="38"/>
    </row>
    <row r="45" spans="1:10">
      <c r="E45" s="47"/>
    </row>
  </sheetData>
  <mergeCells count="15">
    <mergeCell ref="C31:I32"/>
    <mergeCell ref="A2:I2"/>
    <mergeCell ref="B4:C4"/>
    <mergeCell ref="D4:F4"/>
    <mergeCell ref="G4:G6"/>
    <mergeCell ref="H4:H6"/>
    <mergeCell ref="I4:I6"/>
    <mergeCell ref="C5:C6"/>
    <mergeCell ref="E5:E6"/>
    <mergeCell ref="F5:F6"/>
    <mergeCell ref="H8:H9"/>
    <mergeCell ref="I8:I29"/>
    <mergeCell ref="H11:H16"/>
    <mergeCell ref="H18:H23"/>
    <mergeCell ref="H25:H28"/>
  </mergeCells>
  <phoneticPr fontId="2"/>
  <printOptions horizontalCentered="1"/>
  <pageMargins left="0.39370078740157483" right="0.39370078740157483" top="0.74" bottom="0.59055118110236227" header="0.51181102362204722" footer="0.51181102362204722"/>
  <pageSetup paperSize="9" scale="9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概要表</vt:lpstr>
      <vt:lpstr>別紙1、別紙2</vt:lpstr>
      <vt:lpstr>別紙3 役員名簿</vt:lpstr>
      <vt:lpstr>別紙4-１（発電設備・太陽光（単年度）） </vt:lpstr>
      <vt:lpstr>別紙4-１（発電設備・風力（単年度）） </vt:lpstr>
      <vt:lpstr>別紙4-１（発電設備・バイオマス（単年度）） </vt:lpstr>
      <vt:lpstr>別紙4-１（発電設備・水力（単年度）） </vt:lpstr>
      <vt:lpstr>別紙4-１（発電設備・地熱（単年度））</vt:lpstr>
      <vt:lpstr>別紙4-１（蓄電池及び送電線（単年度））</vt:lpstr>
      <vt:lpstr>別紙4-2（発電設備・太陽光（複数年度））</vt:lpstr>
      <vt:lpstr>別紙4-2（発電設備・風力（複数年度））</vt:lpstr>
      <vt:lpstr>別紙4-2（発電設備・バイオマス（複数年度））</vt:lpstr>
      <vt:lpstr>別紙4-2（発電設備・水力（複数年度））</vt:lpstr>
      <vt:lpstr>別紙4-2（発電設備・地熱（複数年度））</vt:lpstr>
      <vt:lpstr>別紙4-2（蓄電池及び送電線（複数年度））</vt:lpstr>
      <vt:lpstr>別紙5-1</vt:lpstr>
      <vt:lpstr>別紙5-2</vt:lpstr>
      <vt:lpstr>別紙8</vt:lpstr>
      <vt:lpstr>関連資料2</vt:lpstr>
      <vt:lpstr>概要表!Print_Area</vt:lpstr>
      <vt:lpstr>'別紙1、別紙2'!Print_Area</vt:lpstr>
      <vt:lpstr>'別紙4-１（蓄電池及び送電線（単年度））'!Print_Area</vt:lpstr>
      <vt:lpstr>'別紙4-１（発電設備・バイオマス（単年度）） '!Print_Area</vt:lpstr>
      <vt:lpstr>'別紙4-１（発電設備・水力（単年度）） '!Print_Area</vt:lpstr>
      <vt:lpstr>'別紙4-１（発電設備・太陽光（単年度）） '!Print_Area</vt:lpstr>
      <vt:lpstr>'別紙4-１（発電設備・地熱（単年度））'!Print_Area</vt:lpstr>
      <vt:lpstr>'別紙4-１（発電設備・風力（単年度）） '!Print_Area</vt:lpstr>
      <vt:lpstr>'別紙4-2（蓄電池及び送電線（複数年度））'!Print_Area</vt:lpstr>
      <vt:lpstr>'別紙4-2（発電設備・バイオマス（複数年度））'!Print_Area</vt:lpstr>
      <vt:lpstr>'別紙4-2（発電設備・水力（複数年度））'!Print_Area</vt:lpstr>
      <vt:lpstr>'別紙4-2（発電設備・太陽光（複数年度））'!Print_Area</vt:lpstr>
      <vt:lpstr>'別紙4-2（発電設備・地熱（複数年度））'!Print_Area</vt:lpstr>
      <vt:lpstr>'別紙4-2（発電設備・風力（複数年度））'!Print_Area</vt:lpstr>
      <vt:lpstr>'別紙5-1'!Print_Area</vt:lpstr>
      <vt:lpstr>'別紙5-2'!Print_Area</vt:lpstr>
      <vt:lpstr>別紙8!Print_Area</vt:lpstr>
      <vt:lpstr>別紙8!Print_Titles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2010-05-19T10:00:53Z</dcterms:created>
  <dcterms:modified xsi:type="dcterms:W3CDTF">2015-05-07T09:59:08Z</dcterms:modified>
</cp:coreProperties>
</file>