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140"/>
  </bookViews>
  <sheets>
    <sheet name="第4表" sheetId="1" r:id="rId1"/>
  </sheets>
  <externalReferences>
    <externalReference r:id="rId2"/>
  </externalReferences>
  <definedNames>
    <definedName name="__xlnm._FilterDatabase_1">[1]第１０表!$A$7:$AE$51</definedName>
    <definedName name="_10第１７表_１">#REF!</definedName>
    <definedName name="_13第１７表_２">#REF!</definedName>
    <definedName name="_16第１７表_３">#REF!</definedName>
    <definedName name="_19第１７表_５">#REF!</definedName>
    <definedName name="_1産業分類別事業所数_従業者規模別">#REF!</definedName>
    <definedName name="_20第４表_１">#REF!</definedName>
    <definedName name="_21第４表_２">#REF!</definedName>
    <definedName name="_2第０４表_２">#REF!</definedName>
    <definedName name="_3第０４表_３">#REF!</definedName>
    <definedName name="_4第０７表_１">#REF!</definedName>
    <definedName name="_5第１５表_１">#REF!</definedName>
    <definedName name="_6第１５表_２">#REF!</definedName>
    <definedName name="_7第１５表_３">#REF!</definedName>
    <definedName name="_xlnm._FilterDatabase" localSheetId="0" hidden="1">第4表!$A$10:$BF$74</definedName>
    <definedName name="_Q030">"#REF!"</definedName>
    <definedName name="_Q040">"#REF!"</definedName>
    <definedName name="_Q050">"#REF!"</definedName>
    <definedName name="_Q060">"#REF!"</definedName>
    <definedName name="_Q080">"#REF!"</definedName>
    <definedName name="_Q090">"#REF!"</definedName>
    <definedName name="_Q100">"#REF!"</definedName>
    <definedName name="_xlnm.Print_Area" localSheetId="0">第4表!$A$1:$BS$74</definedName>
    <definedName name="q_050">"#REF!"</definedName>
    <definedName name="q_060">"#REF!"</definedName>
    <definedName name="q_070">"#REF!"</definedName>
    <definedName name="q_080">"#REF!"</definedName>
    <definedName name="q_090">"#REF!"</definedName>
    <definedName name="q_100">"#REF!"</definedName>
    <definedName name="第１１表_１">#REF!</definedName>
    <definedName name="第１１表_２">#REF!</definedName>
    <definedName name="第１２表_１">#REF!</definedName>
    <definedName name="第１２表_２">#REF!</definedName>
    <definedName name="第１２表_３">#REF!</definedName>
    <definedName name="第１２表_４">#REF!</definedName>
    <definedName name="第１５表_１">#REF!</definedName>
    <definedName name="第１５表_２">#REF!</definedName>
    <definedName name="第１５表_３">#REF!</definedName>
    <definedName name="第１表販売額等">#REF!</definedName>
    <definedName name="第３表">#REF!</definedName>
  </definedNames>
  <calcPr calcId="145621"/>
</workbook>
</file>

<file path=xl/calcChain.xml><?xml version="1.0" encoding="utf-8"?>
<calcChain xmlns="http://schemas.openxmlformats.org/spreadsheetml/2006/main">
  <c r="AG11" i="1" l="1"/>
  <c r="AH11" i="1"/>
  <c r="AI11" i="1"/>
  <c r="AN11" i="1"/>
  <c r="AO11" i="1"/>
  <c r="AP11" i="1"/>
  <c r="AQ11" i="1"/>
  <c r="AR11" i="1"/>
  <c r="AG39" i="1"/>
  <c r="AH39" i="1"/>
  <c r="AI39" i="1"/>
  <c r="AN39" i="1"/>
  <c r="AO39" i="1"/>
  <c r="AP39" i="1"/>
  <c r="AQ39" i="1"/>
  <c r="AR39" i="1"/>
  <c r="AG51" i="1"/>
  <c r="AI51" i="1"/>
  <c r="AN51" i="1"/>
  <c r="AP51" i="1"/>
  <c r="AR51" i="1"/>
  <c r="AG55" i="1"/>
  <c r="AH55" i="1"/>
  <c r="AI55" i="1"/>
  <c r="AN55" i="1"/>
  <c r="AO55" i="1"/>
  <c r="AP55" i="1"/>
  <c r="AQ55" i="1"/>
  <c r="AR55" i="1"/>
  <c r="AG56" i="1"/>
  <c r="AH56" i="1"/>
  <c r="AI56" i="1"/>
  <c r="AN56" i="1"/>
  <c r="AO56" i="1"/>
  <c r="AP56" i="1"/>
  <c r="AQ56" i="1"/>
  <c r="AR56" i="1"/>
  <c r="H11" i="1" l="1"/>
  <c r="G11" i="1"/>
  <c r="F11" i="1"/>
  <c r="H39" i="1"/>
  <c r="G39" i="1"/>
  <c r="F39" i="1"/>
  <c r="H51" i="1"/>
  <c r="F51" i="1"/>
  <c r="H55" i="1"/>
  <c r="G55" i="1"/>
  <c r="F55" i="1"/>
  <c r="H56" i="1"/>
  <c r="G56" i="1"/>
  <c r="F56" i="1"/>
</calcChain>
</file>

<file path=xl/sharedStrings.xml><?xml version="1.0" encoding="utf-8"?>
<sst xmlns="http://schemas.openxmlformats.org/spreadsheetml/2006/main" count="944" uniqueCount="97">
  <si>
    <t xml:space="preserve">          ８時間換算雇用者数</t>
    <phoneticPr fontId="2"/>
  </si>
  <si>
    <t>（法人組織の事業所と個人経営の事業所の合計）</t>
    <rPh sb="1" eb="3">
      <t>ホウジン</t>
    </rPh>
    <rPh sb="3" eb="5">
      <t>ソシキ</t>
    </rPh>
    <rPh sb="6" eb="9">
      <t>ジギョウショ</t>
    </rPh>
    <rPh sb="10" eb="12">
      <t>コジン</t>
    </rPh>
    <rPh sb="12" eb="14">
      <t>ケイエイ</t>
    </rPh>
    <rPh sb="15" eb="18">
      <t>ジギョウショ</t>
    </rPh>
    <rPh sb="19" eb="21">
      <t>ゴウケイ</t>
    </rPh>
    <phoneticPr fontId="2"/>
  </si>
  <si>
    <t>合　　　　　　　　　　　計</t>
    <rPh sb="0" eb="1">
      <t>ゴウ</t>
    </rPh>
    <rPh sb="12" eb="13">
      <t>ケイ</t>
    </rPh>
    <phoneticPr fontId="2"/>
  </si>
  <si>
    <t>法　　　　　　　　　　　　　　　　　　　　　　　　　　　　　　人</t>
    <rPh sb="0" eb="1">
      <t>ホウ</t>
    </rPh>
    <rPh sb="31" eb="32">
      <t>ジン</t>
    </rPh>
    <phoneticPr fontId="2"/>
  </si>
  <si>
    <t xml:space="preserve">                             従　   　　　　　　　       業　　　　　　　　者　　　　　　　　数</t>
    <rPh sb="29" eb="30">
      <t>ジュウ</t>
    </rPh>
    <rPh sb="48" eb="49">
      <t>ギョウ</t>
    </rPh>
    <rPh sb="57" eb="58">
      <t>シャ</t>
    </rPh>
    <rPh sb="66" eb="67">
      <t>スウ</t>
    </rPh>
    <phoneticPr fontId="2"/>
  </si>
  <si>
    <t>臨　　　　　時</t>
    <rPh sb="0" eb="1">
      <t>ノゾム</t>
    </rPh>
    <rPh sb="6" eb="7">
      <t>ジ</t>
    </rPh>
    <phoneticPr fontId="2"/>
  </si>
  <si>
    <t>従業者・臨時雇用者のうち他への出向・派遣従業者数（人）</t>
    <rPh sb="0" eb="3">
      <t>ジュウギョウシャ</t>
    </rPh>
    <rPh sb="4" eb="6">
      <t>リンジ</t>
    </rPh>
    <rPh sb="6" eb="9">
      <t>コヨウシャ</t>
    </rPh>
    <rPh sb="12" eb="13">
      <t>タ</t>
    </rPh>
    <rPh sb="15" eb="17">
      <t>シュッコウ</t>
    </rPh>
    <rPh sb="18" eb="20">
      <t>ハケン</t>
    </rPh>
    <rPh sb="20" eb="23">
      <t>ジュウギョウシャ</t>
    </rPh>
    <rPh sb="23" eb="24">
      <t>スウ</t>
    </rPh>
    <rPh sb="25" eb="26">
      <t>ニン</t>
    </rPh>
    <phoneticPr fontId="2"/>
  </si>
  <si>
    <t>他からの出向・派遣従業者数（人）</t>
    <rPh sb="0" eb="1">
      <t>タ</t>
    </rPh>
    <rPh sb="4" eb="6">
      <t>シュッコウ</t>
    </rPh>
    <rPh sb="7" eb="9">
      <t>ハケン</t>
    </rPh>
    <rPh sb="9" eb="12">
      <t>ジュウギョウシャ</t>
    </rPh>
    <rPh sb="12" eb="13">
      <t>スウ</t>
    </rPh>
    <rPh sb="14" eb="15">
      <t>ニン</t>
    </rPh>
    <phoneticPr fontId="2"/>
  </si>
  <si>
    <t>ﾊﾟｰﾄ・ｱﾙﾊﾞｲﾄなどの8時間換算雇用者数</t>
    <rPh sb="15" eb="17">
      <t>ジカン</t>
    </rPh>
    <rPh sb="17" eb="19">
      <t>カンサン</t>
    </rPh>
    <rPh sb="19" eb="22">
      <t>コヨウシャ</t>
    </rPh>
    <rPh sb="22" eb="23">
      <t>スウ</t>
    </rPh>
    <phoneticPr fontId="2"/>
  </si>
  <si>
    <t>産　　業　　分　　類　　小　　分　　類</t>
    <rPh sb="0" eb="1">
      <t>サン</t>
    </rPh>
    <rPh sb="3" eb="4">
      <t>ギョウ</t>
    </rPh>
    <rPh sb="6" eb="7">
      <t>ブン</t>
    </rPh>
    <rPh sb="9" eb="10">
      <t>タグイ</t>
    </rPh>
    <rPh sb="12" eb="13">
      <t>ショウ</t>
    </rPh>
    <rPh sb="15" eb="16">
      <t>ブン</t>
    </rPh>
    <rPh sb="18" eb="19">
      <t>タグイ</t>
    </rPh>
    <phoneticPr fontId="2"/>
  </si>
  <si>
    <t>就業者数(人)</t>
    <rPh sb="0" eb="3">
      <t>シュウギョウシャ</t>
    </rPh>
    <rPh sb="3" eb="4">
      <t>スウ</t>
    </rPh>
    <rPh sb="5" eb="6">
      <t>ニン</t>
    </rPh>
    <phoneticPr fontId="2"/>
  </si>
  <si>
    <t>従業者数(人)</t>
    <rPh sb="0" eb="3">
      <t>ジュウギョウシャ</t>
    </rPh>
    <rPh sb="3" eb="4">
      <t>スウ</t>
    </rPh>
    <rPh sb="5" eb="6">
      <t>ニン</t>
    </rPh>
    <phoneticPr fontId="2"/>
  </si>
  <si>
    <t>計(人)</t>
    <rPh sb="0" eb="1">
      <t>ケイ</t>
    </rPh>
    <rPh sb="2" eb="3">
      <t>ニン</t>
    </rPh>
    <phoneticPr fontId="2"/>
  </si>
  <si>
    <t>有給役員(人)</t>
    <rPh sb="0" eb="2">
      <t>ユウキュウ</t>
    </rPh>
    <rPh sb="2" eb="4">
      <t>ヤクイン</t>
    </rPh>
    <rPh sb="5" eb="6">
      <t>ニン</t>
    </rPh>
    <phoneticPr fontId="2"/>
  </si>
  <si>
    <t>常用雇用者(人)</t>
    <rPh sb="0" eb="2">
      <t>ジョウヨウ</t>
    </rPh>
    <rPh sb="2" eb="5">
      <t>コヨウシャ</t>
    </rPh>
    <rPh sb="6" eb="7">
      <t>ニン</t>
    </rPh>
    <phoneticPr fontId="2"/>
  </si>
  <si>
    <t>個人事業主</t>
    <rPh sb="0" eb="2">
      <t>コジン</t>
    </rPh>
    <rPh sb="2" eb="5">
      <t>ジギョウヌシ</t>
    </rPh>
    <phoneticPr fontId="2"/>
  </si>
  <si>
    <t>無給家族従業者</t>
    <rPh sb="0" eb="2">
      <t>ムキュウ</t>
    </rPh>
    <rPh sb="2" eb="4">
      <t>カゾク</t>
    </rPh>
    <rPh sb="4" eb="7">
      <t>ジュウギョウシャ</t>
    </rPh>
    <phoneticPr fontId="2"/>
  </si>
  <si>
    <t>計</t>
    <rPh sb="0" eb="1">
      <t>ケイ</t>
    </rPh>
    <phoneticPr fontId="2"/>
  </si>
  <si>
    <t>正社員</t>
    <rPh sb="0" eb="3">
      <t>セイシャイン</t>
    </rPh>
    <phoneticPr fontId="2"/>
  </si>
  <si>
    <t>パート・</t>
    <phoneticPr fontId="2"/>
  </si>
  <si>
    <t>雇用者数　(人)</t>
    <rPh sb="0" eb="1">
      <t>ヤトイ</t>
    </rPh>
    <rPh sb="1" eb="2">
      <t>ヨウ</t>
    </rPh>
    <rPh sb="2" eb="3">
      <t>シャ</t>
    </rPh>
    <rPh sb="3" eb="4">
      <t>スウ</t>
    </rPh>
    <rPh sb="6" eb="7">
      <t>ニン</t>
    </rPh>
    <phoneticPr fontId="2"/>
  </si>
  <si>
    <t>出向</t>
    <rPh sb="0" eb="2">
      <t>シュッコウ</t>
    </rPh>
    <phoneticPr fontId="2"/>
  </si>
  <si>
    <t>派遣</t>
    <rPh sb="0" eb="2">
      <t>ハケン</t>
    </rPh>
    <phoneticPr fontId="2"/>
  </si>
  <si>
    <t>・正職員</t>
    <rPh sb="1" eb="4">
      <t>セイショクイン</t>
    </rPh>
    <phoneticPr fontId="2"/>
  </si>
  <si>
    <t>アルバイト等</t>
    <rPh sb="5" eb="6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</si>
  <si>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</si>
  <si>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</si>
  <si>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　成　26　年　計</t>
    <phoneticPr fontId="2"/>
  </si>
  <si>
    <t>卸売業計</t>
    <phoneticPr fontId="2"/>
  </si>
  <si>
    <t>-</t>
  </si>
  <si>
    <t>各種商品卸売業</t>
    <phoneticPr fontId="2"/>
  </si>
  <si>
    <t>繊維・衣服等卸売業</t>
    <phoneticPr fontId="2"/>
  </si>
  <si>
    <t>繊維品卸売業（衣服，身の回り品を除く）</t>
    <phoneticPr fontId="2"/>
  </si>
  <si>
    <t>衣服卸売業</t>
    <phoneticPr fontId="2"/>
  </si>
  <si>
    <t>身の回り品卸売業</t>
    <phoneticPr fontId="2"/>
  </si>
  <si>
    <t>飲食料品卸売業</t>
    <phoneticPr fontId="2"/>
  </si>
  <si>
    <t>農畜産物・水産物卸売業</t>
    <phoneticPr fontId="2"/>
  </si>
  <si>
    <t>食料・飲料卸売業</t>
    <phoneticPr fontId="2"/>
  </si>
  <si>
    <t>建築材料，鉱物・金属材料等卸売業</t>
    <phoneticPr fontId="2"/>
  </si>
  <si>
    <t>建築材料卸売業</t>
    <phoneticPr fontId="2"/>
  </si>
  <si>
    <t>化学製品卸売業</t>
    <phoneticPr fontId="2"/>
  </si>
  <si>
    <t>石油・鉱物卸売業</t>
    <phoneticPr fontId="2"/>
  </si>
  <si>
    <t>鉄鋼製品卸売業</t>
    <phoneticPr fontId="2"/>
  </si>
  <si>
    <t>非鉄金属卸売業</t>
    <phoneticPr fontId="2"/>
  </si>
  <si>
    <t>再生資源卸売業</t>
    <phoneticPr fontId="2"/>
  </si>
  <si>
    <t>機械器具卸売業</t>
    <phoneticPr fontId="2"/>
  </si>
  <si>
    <t>産業機械器具卸売業</t>
    <phoneticPr fontId="2"/>
  </si>
  <si>
    <t>自動車卸売業</t>
    <phoneticPr fontId="2"/>
  </si>
  <si>
    <t>電気機械器具卸売業</t>
    <phoneticPr fontId="2"/>
  </si>
  <si>
    <t>その他の機械器具卸売業</t>
    <phoneticPr fontId="2"/>
  </si>
  <si>
    <t>その他の卸売業</t>
    <phoneticPr fontId="2"/>
  </si>
  <si>
    <t>家具・建具・じゅう器等卸売業</t>
    <phoneticPr fontId="2"/>
  </si>
  <si>
    <t>医薬品・化粧品等卸売業</t>
    <phoneticPr fontId="2"/>
  </si>
  <si>
    <t>紙・紙製品卸売業</t>
    <phoneticPr fontId="2"/>
  </si>
  <si>
    <t>他に分類されない卸売業</t>
    <phoneticPr fontId="2"/>
  </si>
  <si>
    <t>小売業計</t>
    <rPh sb="0" eb="1">
      <t>コ</t>
    </rPh>
    <phoneticPr fontId="2"/>
  </si>
  <si>
    <t>各種商品小売業</t>
    <phoneticPr fontId="2"/>
  </si>
  <si>
    <t>百貨店，総合スーパー</t>
    <phoneticPr fontId="2"/>
  </si>
  <si>
    <t>その他の各種商品小売業（従業者が常時50人未満のもの）</t>
    <phoneticPr fontId="2"/>
  </si>
  <si>
    <t>織物・衣服・身の回り品小売業</t>
    <phoneticPr fontId="2"/>
  </si>
  <si>
    <t>呉服・服地・寝具小売業</t>
    <phoneticPr fontId="2"/>
  </si>
  <si>
    <t>男子服小売業</t>
    <phoneticPr fontId="2"/>
  </si>
  <si>
    <t>婦人・子供服小売業</t>
    <phoneticPr fontId="2"/>
  </si>
  <si>
    <t>靴・履物小売業</t>
    <phoneticPr fontId="2"/>
  </si>
  <si>
    <t>その他の織物・衣服・身の回り品小売業</t>
    <phoneticPr fontId="2"/>
  </si>
  <si>
    <t>飲食料品小売業</t>
    <phoneticPr fontId="2"/>
  </si>
  <si>
    <t>各種食料品小売業</t>
    <phoneticPr fontId="2"/>
  </si>
  <si>
    <t>野菜・果実小売業</t>
    <phoneticPr fontId="2"/>
  </si>
  <si>
    <t>食肉小売業</t>
    <phoneticPr fontId="2"/>
  </si>
  <si>
    <t>鮮魚小売業</t>
    <phoneticPr fontId="2"/>
  </si>
  <si>
    <t>酒小売業</t>
    <phoneticPr fontId="2"/>
  </si>
  <si>
    <t>菓子・パン小売業</t>
    <phoneticPr fontId="2"/>
  </si>
  <si>
    <t>その他の飲食料品小売業</t>
    <phoneticPr fontId="2"/>
  </si>
  <si>
    <t>機械器具小売業</t>
    <phoneticPr fontId="2"/>
  </si>
  <si>
    <t>自動車小売業</t>
    <phoneticPr fontId="2"/>
  </si>
  <si>
    <t>自転車小売業</t>
    <phoneticPr fontId="2"/>
  </si>
  <si>
    <t>機械器具小売業（自動車，自転車を除く）</t>
    <phoneticPr fontId="2"/>
  </si>
  <si>
    <t>その他の小売業</t>
    <phoneticPr fontId="2"/>
  </si>
  <si>
    <t>家具・建具・畳小売業</t>
    <phoneticPr fontId="2"/>
  </si>
  <si>
    <t>じゅう器小売業</t>
    <phoneticPr fontId="2"/>
  </si>
  <si>
    <t>医薬品・化粧品小売業</t>
    <phoneticPr fontId="2"/>
  </si>
  <si>
    <t>農耕用品小売業</t>
    <phoneticPr fontId="2"/>
  </si>
  <si>
    <t>燃料小売業</t>
    <phoneticPr fontId="2"/>
  </si>
  <si>
    <t>書籍・文房具小売業</t>
    <phoneticPr fontId="2"/>
  </si>
  <si>
    <t>スポーツ用品・がん具・娯楽用品・楽器小売業</t>
    <phoneticPr fontId="2"/>
  </si>
  <si>
    <t>写真機・時計・眼鏡小売業</t>
    <phoneticPr fontId="2"/>
  </si>
  <si>
    <t>他に分類されない小売業</t>
    <phoneticPr fontId="2"/>
  </si>
  <si>
    <t>無店舗小売業</t>
    <rPh sb="0" eb="3">
      <t>ムテンポ</t>
    </rPh>
    <rPh sb="3" eb="6">
      <t>コウリギョウ</t>
    </rPh>
    <phoneticPr fontId="2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</si>
  <si>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2"/>
  </si>
  <si>
    <t>自動販売機による小売業</t>
    <rPh sb="0" eb="2">
      <t>ジドウ</t>
    </rPh>
    <rPh sb="2" eb="5">
      <t>ハンバイキ</t>
    </rPh>
    <rPh sb="8" eb="11">
      <t>コウリギョウ</t>
    </rPh>
    <phoneticPr fontId="2"/>
  </si>
  <si>
    <t>その他の無店舗小売業</t>
    <rPh sb="2" eb="3">
      <t>タ</t>
    </rPh>
    <rPh sb="4" eb="7">
      <t>ムテンポ</t>
    </rPh>
    <rPh sb="7" eb="10">
      <t>コウリギョウ</t>
    </rPh>
    <phoneticPr fontId="2"/>
  </si>
  <si>
    <t>第４表　産業分類小分類別の法人・個人別、男女別就業者数、従業者数（内訳別）、臨時雇用者数、従業者・</t>
    <rPh sb="0" eb="1">
      <t>ダイ</t>
    </rPh>
    <rPh sb="2" eb="3">
      <t>ヒョウ</t>
    </rPh>
    <rPh sb="4" eb="6">
      <t>サンギョウ</t>
    </rPh>
    <rPh sb="6" eb="8">
      <t>ブンルイ</t>
    </rPh>
    <rPh sb="8" eb="11">
      <t>ショウブンルイ</t>
    </rPh>
    <rPh sb="11" eb="12">
      <t>ベツ</t>
    </rPh>
    <rPh sb="13" eb="15">
      <t>ホウジン</t>
    </rPh>
    <rPh sb="16" eb="18">
      <t>コジン</t>
    </rPh>
    <rPh sb="18" eb="19">
      <t>ベツ</t>
    </rPh>
    <rPh sb="20" eb="22">
      <t>ダンジョ</t>
    </rPh>
    <rPh sb="22" eb="23">
      <t>ベツ</t>
    </rPh>
    <rPh sb="23" eb="26">
      <t>シュウギョウシャ</t>
    </rPh>
    <rPh sb="26" eb="27">
      <t>スウ</t>
    </rPh>
    <rPh sb="28" eb="31">
      <t>ジュウギョウシャ</t>
    </rPh>
    <rPh sb="31" eb="32">
      <t>スウ</t>
    </rPh>
    <rPh sb="33" eb="35">
      <t>ウチワケ</t>
    </rPh>
    <rPh sb="35" eb="36">
      <t>ベツ</t>
    </rPh>
    <phoneticPr fontId="2"/>
  </si>
  <si>
    <t>臨時雇用者のうち他への出向・派遣従業者数、他からの出向・派遣従業者数及びパート・アルバイトなどの</t>
    <phoneticPr fontId="2"/>
  </si>
  <si>
    <t xml:space="preserve">          ８時間換算雇用者数（つづき）</t>
    <phoneticPr fontId="2"/>
  </si>
  <si>
    <t>法　　　　　人</t>
    <rPh sb="0" eb="1">
      <t>ホウ</t>
    </rPh>
    <rPh sb="6" eb="7">
      <t>ヒト</t>
    </rPh>
    <phoneticPr fontId="2"/>
  </si>
  <si>
    <t>個　　　　　　　　　　　　　　　　　　　　　　　　　　　　人</t>
    <phoneticPr fontId="2"/>
  </si>
  <si>
    <t>個　　　　　　　　　　　　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</si>
</sst>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0"/>
    <numFmt numFmtId="177" formatCode="_-* #,##0_-;\-* #,##0_-;_-* &quot;-&quot;_-;_-@_-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38"/>
        <bgColor indexed="21"/>
      </patternFill>
    </fill>
    <fill>
      <patternFill patternType="solid">
        <fgColor indexed="11"/>
        <bgColor indexed="30"/>
      </patternFill>
    </fill>
    <fill>
      <patternFill patternType="solid">
        <fgColor indexed="21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14"/>
        <bgColor indexed="11"/>
      </patternFill>
    </fill>
    <fill>
      <patternFill patternType="solid">
        <fgColor indexed="31"/>
        <bgColor indexed="15"/>
      </patternFill>
    </fill>
    <fill>
      <patternFill patternType="solid">
        <fgColor indexed="61"/>
        <bgColor indexed="51"/>
      </patternFill>
    </fill>
    <fill>
      <patternFill patternType="solid">
        <fgColor indexed="35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15"/>
        <bgColor indexed="31"/>
      </patternFill>
    </fill>
    <fill>
      <patternFill patternType="solid">
        <fgColor indexed="13"/>
        <bgColor indexed="47"/>
      </patternFill>
    </fill>
    <fill>
      <patternFill patternType="solid">
        <fgColor indexed="24"/>
        <bgColor indexed="40"/>
      </patternFill>
    </fill>
    <fill>
      <patternFill patternType="solid">
        <fgColor indexed="45"/>
        <bgColor indexed="46"/>
      </patternFill>
    </fill>
    <fill>
      <patternFill patternType="solid">
        <fgColor indexed="34"/>
        <bgColor indexed="35"/>
      </patternFill>
    </fill>
    <fill>
      <patternFill patternType="solid">
        <fgColor indexed="46"/>
        <bgColor indexed="55"/>
      </patternFill>
    </fill>
    <fill>
      <patternFill patternType="solid">
        <fgColor indexed="44"/>
        <bgColor indexed="40"/>
      </patternFill>
    </fill>
    <fill>
      <patternFill patternType="solid">
        <fgColor indexed="51"/>
        <bgColor indexed="47"/>
      </patternFill>
    </fill>
    <fill>
      <patternFill patternType="solid">
        <fgColor indexed="48"/>
        <bgColor indexed="49"/>
      </patternFill>
    </fill>
    <fill>
      <patternFill patternType="solid">
        <fgColor indexed="25"/>
        <bgColor indexed="19"/>
      </patternFill>
    </fill>
    <fill>
      <patternFill patternType="solid">
        <fgColor indexed="50"/>
        <bgColor indexed="55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8"/>
      </patternFill>
    </fill>
    <fill>
      <patternFill patternType="solid">
        <fgColor indexed="29"/>
        <bgColor indexed="52"/>
      </patternFill>
    </fill>
    <fill>
      <patternFill patternType="solid">
        <fgColor indexed="55"/>
        <bgColor indexed="57"/>
      </patternFill>
    </fill>
    <fill>
      <patternFill patternType="solid">
        <fgColor indexed="43"/>
        <bgColor indexed="13"/>
      </patternFill>
    </fill>
    <fill>
      <patternFill patternType="solid">
        <fgColor indexed="26"/>
        <bgColor indexed="11"/>
      </patternFill>
    </fill>
    <fill>
      <patternFill patternType="solid">
        <fgColor indexed="60"/>
        <bgColor indexed="13"/>
      </patternFill>
    </fill>
    <fill>
      <patternFill patternType="solid">
        <fgColor indexed="30"/>
        <bgColor indexed="11"/>
      </patternFill>
    </fill>
    <fill>
      <patternFill patternType="solid">
        <fgColor indexed="47"/>
        <bgColor indexed="51"/>
      </patternFill>
    </fill>
    <fill>
      <patternFill patternType="solid">
        <fgColor indexed="42"/>
        <bgColor indexed="35"/>
      </patternFill>
    </fill>
  </fills>
  <borders count="3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</borders>
  <cellStyleXfs count="55">
    <xf numFmtId="0" fontId="0" fillId="0" borderId="0">
      <alignment vertical="center"/>
    </xf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26" borderId="24" applyNumberFormat="0" applyAlignment="0" applyProtection="0"/>
    <xf numFmtId="0" fontId="13" fillId="27" borderId="0" applyNumberFormat="0" applyBorder="0" applyAlignment="0" applyProtection="0"/>
    <xf numFmtId="0" fontId="7" fillId="28" borderId="25" applyNumberFormat="0" applyAlignment="0" applyProtection="0"/>
    <xf numFmtId="0" fontId="14" fillId="0" borderId="26" applyNumberFormat="0" applyFill="0" applyAlignment="0" applyProtection="0"/>
    <xf numFmtId="0" fontId="15" fillId="29" borderId="0" applyNumberFormat="0" applyBorder="0" applyAlignment="0" applyProtection="0"/>
    <xf numFmtId="0" fontId="16" fillId="30" borderId="27" applyNumberFormat="0" applyAlignment="0" applyProtection="0"/>
    <xf numFmtId="0" fontId="17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8" fillId="0" borderId="28" applyNumberFormat="0" applyFill="0" applyAlignment="0" applyProtection="0"/>
    <xf numFmtId="0" fontId="19" fillId="0" borderId="29" applyNumberFormat="0" applyFill="0" applyAlignment="0" applyProtection="0"/>
    <xf numFmtId="0" fontId="20" fillId="0" borderId="3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31" applyNumberFormat="0" applyFill="0" applyAlignment="0" applyProtection="0"/>
    <xf numFmtId="0" fontId="22" fillId="30" borderId="32" applyNumberFormat="0" applyAlignment="0" applyProtection="0"/>
    <xf numFmtId="0" fontId="23" fillId="0" borderId="0" applyNumberFormat="0" applyFill="0" applyBorder="0" applyAlignment="0" applyProtection="0"/>
    <xf numFmtId="0" fontId="24" fillId="31" borderId="27" applyNumberFormat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32" borderId="0" applyNumberFormat="0" applyBorder="0" applyAlignment="0" applyProtection="0"/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49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 applyAlignment="1">
      <alignment vertical="top"/>
    </xf>
    <xf numFmtId="0" fontId="3" fillId="0" borderId="0" xfId="0" applyFont="1" applyAlignment="1">
      <alignment vertical="center" wrapText="1"/>
    </xf>
    <xf numFmtId="0" fontId="5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0" xfId="0" applyNumberFormat="1" applyFont="1" applyAlignment="1">
      <alignment vertical="top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9" xfId="0" applyFont="1" applyBorder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vertical="center" wrapText="1"/>
    </xf>
    <xf numFmtId="176" fontId="5" fillId="0" borderId="0" xfId="0" applyNumberFormat="1" applyFo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15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76" fontId="26" fillId="0" borderId="0" xfId="0" applyNumberFormat="1" applyFont="1" applyAlignment="1">
      <alignment horizontal="right" vertical="center"/>
    </xf>
    <xf numFmtId="176" fontId="26" fillId="0" borderId="0" xfId="0" applyNumberFormat="1" applyFont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6" fillId="0" borderId="19" xfId="0" applyFont="1" applyBorder="1" applyAlignment="1">
      <alignment vertical="center" wrapText="1"/>
    </xf>
    <xf numFmtId="176" fontId="8" fillId="0" borderId="0" xfId="0" applyNumberFormat="1" applyFont="1" applyFill="1" applyAlignment="1">
      <alignment horizontal="right" vertical="center"/>
    </xf>
    <xf numFmtId="176" fontId="26" fillId="0" borderId="0" xfId="0" applyNumberFormat="1" applyFont="1" applyFill="1" applyAlignment="1">
      <alignment horizontal="right" vertical="center"/>
    </xf>
    <xf numFmtId="176" fontId="26" fillId="0" borderId="0" xfId="0" applyNumberFormat="1" applyFont="1" applyFill="1" applyBorder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176" fontId="26" fillId="0" borderId="22" xfId="0" applyNumberFormat="1" applyFont="1" applyFill="1" applyBorder="1" applyAlignment="1">
      <alignment horizontal="right" vertical="center"/>
    </xf>
    <xf numFmtId="0" fontId="26" fillId="0" borderId="22" xfId="0" applyFont="1" applyBorder="1" applyAlignment="1">
      <alignment horizontal="left" vertical="center"/>
    </xf>
    <xf numFmtId="0" fontId="26" fillId="0" borderId="2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5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10" xfId="42"/>
    <cellStyle name="標準 11" xfId="43"/>
    <cellStyle name="標準 12" xfId="44"/>
    <cellStyle name="標準 2" xfId="45"/>
    <cellStyle name="標準 2 2" xfId="46"/>
    <cellStyle name="標準 3" xfId="47"/>
    <cellStyle name="標準 4" xfId="48"/>
    <cellStyle name="標準 5" xfId="49"/>
    <cellStyle name="標準 6" xfId="50"/>
    <cellStyle name="標準 7" xfId="51"/>
    <cellStyle name="標準 8" xfId="52"/>
    <cellStyle name="標準 9" xfId="53"/>
    <cellStyle name="良い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0372\Desktop\&#38306;&#25968;&#20184;&#12365;&#65297;&#6529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０表"/>
    </sheetNames>
    <sheetDataSet>
      <sheetData sheetId="0">
        <row r="7">
          <cell r="F7" t="str">
            <v>（人）（人）（人）（人）</v>
          </cell>
          <cell r="G7" t="str">
            <v>（百万円）（百万円）（百万円）（百万円）</v>
          </cell>
          <cell r="H7" t="str">
            <v>（百万円）（百万円）（百万円）（百万円）</v>
          </cell>
          <cell r="I7" t="str">
            <v>（㎡）</v>
          </cell>
          <cell r="L7" t="str">
            <v>（人）（人）（人）（人）</v>
          </cell>
          <cell r="M7" t="str">
            <v>（百万円）（百万円）（百万円）（百万円）</v>
          </cell>
          <cell r="N7" t="str">
            <v>（百万円）（百万円）（百万円）（百万円）</v>
          </cell>
          <cell r="O7" t="str">
            <v>（㎡）</v>
          </cell>
          <cell r="U7" t="str">
            <v>（人）（人）（人）（人）</v>
          </cell>
          <cell r="V7" t="str">
            <v>（百万円）（百万円）（百万円）（百万円）</v>
          </cell>
          <cell r="W7" t="str">
            <v>（百万円）（百万円）（百万円）（百万円）</v>
          </cell>
          <cell r="X7" t="str">
            <v>（㎡）</v>
          </cell>
          <cell r="AA7" t="str">
            <v>（人）（人）（人）（人）</v>
          </cell>
          <cell r="AB7" t="str">
            <v>（百万円）（百万円）（百万円）（百万円）</v>
          </cell>
          <cell r="AC7" t="str">
            <v>（百万円）（百万円）（百万円）（百万円）</v>
          </cell>
          <cell r="AD7" t="str">
            <v>（㎡）</v>
          </cell>
        </row>
        <row r="8">
          <cell r="A8" t="str">
            <v>ｺｳﾘ</v>
          </cell>
          <cell r="B8" t="str">
            <v>小        売        業        計小        売        業        計小        売        業        計小        売        業        計</v>
          </cell>
          <cell r="C8">
            <v>14303</v>
          </cell>
          <cell r="D8">
            <v>7186</v>
          </cell>
          <cell r="E8">
            <v>7117</v>
          </cell>
          <cell r="F8">
            <v>87748</v>
          </cell>
          <cell r="G8">
            <v>165018244</v>
          </cell>
          <cell r="H8">
            <v>13591187</v>
          </cell>
          <cell r="I8">
            <v>2323262</v>
          </cell>
          <cell r="J8">
            <v>484</v>
          </cell>
          <cell r="K8">
            <v>295</v>
          </cell>
          <cell r="L8">
            <v>9364</v>
          </cell>
          <cell r="M8">
            <v>14894657</v>
          </cell>
          <cell r="N8">
            <v>946964</v>
          </cell>
          <cell r="O8">
            <v>168362</v>
          </cell>
          <cell r="P8" t="str">
            <v>ｺｳﾘ</v>
          </cell>
          <cell r="Q8" t="str">
            <v>ｺｳﾘ</v>
          </cell>
          <cell r="R8" t="str">
            <v>小        売        業        計小        売        業        計小        売        業        計小        売        業        計</v>
          </cell>
          <cell r="S8">
            <v>264</v>
          </cell>
          <cell r="T8">
            <v>41</v>
          </cell>
          <cell r="U8">
            <v>10094</v>
          </cell>
          <cell r="V8">
            <v>21603966</v>
          </cell>
          <cell r="W8">
            <v>1076449</v>
          </cell>
          <cell r="X8">
            <v>287848</v>
          </cell>
          <cell r="Y8">
            <v>6438</v>
          </cell>
          <cell r="Z8">
            <v>6781</v>
          </cell>
          <cell r="AA8">
            <v>68290</v>
          </cell>
          <cell r="AB8">
            <v>128519621</v>
          </cell>
          <cell r="AC8">
            <v>11567774</v>
          </cell>
          <cell r="AD8">
            <v>1867052</v>
          </cell>
          <cell r="AE8" t="str">
            <v>ｺｳﾘ</v>
          </cell>
        </row>
        <row r="9">
          <cell r="B9" t="str">
            <v>2人以下2人以下2人以下2人以下</v>
          </cell>
          <cell r="C9">
            <v>6766</v>
          </cell>
          <cell r="D9">
            <v>1543</v>
          </cell>
          <cell r="E9">
            <v>5223</v>
          </cell>
          <cell r="F9">
            <v>10757</v>
          </cell>
          <cell r="G9">
            <v>9448178</v>
          </cell>
          <cell r="H9">
            <v>1342763</v>
          </cell>
          <cell r="I9">
            <v>334991</v>
          </cell>
          <cell r="J9">
            <v>29</v>
          </cell>
          <cell r="K9">
            <v>57</v>
          </cell>
          <cell r="L9">
            <v>151</v>
          </cell>
          <cell r="M9">
            <v>462938</v>
          </cell>
          <cell r="N9">
            <v>33005</v>
          </cell>
          <cell r="O9">
            <v>8553</v>
          </cell>
          <cell r="R9" t="str">
            <v>2人以下2人以下2人以下2人以下</v>
          </cell>
          <cell r="S9">
            <v>20</v>
          </cell>
          <cell r="T9">
            <v>19</v>
          </cell>
          <cell r="U9">
            <v>71</v>
          </cell>
          <cell r="V9">
            <v>145486</v>
          </cell>
          <cell r="W9">
            <v>20320</v>
          </cell>
          <cell r="X9">
            <v>3583</v>
          </cell>
          <cell r="Y9">
            <v>1494</v>
          </cell>
          <cell r="Z9">
            <v>5147</v>
          </cell>
          <cell r="AA9">
            <v>10535</v>
          </cell>
          <cell r="AB9">
            <v>8839754</v>
          </cell>
          <cell r="AC9">
            <v>1289438</v>
          </cell>
          <cell r="AD9">
            <v>322855</v>
          </cell>
        </row>
        <row r="10">
          <cell r="B10" t="str">
            <v>3～4人3～4人3～4人3～4人</v>
          </cell>
          <cell r="C10">
            <v>3260</v>
          </cell>
          <cell r="D10">
            <v>1863</v>
          </cell>
          <cell r="E10">
            <v>1397</v>
          </cell>
          <cell r="F10">
            <v>11046</v>
          </cell>
          <cell r="G10">
            <v>16020943</v>
          </cell>
          <cell r="H10">
            <v>1727078</v>
          </cell>
          <cell r="I10">
            <v>267767</v>
          </cell>
          <cell r="J10">
            <v>44</v>
          </cell>
          <cell r="K10">
            <v>38</v>
          </cell>
          <cell r="L10">
            <v>283</v>
          </cell>
          <cell r="M10">
            <v>619123</v>
          </cell>
          <cell r="N10">
            <v>64147</v>
          </cell>
          <cell r="O10">
            <v>13827</v>
          </cell>
          <cell r="R10" t="str">
            <v>3～4人3～4人3～4人3～4人</v>
          </cell>
          <cell r="S10">
            <v>25</v>
          </cell>
          <cell r="T10">
            <v>15</v>
          </cell>
          <cell r="U10">
            <v>138</v>
          </cell>
          <cell r="V10">
            <v>248842</v>
          </cell>
          <cell r="W10">
            <v>28833</v>
          </cell>
          <cell r="X10">
            <v>4935</v>
          </cell>
          <cell r="Y10">
            <v>1794</v>
          </cell>
          <cell r="Z10">
            <v>1344</v>
          </cell>
          <cell r="AA10">
            <v>10625</v>
          </cell>
          <cell r="AB10">
            <v>15152978</v>
          </cell>
          <cell r="AC10">
            <v>1634098</v>
          </cell>
          <cell r="AD10">
            <v>249005</v>
          </cell>
        </row>
        <row r="11">
          <cell r="B11" t="str">
            <v>5～9人5～9人5～9人5～9人</v>
          </cell>
          <cell r="C11">
            <v>2231</v>
          </cell>
          <cell r="D11">
            <v>1947</v>
          </cell>
          <cell r="E11">
            <v>284</v>
          </cell>
          <cell r="F11">
            <v>14260</v>
          </cell>
          <cell r="G11">
            <v>32273061</v>
          </cell>
          <cell r="H11">
            <v>2872331</v>
          </cell>
          <cell r="I11">
            <v>360250</v>
          </cell>
          <cell r="J11">
            <v>97</v>
          </cell>
          <cell r="K11">
            <v>37</v>
          </cell>
          <cell r="L11">
            <v>906</v>
          </cell>
          <cell r="M11">
            <v>2012553</v>
          </cell>
          <cell r="N11">
            <v>127892</v>
          </cell>
          <cell r="O11">
            <v>23655</v>
          </cell>
          <cell r="R11" t="str">
            <v>5～9人5～9人5～9人5～9人</v>
          </cell>
          <cell r="S11">
            <v>39</v>
          </cell>
          <cell r="T11">
            <v>6</v>
          </cell>
          <cell r="U11">
            <v>298</v>
          </cell>
          <cell r="V11">
            <v>547773</v>
          </cell>
          <cell r="W11">
            <v>39695</v>
          </cell>
          <cell r="X11">
            <v>8097</v>
          </cell>
          <cell r="Y11">
            <v>1811</v>
          </cell>
          <cell r="Z11">
            <v>241</v>
          </cell>
          <cell r="AA11">
            <v>13056</v>
          </cell>
          <cell r="AB11">
            <v>29712735</v>
          </cell>
          <cell r="AC11">
            <v>2704744</v>
          </cell>
          <cell r="AD11">
            <v>328498</v>
          </cell>
        </row>
        <row r="12">
          <cell r="B12" t="str">
            <v>10～19人10～19人10～19人10～19人</v>
          </cell>
          <cell r="C12">
            <v>1312</v>
          </cell>
          <cell r="D12">
            <v>1148</v>
          </cell>
          <cell r="E12">
            <v>164</v>
          </cell>
          <cell r="F12">
            <v>17710</v>
          </cell>
          <cell r="G12">
            <v>38771663</v>
          </cell>
          <cell r="H12">
            <v>2652350</v>
          </cell>
          <cell r="I12">
            <v>370232</v>
          </cell>
          <cell r="J12">
            <v>235</v>
          </cell>
          <cell r="K12">
            <v>139</v>
          </cell>
          <cell r="L12">
            <v>5259</v>
          </cell>
          <cell r="M12">
            <v>8032604</v>
          </cell>
          <cell r="N12">
            <v>356096</v>
          </cell>
          <cell r="O12">
            <v>70267</v>
          </cell>
          <cell r="R12" t="str">
            <v>10～19人10～19人10～19人10～19人</v>
          </cell>
          <cell r="S12">
            <v>41</v>
          </cell>
          <cell r="T12">
            <v>1</v>
          </cell>
          <cell r="U12">
            <v>588</v>
          </cell>
          <cell r="V12">
            <v>1177903</v>
          </cell>
          <cell r="W12">
            <v>78782</v>
          </cell>
          <cell r="X12">
            <v>16973</v>
          </cell>
          <cell r="Y12">
            <v>872</v>
          </cell>
          <cell r="Z12">
            <v>24</v>
          </cell>
          <cell r="AA12">
            <v>11863</v>
          </cell>
          <cell r="AB12">
            <v>29561156</v>
          </cell>
          <cell r="AC12">
            <v>2217472</v>
          </cell>
          <cell r="AD12">
            <v>282992</v>
          </cell>
        </row>
        <row r="13">
          <cell r="B13" t="str">
            <v>20～29人20～29人20～29人20～29人</v>
          </cell>
          <cell r="C13">
            <v>313</v>
          </cell>
          <cell r="D13">
            <v>278</v>
          </cell>
          <cell r="E13">
            <v>35</v>
          </cell>
          <cell r="F13">
            <v>7249</v>
          </cell>
          <cell r="G13">
            <v>12872520</v>
          </cell>
          <cell r="H13">
            <v>1040105</v>
          </cell>
          <cell r="I13">
            <v>148936</v>
          </cell>
          <cell r="J13">
            <v>57</v>
          </cell>
          <cell r="K13">
            <v>20</v>
          </cell>
          <cell r="L13">
            <v>1704</v>
          </cell>
          <cell r="M13">
            <v>2233677</v>
          </cell>
          <cell r="N13">
            <v>125743</v>
          </cell>
          <cell r="O13">
            <v>20194</v>
          </cell>
          <cell r="R13" t="str">
            <v>20～29人20～29人20～29人20～29人</v>
          </cell>
          <cell r="S13">
            <v>20</v>
          </cell>
          <cell r="T13">
            <v>0</v>
          </cell>
          <cell r="U13">
            <v>481</v>
          </cell>
          <cell r="V13">
            <v>1092624</v>
          </cell>
          <cell r="W13">
            <v>60178</v>
          </cell>
          <cell r="X13">
            <v>14529</v>
          </cell>
          <cell r="Y13">
            <v>201</v>
          </cell>
          <cell r="Z13">
            <v>15</v>
          </cell>
          <cell r="AA13">
            <v>5064</v>
          </cell>
          <cell r="AB13">
            <v>9546219</v>
          </cell>
          <cell r="AC13">
            <v>854184</v>
          </cell>
          <cell r="AD13">
            <v>114213</v>
          </cell>
        </row>
        <row r="14">
          <cell r="B14" t="str">
            <v>30～49人30～49人30～49人30～49人</v>
          </cell>
          <cell r="C14">
            <v>222</v>
          </cell>
          <cell r="D14">
            <v>209</v>
          </cell>
          <cell r="E14">
            <v>13</v>
          </cell>
          <cell r="F14">
            <v>8347</v>
          </cell>
          <cell r="G14">
            <v>17945422</v>
          </cell>
          <cell r="H14">
            <v>1514917</v>
          </cell>
          <cell r="I14">
            <v>263354</v>
          </cell>
          <cell r="J14">
            <v>17</v>
          </cell>
          <cell r="K14">
            <v>4</v>
          </cell>
          <cell r="L14">
            <v>738</v>
          </cell>
          <cell r="M14">
            <v>1141452</v>
          </cell>
          <cell r="N14">
            <v>156016</v>
          </cell>
          <cell r="O14">
            <v>22660</v>
          </cell>
          <cell r="R14" t="str">
            <v>30～49人30～49人30～49人30～49人</v>
          </cell>
          <cell r="S14">
            <v>47</v>
          </cell>
          <cell r="T14">
            <v>0</v>
          </cell>
          <cell r="U14">
            <v>1769</v>
          </cell>
          <cell r="V14">
            <v>4271274</v>
          </cell>
          <cell r="W14">
            <v>272772</v>
          </cell>
          <cell r="X14">
            <v>75526</v>
          </cell>
          <cell r="Y14">
            <v>145</v>
          </cell>
          <cell r="Z14">
            <v>9</v>
          </cell>
          <cell r="AA14">
            <v>5840</v>
          </cell>
          <cell r="AB14">
            <v>12532696</v>
          </cell>
          <cell r="AC14">
            <v>1086129</v>
          </cell>
          <cell r="AD14">
            <v>165168</v>
          </cell>
        </row>
        <row r="15">
          <cell r="B15" t="str">
            <v>50～99人50～99人50～99人50～99人</v>
          </cell>
          <cell r="C15">
            <v>142</v>
          </cell>
          <cell r="D15">
            <v>142</v>
          </cell>
          <cell r="E15">
            <v>0</v>
          </cell>
          <cell r="F15">
            <v>10052</v>
          </cell>
          <cell r="G15">
            <v>19324749</v>
          </cell>
          <cell r="H15">
            <v>1057044</v>
          </cell>
          <cell r="I15">
            <v>260032</v>
          </cell>
          <cell r="J15">
            <v>5</v>
          </cell>
          <cell r="K15" t="str">
            <v>-</v>
          </cell>
          <cell r="L15">
            <v>323</v>
          </cell>
          <cell r="M15">
            <v>392310</v>
          </cell>
          <cell r="N15">
            <v>84065</v>
          </cell>
          <cell r="O15">
            <v>9206</v>
          </cell>
          <cell r="R15" t="str">
            <v>50～99人50～99人50～99人50～99人</v>
          </cell>
          <cell r="S15">
            <v>50</v>
          </cell>
          <cell r="T15">
            <v>0</v>
          </cell>
          <cell r="U15">
            <v>3948</v>
          </cell>
          <cell r="V15">
            <v>7923836</v>
          </cell>
          <cell r="W15">
            <v>280688</v>
          </cell>
          <cell r="X15">
            <v>97639</v>
          </cell>
          <cell r="Y15">
            <v>87</v>
          </cell>
          <cell r="Z15">
            <v>0</v>
          </cell>
          <cell r="AA15">
            <v>5781</v>
          </cell>
          <cell r="AB15">
            <v>11008603</v>
          </cell>
          <cell r="AC15">
            <v>692291</v>
          </cell>
          <cell r="AD15">
            <v>153187</v>
          </cell>
        </row>
        <row r="16">
          <cell r="B16" t="str">
            <v>100人以上100人以上100人以上100人以上</v>
          </cell>
          <cell r="C16">
            <v>57</v>
          </cell>
          <cell r="D16">
            <v>56</v>
          </cell>
          <cell r="E16">
            <v>1</v>
          </cell>
          <cell r="F16">
            <v>8327</v>
          </cell>
          <cell r="G16">
            <v>18361708</v>
          </cell>
          <cell r="H16">
            <v>1384599</v>
          </cell>
          <cell r="I16">
            <v>317700</v>
          </cell>
          <cell r="J16" t="str">
            <v>-</v>
          </cell>
          <cell r="K16" t="str">
            <v>-</v>
          </cell>
          <cell r="L16" t="str">
            <v>-</v>
          </cell>
          <cell r="M16" t="str">
            <v>-</v>
          </cell>
          <cell r="N16" t="str">
            <v>-</v>
          </cell>
          <cell r="O16" t="str">
            <v>-</v>
          </cell>
          <cell r="R16" t="str">
            <v>100人以上100人以上100人以上100人以上</v>
          </cell>
          <cell r="S16">
            <v>22</v>
          </cell>
          <cell r="T16">
            <v>0</v>
          </cell>
          <cell r="U16">
            <v>2801</v>
          </cell>
          <cell r="V16">
            <v>6196228</v>
          </cell>
          <cell r="W16">
            <v>295181</v>
          </cell>
          <cell r="X16">
            <v>66566</v>
          </cell>
          <cell r="Y16">
            <v>34</v>
          </cell>
          <cell r="Z16">
            <v>1</v>
          </cell>
          <cell r="AA16">
            <v>5526</v>
          </cell>
          <cell r="AB16">
            <v>12165480</v>
          </cell>
          <cell r="AC16">
            <v>1089418</v>
          </cell>
          <cell r="AD16">
            <v>251134</v>
          </cell>
        </row>
        <row r="17">
          <cell r="A17">
            <v>56</v>
          </cell>
          <cell r="B17" t="str">
            <v>各種商品小売業</v>
          </cell>
          <cell r="C17">
            <v>40</v>
          </cell>
          <cell r="D17">
            <v>28</v>
          </cell>
          <cell r="E17">
            <v>12</v>
          </cell>
          <cell r="F17">
            <v>3163</v>
          </cell>
          <cell r="G17">
            <v>8290313</v>
          </cell>
          <cell r="H17">
            <v>754554</v>
          </cell>
          <cell r="I17">
            <v>213126</v>
          </cell>
          <cell r="J17">
            <v>1</v>
          </cell>
          <cell r="K17">
            <v>3</v>
          </cell>
          <cell r="L17">
            <v>11</v>
          </cell>
          <cell r="M17">
            <v>14329</v>
          </cell>
          <cell r="N17">
            <v>1169</v>
          </cell>
          <cell r="O17">
            <v>455</v>
          </cell>
          <cell r="P17">
            <v>56</v>
          </cell>
          <cell r="Q17">
            <v>56</v>
          </cell>
          <cell r="R17" t="str">
            <v>各種商品小売業</v>
          </cell>
          <cell r="S17">
            <v>1</v>
          </cell>
          <cell r="T17">
            <v>0</v>
          </cell>
          <cell r="U17">
            <v>112</v>
          </cell>
          <cell r="V17">
            <v>243493</v>
          </cell>
          <cell r="W17">
            <v>13540</v>
          </cell>
          <cell r="X17">
            <v>4161</v>
          </cell>
          <cell r="Y17">
            <v>26</v>
          </cell>
          <cell r="Z17">
            <v>9</v>
          </cell>
          <cell r="AA17">
            <v>3040</v>
          </cell>
          <cell r="AB17">
            <v>8032491</v>
          </cell>
          <cell r="AC17">
            <v>739845</v>
          </cell>
          <cell r="AD17">
            <v>208510</v>
          </cell>
          <cell r="AE17">
            <v>56</v>
          </cell>
        </row>
        <row r="18">
          <cell r="A18">
            <v>561</v>
          </cell>
          <cell r="B18" t="str">
            <v>百貨店，総合スーパー</v>
          </cell>
          <cell r="C18">
            <v>17</v>
          </cell>
          <cell r="D18">
            <v>17</v>
          </cell>
          <cell r="E18">
            <v>0</v>
          </cell>
          <cell r="F18">
            <v>3089</v>
          </cell>
          <cell r="G18">
            <v>8211055</v>
          </cell>
          <cell r="H18">
            <v>741206</v>
          </cell>
          <cell r="I18">
            <v>211043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561</v>
          </cell>
          <cell r="Q18">
            <v>561</v>
          </cell>
          <cell r="R18" t="str">
            <v>百貨店，総合スーパー</v>
          </cell>
          <cell r="S18">
            <v>1</v>
          </cell>
          <cell r="T18">
            <v>0</v>
          </cell>
          <cell r="U18">
            <v>112</v>
          </cell>
          <cell r="V18">
            <v>243493</v>
          </cell>
          <cell r="W18">
            <v>13540</v>
          </cell>
          <cell r="X18">
            <v>4161</v>
          </cell>
          <cell r="Y18">
            <v>16</v>
          </cell>
          <cell r="Z18">
            <v>0</v>
          </cell>
          <cell r="AA18">
            <v>2977</v>
          </cell>
          <cell r="AB18">
            <v>7967562</v>
          </cell>
          <cell r="AC18">
            <v>727666</v>
          </cell>
          <cell r="AD18">
            <v>206882</v>
          </cell>
          <cell r="AE18">
            <v>561</v>
          </cell>
        </row>
        <row r="19">
          <cell r="A19">
            <v>569</v>
          </cell>
          <cell r="B19" t="str">
            <v>その他の各種商品小売業（従業者が常時50人未満のもの）</v>
          </cell>
          <cell r="C19">
            <v>23</v>
          </cell>
          <cell r="D19">
            <v>11</v>
          </cell>
          <cell r="E19">
            <v>12</v>
          </cell>
          <cell r="F19">
            <v>74</v>
          </cell>
          <cell r="G19">
            <v>79258</v>
          </cell>
          <cell r="H19">
            <v>13348</v>
          </cell>
          <cell r="I19">
            <v>2083</v>
          </cell>
          <cell r="J19">
            <v>1</v>
          </cell>
          <cell r="K19">
            <v>3</v>
          </cell>
          <cell r="L19">
            <v>11</v>
          </cell>
          <cell r="M19">
            <v>14329</v>
          </cell>
          <cell r="N19">
            <v>1169</v>
          </cell>
          <cell r="O19">
            <v>455</v>
          </cell>
          <cell r="P19">
            <v>569</v>
          </cell>
          <cell r="Q19">
            <v>569</v>
          </cell>
          <cell r="R19" t="str">
            <v>その他の各種商品小売業（従業者が常時50人未満のもの）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10</v>
          </cell>
          <cell r="Z19">
            <v>9</v>
          </cell>
          <cell r="AA19">
            <v>63</v>
          </cell>
          <cell r="AB19">
            <v>64929</v>
          </cell>
          <cell r="AC19">
            <v>12179</v>
          </cell>
          <cell r="AD19">
            <v>1628</v>
          </cell>
          <cell r="AE19">
            <v>569</v>
          </cell>
        </row>
        <row r="20">
          <cell r="A20">
            <v>57</v>
          </cell>
          <cell r="B20" t="str">
            <v>織物・衣服・身の回り品小売業</v>
          </cell>
          <cell r="C20">
            <v>1628</v>
          </cell>
          <cell r="D20">
            <v>847</v>
          </cell>
          <cell r="E20">
            <v>781</v>
          </cell>
          <cell r="F20">
            <v>5839</v>
          </cell>
          <cell r="G20">
            <v>8237386</v>
          </cell>
          <cell r="H20">
            <v>1537458</v>
          </cell>
          <cell r="I20">
            <v>275651</v>
          </cell>
          <cell r="J20">
            <v>17</v>
          </cell>
          <cell r="K20">
            <v>23</v>
          </cell>
          <cell r="L20">
            <v>131</v>
          </cell>
          <cell r="M20">
            <v>291700</v>
          </cell>
          <cell r="N20">
            <v>57800</v>
          </cell>
          <cell r="O20">
            <v>10556</v>
          </cell>
          <cell r="P20">
            <v>57</v>
          </cell>
          <cell r="Q20">
            <v>57</v>
          </cell>
          <cell r="R20" t="str">
            <v>織物・衣服・身の回り品小売業</v>
          </cell>
          <cell r="S20">
            <v>2</v>
          </cell>
          <cell r="T20">
            <v>1</v>
          </cell>
          <cell r="U20">
            <v>15</v>
          </cell>
          <cell r="V20">
            <v>11872</v>
          </cell>
          <cell r="W20">
            <v>2648</v>
          </cell>
          <cell r="X20">
            <v>460</v>
          </cell>
          <cell r="Y20">
            <v>828</v>
          </cell>
          <cell r="Z20">
            <v>757</v>
          </cell>
          <cell r="AA20">
            <v>5693</v>
          </cell>
          <cell r="AB20">
            <v>7933814</v>
          </cell>
          <cell r="AC20">
            <v>1477010</v>
          </cell>
          <cell r="AD20">
            <v>264635</v>
          </cell>
          <cell r="AE20">
            <v>57</v>
          </cell>
        </row>
        <row r="21">
          <cell r="A21">
            <v>571</v>
          </cell>
          <cell r="B21" t="str">
            <v>呉服・服地・寝具小売業</v>
          </cell>
          <cell r="C21">
            <v>245</v>
          </cell>
          <cell r="D21">
            <v>96</v>
          </cell>
          <cell r="E21">
            <v>149</v>
          </cell>
          <cell r="F21">
            <v>698</v>
          </cell>
          <cell r="G21">
            <v>622161</v>
          </cell>
          <cell r="H21">
            <v>218323</v>
          </cell>
          <cell r="I21">
            <v>21871</v>
          </cell>
          <cell r="J21">
            <v>2</v>
          </cell>
          <cell r="K21">
            <v>2</v>
          </cell>
          <cell r="L21">
            <v>16</v>
          </cell>
          <cell r="M21">
            <v>23051</v>
          </cell>
          <cell r="N21">
            <v>6638</v>
          </cell>
          <cell r="O21">
            <v>465</v>
          </cell>
          <cell r="P21">
            <v>571</v>
          </cell>
          <cell r="Q21">
            <v>571</v>
          </cell>
          <cell r="R21" t="str">
            <v>呉服・服地・寝具小売業</v>
          </cell>
          <cell r="S21">
            <v>1</v>
          </cell>
          <cell r="T21">
            <v>0</v>
          </cell>
          <cell r="U21">
            <v>10</v>
          </cell>
          <cell r="V21">
            <v>10101</v>
          </cell>
          <cell r="W21">
            <v>2600</v>
          </cell>
          <cell r="X21">
            <v>300</v>
          </cell>
          <cell r="Y21">
            <v>93</v>
          </cell>
          <cell r="Z21">
            <v>147</v>
          </cell>
          <cell r="AA21">
            <v>672</v>
          </cell>
          <cell r="AB21">
            <v>589009</v>
          </cell>
          <cell r="AC21">
            <v>209085</v>
          </cell>
          <cell r="AD21">
            <v>21106</v>
          </cell>
          <cell r="AE21">
            <v>571</v>
          </cell>
        </row>
        <row r="22">
          <cell r="A22">
            <v>572</v>
          </cell>
          <cell r="B22" t="str">
            <v>男子服小売業</v>
          </cell>
          <cell r="C22">
            <v>190</v>
          </cell>
          <cell r="D22">
            <v>108</v>
          </cell>
          <cell r="E22">
            <v>82</v>
          </cell>
          <cell r="F22">
            <v>799</v>
          </cell>
          <cell r="G22">
            <v>1236726</v>
          </cell>
          <cell r="H22">
            <v>279631</v>
          </cell>
          <cell r="I22">
            <v>49830</v>
          </cell>
          <cell r="J22">
            <v>2</v>
          </cell>
          <cell r="K22">
            <v>10</v>
          </cell>
          <cell r="L22">
            <v>44</v>
          </cell>
          <cell r="M22">
            <v>121414</v>
          </cell>
          <cell r="N22">
            <v>22449</v>
          </cell>
          <cell r="O22">
            <v>3213</v>
          </cell>
          <cell r="P22">
            <v>572</v>
          </cell>
          <cell r="Q22">
            <v>572</v>
          </cell>
          <cell r="R22" t="str">
            <v>男子服小売業</v>
          </cell>
          <cell r="S22">
            <v>0</v>
          </cell>
          <cell r="T22">
            <v>1</v>
          </cell>
          <cell r="U22">
            <v>1</v>
          </cell>
          <cell r="V22">
            <v>825</v>
          </cell>
          <cell r="W22">
            <v>48</v>
          </cell>
          <cell r="X22">
            <v>33</v>
          </cell>
          <cell r="Y22">
            <v>106</v>
          </cell>
          <cell r="Z22">
            <v>71</v>
          </cell>
          <cell r="AA22">
            <v>754</v>
          </cell>
          <cell r="AB22">
            <v>1114487</v>
          </cell>
          <cell r="AC22">
            <v>257134</v>
          </cell>
          <cell r="AD22">
            <v>46584</v>
          </cell>
          <cell r="AE22">
            <v>572</v>
          </cell>
        </row>
        <row r="23">
          <cell r="A23">
            <v>573</v>
          </cell>
          <cell r="B23" t="str">
            <v>婦人・子供服小売業</v>
          </cell>
          <cell r="C23">
            <v>727</v>
          </cell>
          <cell r="D23">
            <v>418</v>
          </cell>
          <cell r="E23">
            <v>309</v>
          </cell>
          <cell r="F23">
            <v>2877</v>
          </cell>
          <cell r="G23">
            <v>4502747</v>
          </cell>
          <cell r="H23">
            <v>600513</v>
          </cell>
          <cell r="I23">
            <v>142409</v>
          </cell>
          <cell r="J23">
            <v>3</v>
          </cell>
          <cell r="K23">
            <v>2</v>
          </cell>
          <cell r="L23">
            <v>15</v>
          </cell>
          <cell r="M23">
            <v>35924</v>
          </cell>
          <cell r="N23">
            <v>7749</v>
          </cell>
          <cell r="O23">
            <v>3455</v>
          </cell>
          <cell r="P23">
            <v>573</v>
          </cell>
          <cell r="Q23">
            <v>573</v>
          </cell>
          <cell r="R23" t="str">
            <v>婦人・子供服小売業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415</v>
          </cell>
          <cell r="Z23">
            <v>307</v>
          </cell>
          <cell r="AA23">
            <v>2862</v>
          </cell>
          <cell r="AB23">
            <v>4466823</v>
          </cell>
          <cell r="AC23">
            <v>592764</v>
          </cell>
          <cell r="AD23">
            <v>138954</v>
          </cell>
          <cell r="AE23">
            <v>573</v>
          </cell>
        </row>
        <row r="24">
          <cell r="A24">
            <v>574</v>
          </cell>
          <cell r="B24" t="str">
            <v>靴・履物小売業</v>
          </cell>
          <cell r="C24">
            <v>145</v>
          </cell>
          <cell r="D24">
            <v>84</v>
          </cell>
          <cell r="E24">
            <v>61</v>
          </cell>
          <cell r="F24">
            <v>506</v>
          </cell>
          <cell r="G24">
            <v>710523</v>
          </cell>
          <cell r="H24">
            <v>197768</v>
          </cell>
          <cell r="I24">
            <v>24816</v>
          </cell>
          <cell r="J24">
            <v>3</v>
          </cell>
          <cell r="K24">
            <v>0</v>
          </cell>
          <cell r="L24">
            <v>9</v>
          </cell>
          <cell r="M24">
            <v>18835</v>
          </cell>
          <cell r="N24">
            <v>4074</v>
          </cell>
          <cell r="O24">
            <v>232</v>
          </cell>
          <cell r="P24">
            <v>574</v>
          </cell>
          <cell r="Q24">
            <v>574</v>
          </cell>
          <cell r="R24" t="str">
            <v>靴・履物小売業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81</v>
          </cell>
          <cell r="Z24">
            <v>61</v>
          </cell>
          <cell r="AA24">
            <v>497</v>
          </cell>
          <cell r="AB24">
            <v>691688</v>
          </cell>
          <cell r="AC24">
            <v>193694</v>
          </cell>
          <cell r="AD24">
            <v>24584</v>
          </cell>
          <cell r="AE24">
            <v>574</v>
          </cell>
        </row>
        <row r="25">
          <cell r="A25">
            <v>579</v>
          </cell>
          <cell r="B25" t="str">
            <v>その他の織物・衣服・身の回り品小売業</v>
          </cell>
          <cell r="C25">
            <v>321</v>
          </cell>
          <cell r="D25">
            <v>141</v>
          </cell>
          <cell r="E25">
            <v>180</v>
          </cell>
          <cell r="F25">
            <v>959</v>
          </cell>
          <cell r="G25">
            <v>1165229</v>
          </cell>
          <cell r="H25">
            <v>241223</v>
          </cell>
          <cell r="I25">
            <v>36725</v>
          </cell>
          <cell r="J25">
            <v>7</v>
          </cell>
          <cell r="K25">
            <v>9</v>
          </cell>
          <cell r="L25">
            <v>47</v>
          </cell>
          <cell r="M25">
            <v>92476</v>
          </cell>
          <cell r="N25">
            <v>16890</v>
          </cell>
          <cell r="O25">
            <v>3191</v>
          </cell>
          <cell r="P25">
            <v>579</v>
          </cell>
          <cell r="Q25">
            <v>579</v>
          </cell>
          <cell r="R25" t="str">
            <v>その他の織物・衣服・身の回り品小売業</v>
          </cell>
          <cell r="S25">
            <v>1</v>
          </cell>
          <cell r="T25">
            <v>0</v>
          </cell>
          <cell r="U25">
            <v>4</v>
          </cell>
          <cell r="V25">
            <v>946</v>
          </cell>
          <cell r="W25">
            <v>0</v>
          </cell>
          <cell r="X25">
            <v>127</v>
          </cell>
          <cell r="Y25">
            <v>133</v>
          </cell>
          <cell r="Z25">
            <v>171</v>
          </cell>
          <cell r="AA25">
            <v>908</v>
          </cell>
          <cell r="AB25">
            <v>1071807</v>
          </cell>
          <cell r="AC25">
            <v>224333</v>
          </cell>
          <cell r="AD25">
            <v>33407</v>
          </cell>
          <cell r="AE25">
            <v>579</v>
          </cell>
        </row>
        <row r="26">
          <cell r="A26">
            <v>58</v>
          </cell>
          <cell r="B26" t="str">
            <v>飲食料品小売業</v>
          </cell>
          <cell r="C26">
            <v>4606</v>
          </cell>
          <cell r="D26">
            <v>1679</v>
          </cell>
          <cell r="E26">
            <v>2927</v>
          </cell>
          <cell r="F26">
            <v>34194</v>
          </cell>
          <cell r="G26">
            <v>51843988</v>
          </cell>
          <cell r="H26">
            <v>2048912</v>
          </cell>
          <cell r="I26">
            <v>647693</v>
          </cell>
          <cell r="J26">
            <v>331</v>
          </cell>
          <cell r="K26">
            <v>236</v>
          </cell>
          <cell r="L26">
            <v>7256</v>
          </cell>
          <cell r="M26">
            <v>11559509</v>
          </cell>
          <cell r="N26">
            <v>319305</v>
          </cell>
          <cell r="O26">
            <v>75949</v>
          </cell>
          <cell r="P26">
            <v>58</v>
          </cell>
          <cell r="Q26">
            <v>58</v>
          </cell>
          <cell r="R26" t="str">
            <v>飲食料品小売業</v>
          </cell>
          <cell r="S26">
            <v>148</v>
          </cell>
          <cell r="T26">
            <v>28</v>
          </cell>
          <cell r="U26">
            <v>8210</v>
          </cell>
          <cell r="V26">
            <v>16858327</v>
          </cell>
          <cell r="W26">
            <v>671627</v>
          </cell>
          <cell r="X26">
            <v>199155</v>
          </cell>
          <cell r="Y26">
            <v>1200</v>
          </cell>
          <cell r="Z26">
            <v>2663</v>
          </cell>
          <cell r="AA26">
            <v>18728</v>
          </cell>
          <cell r="AB26">
            <v>23426152</v>
          </cell>
          <cell r="AC26">
            <v>1057980</v>
          </cell>
          <cell r="AD26">
            <v>372589</v>
          </cell>
          <cell r="AE26">
            <v>58</v>
          </cell>
        </row>
        <row r="27">
          <cell r="A27">
            <v>581</v>
          </cell>
          <cell r="B27" t="str">
            <v>各種食料品小売業</v>
          </cell>
          <cell r="C27">
            <v>543</v>
          </cell>
          <cell r="D27">
            <v>282</v>
          </cell>
          <cell r="E27">
            <v>261</v>
          </cell>
          <cell r="F27">
            <v>12867</v>
          </cell>
          <cell r="G27">
            <v>24115968</v>
          </cell>
          <cell r="H27">
            <v>943638</v>
          </cell>
          <cell r="I27">
            <v>314210</v>
          </cell>
          <cell r="J27">
            <v>5</v>
          </cell>
          <cell r="K27">
            <v>4</v>
          </cell>
          <cell r="L27">
            <v>83</v>
          </cell>
          <cell r="M27">
            <v>94657</v>
          </cell>
          <cell r="N27">
            <v>1911</v>
          </cell>
          <cell r="O27">
            <v>1638</v>
          </cell>
          <cell r="P27">
            <v>581</v>
          </cell>
          <cell r="Q27">
            <v>581</v>
          </cell>
          <cell r="R27" t="str">
            <v>各種食料品小売業</v>
          </cell>
          <cell r="S27">
            <v>132</v>
          </cell>
          <cell r="T27">
            <v>10</v>
          </cell>
          <cell r="U27">
            <v>7947</v>
          </cell>
          <cell r="V27">
            <v>16420173</v>
          </cell>
          <cell r="W27">
            <v>651926</v>
          </cell>
          <cell r="X27">
            <v>192760</v>
          </cell>
          <cell r="Y27">
            <v>145</v>
          </cell>
          <cell r="Z27">
            <v>247</v>
          </cell>
          <cell r="AA27">
            <v>4837</v>
          </cell>
          <cell r="AB27">
            <v>7601138</v>
          </cell>
          <cell r="AC27">
            <v>289801</v>
          </cell>
          <cell r="AD27">
            <v>119812</v>
          </cell>
          <cell r="AE27">
            <v>581</v>
          </cell>
        </row>
        <row r="28">
          <cell r="A28">
            <v>582</v>
          </cell>
          <cell r="B28" t="str">
            <v>野菜・果実小売業</v>
          </cell>
          <cell r="C28">
            <v>344</v>
          </cell>
          <cell r="D28">
            <v>98</v>
          </cell>
          <cell r="E28">
            <v>246</v>
          </cell>
          <cell r="F28">
            <v>1133</v>
          </cell>
          <cell r="G28">
            <v>1531053</v>
          </cell>
          <cell r="H28">
            <v>41227</v>
          </cell>
          <cell r="I28">
            <v>26858</v>
          </cell>
          <cell r="J28">
            <v>0</v>
          </cell>
          <cell r="K28">
            <v>3</v>
          </cell>
          <cell r="L28">
            <v>15</v>
          </cell>
          <cell r="M28">
            <v>18437</v>
          </cell>
          <cell r="N28">
            <v>3444</v>
          </cell>
          <cell r="O28">
            <v>456</v>
          </cell>
          <cell r="P28">
            <v>582</v>
          </cell>
          <cell r="Q28">
            <v>582</v>
          </cell>
          <cell r="R28" t="str">
            <v>野菜・果実小売業</v>
          </cell>
          <cell r="S28">
            <v>2</v>
          </cell>
          <cell r="T28">
            <v>1</v>
          </cell>
          <cell r="U28">
            <v>45</v>
          </cell>
          <cell r="V28">
            <v>64162</v>
          </cell>
          <cell r="W28">
            <v>1222</v>
          </cell>
          <cell r="X28">
            <v>618</v>
          </cell>
          <cell r="Y28">
            <v>96</v>
          </cell>
          <cell r="Z28">
            <v>242</v>
          </cell>
          <cell r="AA28">
            <v>1073</v>
          </cell>
          <cell r="AB28">
            <v>1448454</v>
          </cell>
          <cell r="AC28">
            <v>36561</v>
          </cell>
          <cell r="AD28">
            <v>25784</v>
          </cell>
          <cell r="AE28">
            <v>582</v>
          </cell>
        </row>
        <row r="29">
          <cell r="A29">
            <v>583</v>
          </cell>
          <cell r="B29" t="str">
            <v>食肉小売業</v>
          </cell>
          <cell r="C29">
            <v>175</v>
          </cell>
          <cell r="D29">
            <v>46</v>
          </cell>
          <cell r="E29">
            <v>129</v>
          </cell>
          <cell r="F29">
            <v>655</v>
          </cell>
          <cell r="G29">
            <v>523039</v>
          </cell>
          <cell r="H29">
            <v>14114</v>
          </cell>
          <cell r="I29">
            <v>11143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583</v>
          </cell>
          <cell r="Q29">
            <v>583</v>
          </cell>
          <cell r="R29" t="str">
            <v>食肉小売業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46</v>
          </cell>
          <cell r="Z29">
            <v>129</v>
          </cell>
          <cell r="AA29">
            <v>655</v>
          </cell>
          <cell r="AB29">
            <v>523039</v>
          </cell>
          <cell r="AC29">
            <v>14114</v>
          </cell>
          <cell r="AD29">
            <v>11143</v>
          </cell>
          <cell r="AE29">
            <v>583</v>
          </cell>
        </row>
        <row r="30">
          <cell r="A30">
            <v>584</v>
          </cell>
          <cell r="B30" t="str">
            <v>鮮魚小売業</v>
          </cell>
          <cell r="C30">
            <v>238</v>
          </cell>
          <cell r="D30">
            <v>50</v>
          </cell>
          <cell r="E30">
            <v>188</v>
          </cell>
          <cell r="F30">
            <v>683</v>
          </cell>
          <cell r="G30">
            <v>817865</v>
          </cell>
          <cell r="H30">
            <v>21433</v>
          </cell>
          <cell r="I30">
            <v>16153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584</v>
          </cell>
          <cell r="Q30">
            <v>584</v>
          </cell>
          <cell r="R30" t="str">
            <v>鮮魚小売業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188</v>
          </cell>
          <cell r="AA30">
            <v>683</v>
          </cell>
          <cell r="AB30">
            <v>817865</v>
          </cell>
          <cell r="AC30">
            <v>21433</v>
          </cell>
          <cell r="AD30">
            <v>16153</v>
          </cell>
          <cell r="AE30">
            <v>584</v>
          </cell>
        </row>
        <row r="31">
          <cell r="A31">
            <v>585</v>
          </cell>
          <cell r="B31" t="str">
            <v>酒小売業</v>
          </cell>
          <cell r="C31">
            <v>632</v>
          </cell>
          <cell r="D31">
            <v>183</v>
          </cell>
          <cell r="E31">
            <v>449</v>
          </cell>
          <cell r="F31">
            <v>1746</v>
          </cell>
          <cell r="G31">
            <v>2657145</v>
          </cell>
          <cell r="H31">
            <v>240395</v>
          </cell>
          <cell r="I31">
            <v>49850</v>
          </cell>
          <cell r="J31">
            <v>7</v>
          </cell>
          <cell r="K31">
            <v>3</v>
          </cell>
          <cell r="L31">
            <v>95</v>
          </cell>
          <cell r="M31">
            <v>208053</v>
          </cell>
          <cell r="N31">
            <v>12840</v>
          </cell>
          <cell r="O31">
            <v>2147</v>
          </cell>
          <cell r="P31">
            <v>585</v>
          </cell>
          <cell r="Q31">
            <v>585</v>
          </cell>
          <cell r="R31" t="str">
            <v>酒小売業</v>
          </cell>
          <cell r="S31">
            <v>1</v>
          </cell>
          <cell r="T31">
            <v>5</v>
          </cell>
          <cell r="U31">
            <v>18</v>
          </cell>
          <cell r="V31">
            <v>39007</v>
          </cell>
          <cell r="W31">
            <v>2359</v>
          </cell>
          <cell r="X31">
            <v>437</v>
          </cell>
          <cell r="Y31">
            <v>175</v>
          </cell>
          <cell r="Z31">
            <v>441</v>
          </cell>
          <cell r="AA31">
            <v>1633</v>
          </cell>
          <cell r="AB31">
            <v>2410085</v>
          </cell>
          <cell r="AC31">
            <v>225196</v>
          </cell>
          <cell r="AD31">
            <v>47266</v>
          </cell>
          <cell r="AE31">
            <v>585</v>
          </cell>
        </row>
        <row r="32">
          <cell r="A32">
            <v>586</v>
          </cell>
          <cell r="B32" t="str">
            <v>菓子・パン小売業</v>
          </cell>
          <cell r="C32">
            <v>853</v>
          </cell>
          <cell r="D32">
            <v>286</v>
          </cell>
          <cell r="E32">
            <v>567</v>
          </cell>
          <cell r="F32">
            <v>3308</v>
          </cell>
          <cell r="G32">
            <v>1874931</v>
          </cell>
          <cell r="H32">
            <v>63079</v>
          </cell>
          <cell r="I32">
            <v>47460</v>
          </cell>
          <cell r="J32">
            <v>19</v>
          </cell>
          <cell r="K32">
            <v>8</v>
          </cell>
          <cell r="L32">
            <v>165</v>
          </cell>
          <cell r="M32">
            <v>163483</v>
          </cell>
          <cell r="N32">
            <v>2168</v>
          </cell>
          <cell r="O32">
            <v>1764</v>
          </cell>
          <cell r="P32">
            <v>586</v>
          </cell>
          <cell r="Q32">
            <v>586</v>
          </cell>
          <cell r="R32" t="str">
            <v>菓子・パン小売業</v>
          </cell>
          <cell r="S32">
            <v>0</v>
          </cell>
          <cell r="T32">
            <v>1</v>
          </cell>
          <cell r="U32">
            <v>3</v>
          </cell>
          <cell r="V32">
            <v>1331</v>
          </cell>
          <cell r="W32">
            <v>98</v>
          </cell>
          <cell r="X32">
            <v>30</v>
          </cell>
          <cell r="Y32">
            <v>267</v>
          </cell>
          <cell r="Z32">
            <v>558</v>
          </cell>
          <cell r="AA32">
            <v>3140</v>
          </cell>
          <cell r="AB32">
            <v>1710117</v>
          </cell>
          <cell r="AC32">
            <v>60813</v>
          </cell>
          <cell r="AD32">
            <v>45666</v>
          </cell>
          <cell r="AE32">
            <v>586</v>
          </cell>
        </row>
        <row r="33">
          <cell r="A33">
            <v>589</v>
          </cell>
          <cell r="B33" t="str">
            <v>その他の飲食料品小売業</v>
          </cell>
          <cell r="C33">
            <v>1821</v>
          </cell>
          <cell r="D33">
            <v>734</v>
          </cell>
          <cell r="E33">
            <v>1087</v>
          </cell>
          <cell r="F33">
            <v>13802</v>
          </cell>
          <cell r="G33">
            <v>20323987</v>
          </cell>
          <cell r="H33">
            <v>725026</v>
          </cell>
          <cell r="I33">
            <v>182019</v>
          </cell>
          <cell r="J33">
            <v>300</v>
          </cell>
          <cell r="K33">
            <v>218</v>
          </cell>
          <cell r="L33">
            <v>6898</v>
          </cell>
          <cell r="M33">
            <v>11074879</v>
          </cell>
          <cell r="N33">
            <v>298942</v>
          </cell>
          <cell r="O33">
            <v>69944</v>
          </cell>
          <cell r="P33">
            <v>589</v>
          </cell>
          <cell r="Q33">
            <v>589</v>
          </cell>
          <cell r="R33" t="str">
            <v>その他の飲食料品小売業</v>
          </cell>
          <cell r="S33">
            <v>13</v>
          </cell>
          <cell r="T33">
            <v>11</v>
          </cell>
          <cell r="U33">
            <v>197</v>
          </cell>
          <cell r="V33">
            <v>333654</v>
          </cell>
          <cell r="W33">
            <v>16022</v>
          </cell>
          <cell r="X33">
            <v>5310</v>
          </cell>
          <cell r="Y33">
            <v>421</v>
          </cell>
          <cell r="Z33">
            <v>858</v>
          </cell>
          <cell r="AA33">
            <v>6707</v>
          </cell>
          <cell r="AB33">
            <v>8915454</v>
          </cell>
          <cell r="AC33">
            <v>410062</v>
          </cell>
          <cell r="AD33">
            <v>106765</v>
          </cell>
          <cell r="AE33">
            <v>589</v>
          </cell>
        </row>
        <row r="34">
          <cell r="A34">
            <v>59</v>
          </cell>
          <cell r="B34" t="str">
            <v>機械器具小売業</v>
          </cell>
          <cell r="C34">
            <v>1909</v>
          </cell>
          <cell r="D34">
            <v>1080</v>
          </cell>
          <cell r="E34">
            <v>829</v>
          </cell>
          <cell r="F34">
            <v>10709</v>
          </cell>
          <cell r="G34">
            <v>27257220</v>
          </cell>
          <cell r="H34">
            <v>2543841</v>
          </cell>
          <cell r="I34">
            <v>201825</v>
          </cell>
          <cell r="J34">
            <v>28</v>
          </cell>
          <cell r="K34">
            <v>4</v>
          </cell>
          <cell r="L34">
            <v>346</v>
          </cell>
          <cell r="M34">
            <v>904146</v>
          </cell>
          <cell r="N34">
            <v>136624</v>
          </cell>
          <cell r="O34">
            <v>17238</v>
          </cell>
          <cell r="P34">
            <v>59</v>
          </cell>
          <cell r="Q34">
            <v>59</v>
          </cell>
          <cell r="R34" t="str">
            <v>機械器具小売業</v>
          </cell>
          <cell r="S34">
            <v>7</v>
          </cell>
          <cell r="T34">
            <v>0</v>
          </cell>
          <cell r="U34">
            <v>93</v>
          </cell>
          <cell r="V34">
            <v>151999</v>
          </cell>
          <cell r="W34">
            <v>23758</v>
          </cell>
          <cell r="X34">
            <v>856</v>
          </cell>
          <cell r="Y34">
            <v>1045</v>
          </cell>
          <cell r="Z34">
            <v>825</v>
          </cell>
          <cell r="AA34">
            <v>10270</v>
          </cell>
          <cell r="AB34">
            <v>26201075</v>
          </cell>
          <cell r="AC34">
            <v>2383459</v>
          </cell>
          <cell r="AD34">
            <v>183731</v>
          </cell>
          <cell r="AE34">
            <v>59</v>
          </cell>
        </row>
        <row r="35">
          <cell r="A35">
            <v>591</v>
          </cell>
          <cell r="B35" t="str">
            <v>自動車小売業</v>
          </cell>
          <cell r="C35">
            <v>1048</v>
          </cell>
          <cell r="D35">
            <v>743</v>
          </cell>
          <cell r="E35">
            <v>305</v>
          </cell>
          <cell r="F35">
            <v>7528</v>
          </cell>
          <cell r="G35">
            <v>18106208</v>
          </cell>
          <cell r="H35">
            <v>1501096</v>
          </cell>
          <cell r="I35">
            <v>58746</v>
          </cell>
          <cell r="J35">
            <v>27</v>
          </cell>
          <cell r="K35">
            <v>0</v>
          </cell>
          <cell r="L35">
            <v>335</v>
          </cell>
          <cell r="M35">
            <v>892881</v>
          </cell>
          <cell r="N35">
            <v>136124</v>
          </cell>
          <cell r="O35">
            <v>17117</v>
          </cell>
          <cell r="P35">
            <v>591</v>
          </cell>
          <cell r="Q35">
            <v>591</v>
          </cell>
          <cell r="R35" t="str">
            <v>自動車小売業</v>
          </cell>
          <cell r="S35">
            <v>6</v>
          </cell>
          <cell r="T35">
            <v>0</v>
          </cell>
          <cell r="U35">
            <v>89</v>
          </cell>
          <cell r="V35">
            <v>151616</v>
          </cell>
          <cell r="W35">
            <v>22174</v>
          </cell>
          <cell r="X35">
            <v>528</v>
          </cell>
          <cell r="Y35">
            <v>710</v>
          </cell>
          <cell r="Z35">
            <v>305</v>
          </cell>
          <cell r="AA35">
            <v>7104</v>
          </cell>
          <cell r="AB35">
            <v>17061711</v>
          </cell>
          <cell r="AC35">
            <v>1342798</v>
          </cell>
          <cell r="AD35">
            <v>41101</v>
          </cell>
          <cell r="AE35">
            <v>591</v>
          </cell>
        </row>
        <row r="36">
          <cell r="A36">
            <v>592</v>
          </cell>
          <cell r="B36" t="str">
            <v>自転車小売業</v>
          </cell>
          <cell r="C36">
            <v>204</v>
          </cell>
          <cell r="D36">
            <v>19</v>
          </cell>
          <cell r="E36">
            <v>185</v>
          </cell>
          <cell r="F36">
            <v>334</v>
          </cell>
          <cell r="G36">
            <v>111484</v>
          </cell>
          <cell r="H36">
            <v>28531</v>
          </cell>
          <cell r="I36">
            <v>12455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592</v>
          </cell>
          <cell r="Q36">
            <v>592</v>
          </cell>
          <cell r="R36" t="str">
            <v>自転車小売業</v>
          </cell>
          <cell r="S36">
            <v>1</v>
          </cell>
          <cell r="T36">
            <v>0</v>
          </cell>
          <cell r="U36">
            <v>4</v>
          </cell>
          <cell r="V36">
            <v>383</v>
          </cell>
          <cell r="W36">
            <v>1584</v>
          </cell>
          <cell r="X36">
            <v>328</v>
          </cell>
          <cell r="Y36">
            <v>18</v>
          </cell>
          <cell r="Z36">
            <v>185</v>
          </cell>
          <cell r="AA36">
            <v>330</v>
          </cell>
          <cell r="AB36">
            <v>111101</v>
          </cell>
          <cell r="AC36">
            <v>26947</v>
          </cell>
          <cell r="AD36">
            <v>12127</v>
          </cell>
          <cell r="AE36">
            <v>592</v>
          </cell>
        </row>
        <row r="37">
          <cell r="A37">
            <v>593</v>
          </cell>
          <cell r="B37" t="str">
            <v>機械器具小売業（自動車，自転車を除く）</v>
          </cell>
          <cell r="C37">
            <v>657</v>
          </cell>
          <cell r="D37">
            <v>318</v>
          </cell>
          <cell r="E37">
            <v>339</v>
          </cell>
          <cell r="F37">
            <v>2847</v>
          </cell>
          <cell r="G37">
            <v>9039528</v>
          </cell>
          <cell r="H37">
            <v>1014214</v>
          </cell>
          <cell r="I37">
            <v>130624</v>
          </cell>
          <cell r="J37">
            <v>1</v>
          </cell>
          <cell r="K37">
            <v>4</v>
          </cell>
          <cell r="L37">
            <v>11</v>
          </cell>
          <cell r="M37">
            <v>11265</v>
          </cell>
          <cell r="N37">
            <v>500</v>
          </cell>
          <cell r="O37">
            <v>121</v>
          </cell>
          <cell r="P37">
            <v>593</v>
          </cell>
          <cell r="Q37">
            <v>593</v>
          </cell>
          <cell r="R37" t="str">
            <v>機械器具小売業（自動車，自転車を除く）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317</v>
          </cell>
          <cell r="Z37">
            <v>335</v>
          </cell>
          <cell r="AA37">
            <v>2836</v>
          </cell>
          <cell r="AB37">
            <v>9028263</v>
          </cell>
          <cell r="AC37">
            <v>1013714</v>
          </cell>
          <cell r="AD37">
            <v>130503</v>
          </cell>
          <cell r="AE37">
            <v>593</v>
          </cell>
        </row>
        <row r="38">
          <cell r="A38">
            <v>60</v>
          </cell>
          <cell r="B38" t="str">
            <v>その他の小売業</v>
          </cell>
          <cell r="C38">
            <v>5539</v>
          </cell>
          <cell r="D38">
            <v>3275</v>
          </cell>
          <cell r="E38">
            <v>2264</v>
          </cell>
          <cell r="F38">
            <v>31128</v>
          </cell>
          <cell r="G38">
            <v>65432441</v>
          </cell>
          <cell r="H38">
            <v>6495741</v>
          </cell>
          <cell r="I38">
            <v>984967</v>
          </cell>
          <cell r="J38">
            <v>97</v>
          </cell>
          <cell r="K38">
            <v>23</v>
          </cell>
          <cell r="L38">
            <v>1348</v>
          </cell>
          <cell r="M38">
            <v>1844472</v>
          </cell>
          <cell r="N38">
            <v>420428</v>
          </cell>
          <cell r="O38">
            <v>64164</v>
          </cell>
          <cell r="P38">
            <v>60</v>
          </cell>
          <cell r="Q38">
            <v>60</v>
          </cell>
          <cell r="R38" t="str">
            <v>その他の小売業</v>
          </cell>
          <cell r="S38">
            <v>105</v>
          </cell>
          <cell r="T38">
            <v>10</v>
          </cell>
          <cell r="U38">
            <v>1658</v>
          </cell>
          <cell r="V38">
            <v>4329652</v>
          </cell>
          <cell r="W38">
            <v>364835</v>
          </cell>
          <cell r="X38">
            <v>83216</v>
          </cell>
          <cell r="Y38">
            <v>3073</v>
          </cell>
          <cell r="Z38">
            <v>2231</v>
          </cell>
          <cell r="AA38">
            <v>28122</v>
          </cell>
          <cell r="AB38">
            <v>59258317</v>
          </cell>
          <cell r="AC38">
            <v>5710478</v>
          </cell>
          <cell r="AD38">
            <v>837587</v>
          </cell>
          <cell r="AE38">
            <v>60</v>
          </cell>
        </row>
        <row r="39">
          <cell r="A39">
            <v>601</v>
          </cell>
          <cell r="B39" t="str">
            <v>家具・建具・畳小売業</v>
          </cell>
          <cell r="C39">
            <v>329</v>
          </cell>
          <cell r="D39">
            <v>107</v>
          </cell>
          <cell r="E39">
            <v>222</v>
          </cell>
          <cell r="F39">
            <v>1126</v>
          </cell>
          <cell r="G39">
            <v>1476653</v>
          </cell>
          <cell r="H39">
            <v>225511</v>
          </cell>
          <cell r="I39">
            <v>90341</v>
          </cell>
          <cell r="J39">
            <v>1</v>
          </cell>
          <cell r="K39">
            <v>0</v>
          </cell>
          <cell r="L39">
            <v>2</v>
          </cell>
          <cell r="M39">
            <v>678</v>
          </cell>
          <cell r="N39">
            <v>74</v>
          </cell>
          <cell r="O39">
            <v>907</v>
          </cell>
          <cell r="P39">
            <v>601</v>
          </cell>
          <cell r="Q39">
            <v>601</v>
          </cell>
          <cell r="R39" t="str">
            <v>家具・建具・畳小売業</v>
          </cell>
          <cell r="S39">
            <v>2</v>
          </cell>
          <cell r="T39">
            <v>0</v>
          </cell>
          <cell r="U39">
            <v>45</v>
          </cell>
          <cell r="V39">
            <v>61285</v>
          </cell>
          <cell r="W39">
            <v>13962</v>
          </cell>
          <cell r="X39">
            <v>7173</v>
          </cell>
          <cell r="Y39">
            <v>104</v>
          </cell>
          <cell r="Z39">
            <v>222</v>
          </cell>
          <cell r="AA39">
            <v>1079</v>
          </cell>
          <cell r="AB39">
            <v>1414690</v>
          </cell>
          <cell r="AC39">
            <v>211475</v>
          </cell>
          <cell r="AD39">
            <v>82261</v>
          </cell>
          <cell r="AE39">
            <v>601</v>
          </cell>
        </row>
        <row r="40">
          <cell r="A40">
            <v>602</v>
          </cell>
          <cell r="B40" t="str">
            <v>じゅう器小売業</v>
          </cell>
          <cell r="C40">
            <v>238</v>
          </cell>
          <cell r="D40">
            <v>76</v>
          </cell>
          <cell r="E40">
            <v>162</v>
          </cell>
          <cell r="F40">
            <v>540</v>
          </cell>
          <cell r="G40">
            <v>365355</v>
          </cell>
          <cell r="H40">
            <v>104169</v>
          </cell>
          <cell r="I40">
            <v>23174</v>
          </cell>
          <cell r="J40">
            <v>1</v>
          </cell>
          <cell r="K40">
            <v>1</v>
          </cell>
          <cell r="L40">
            <v>9</v>
          </cell>
          <cell r="M40">
            <v>32190</v>
          </cell>
          <cell r="N40">
            <v>1807</v>
          </cell>
          <cell r="O40">
            <v>361</v>
          </cell>
          <cell r="P40">
            <v>602</v>
          </cell>
          <cell r="Q40">
            <v>602</v>
          </cell>
          <cell r="R40" t="str">
            <v>じゅう器小売業</v>
          </cell>
          <cell r="S40">
            <v>2</v>
          </cell>
          <cell r="T40">
            <v>0</v>
          </cell>
          <cell r="U40">
            <v>3</v>
          </cell>
          <cell r="V40">
            <v>955</v>
          </cell>
          <cell r="W40">
            <v>200</v>
          </cell>
          <cell r="X40">
            <v>189</v>
          </cell>
          <cell r="Y40">
            <v>73</v>
          </cell>
          <cell r="Z40">
            <v>161</v>
          </cell>
          <cell r="AA40">
            <v>528</v>
          </cell>
          <cell r="AB40">
            <v>332210</v>
          </cell>
          <cell r="AC40">
            <v>102162</v>
          </cell>
          <cell r="AD40">
            <v>22624</v>
          </cell>
          <cell r="AE40">
            <v>602</v>
          </cell>
        </row>
        <row r="41">
          <cell r="A41">
            <v>603</v>
          </cell>
          <cell r="B41" t="str">
            <v>医薬品・化粧品小売業</v>
          </cell>
          <cell r="C41">
            <v>1143</v>
          </cell>
          <cell r="D41">
            <v>840</v>
          </cell>
          <cell r="E41">
            <v>303</v>
          </cell>
          <cell r="F41">
            <v>6708</v>
          </cell>
          <cell r="G41">
            <v>16788113</v>
          </cell>
          <cell r="H41">
            <v>1519447</v>
          </cell>
          <cell r="I41">
            <v>193386</v>
          </cell>
          <cell r="J41">
            <v>4</v>
          </cell>
          <cell r="K41">
            <v>8</v>
          </cell>
          <cell r="L41">
            <v>25</v>
          </cell>
          <cell r="M41">
            <v>17746</v>
          </cell>
          <cell r="N41">
            <v>4142</v>
          </cell>
          <cell r="O41">
            <v>965</v>
          </cell>
          <cell r="P41">
            <v>603</v>
          </cell>
          <cell r="Q41">
            <v>603</v>
          </cell>
          <cell r="R41" t="str">
            <v>医薬品・化粧品小売業</v>
          </cell>
          <cell r="S41">
            <v>79</v>
          </cell>
          <cell r="T41">
            <v>7</v>
          </cell>
          <cell r="U41">
            <v>1448</v>
          </cell>
          <cell r="V41">
            <v>4026583</v>
          </cell>
          <cell r="W41">
            <v>328068</v>
          </cell>
          <cell r="X41">
            <v>72187</v>
          </cell>
          <cell r="Y41">
            <v>757</v>
          </cell>
          <cell r="Z41">
            <v>288</v>
          </cell>
          <cell r="AA41">
            <v>5235</v>
          </cell>
          <cell r="AB41">
            <v>12743784</v>
          </cell>
          <cell r="AC41">
            <v>1187237</v>
          </cell>
          <cell r="AD41">
            <v>120234</v>
          </cell>
          <cell r="AE41">
            <v>603</v>
          </cell>
        </row>
        <row r="42">
          <cell r="A42">
            <v>604</v>
          </cell>
          <cell r="B42" t="str">
            <v>農耕用品小売業</v>
          </cell>
          <cell r="C42">
            <v>381</v>
          </cell>
          <cell r="D42">
            <v>227</v>
          </cell>
          <cell r="E42">
            <v>154</v>
          </cell>
          <cell r="F42">
            <v>1837</v>
          </cell>
          <cell r="G42">
            <v>3962177</v>
          </cell>
          <cell r="H42">
            <v>435474</v>
          </cell>
          <cell r="I42">
            <v>51118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604</v>
          </cell>
          <cell r="Q42">
            <v>604</v>
          </cell>
          <cell r="R42" t="str">
            <v>農耕用品小売業</v>
          </cell>
          <cell r="S42">
            <v>2</v>
          </cell>
          <cell r="T42">
            <v>0</v>
          </cell>
          <cell r="U42">
            <v>14</v>
          </cell>
          <cell r="V42">
            <v>25917</v>
          </cell>
          <cell r="W42">
            <v>4733</v>
          </cell>
          <cell r="X42">
            <v>480</v>
          </cell>
          <cell r="Y42">
            <v>225</v>
          </cell>
          <cell r="Z42">
            <v>154</v>
          </cell>
          <cell r="AA42">
            <v>1823</v>
          </cell>
          <cell r="AB42">
            <v>3936260</v>
          </cell>
          <cell r="AC42">
            <v>430741</v>
          </cell>
          <cell r="AD42">
            <v>50638</v>
          </cell>
          <cell r="AE42">
            <v>604</v>
          </cell>
        </row>
        <row r="43">
          <cell r="A43">
            <v>605</v>
          </cell>
          <cell r="B43" t="str">
            <v>燃料小売業</v>
          </cell>
          <cell r="C43">
            <v>1038</v>
          </cell>
          <cell r="D43">
            <v>794</v>
          </cell>
          <cell r="E43">
            <v>244</v>
          </cell>
          <cell r="F43">
            <v>5865</v>
          </cell>
          <cell r="G43">
            <v>24984705</v>
          </cell>
          <cell r="H43">
            <v>688984</v>
          </cell>
          <cell r="I43">
            <v>25091</v>
          </cell>
          <cell r="J43">
            <v>3</v>
          </cell>
          <cell r="K43">
            <v>1</v>
          </cell>
          <cell r="L43">
            <v>25</v>
          </cell>
          <cell r="M43">
            <v>54597</v>
          </cell>
          <cell r="N43">
            <v>3103</v>
          </cell>
          <cell r="O43">
            <v>40</v>
          </cell>
          <cell r="P43">
            <v>605</v>
          </cell>
          <cell r="Q43">
            <v>605</v>
          </cell>
          <cell r="R43" t="str">
            <v>燃料小売業</v>
          </cell>
          <cell r="S43">
            <v>4</v>
          </cell>
          <cell r="T43">
            <v>0</v>
          </cell>
          <cell r="U43">
            <v>61</v>
          </cell>
          <cell r="V43">
            <v>108166</v>
          </cell>
          <cell r="W43">
            <v>3118</v>
          </cell>
          <cell r="X43">
            <v>564</v>
          </cell>
          <cell r="Y43">
            <v>787</v>
          </cell>
          <cell r="Z43">
            <v>243</v>
          </cell>
          <cell r="AA43">
            <v>5779</v>
          </cell>
          <cell r="AB43">
            <v>24821942</v>
          </cell>
          <cell r="AC43">
            <v>682763</v>
          </cell>
          <cell r="AD43">
            <v>24487</v>
          </cell>
          <cell r="AE43">
            <v>605</v>
          </cell>
        </row>
        <row r="44">
          <cell r="A44">
            <v>606</v>
          </cell>
          <cell r="B44" t="str">
            <v>書籍・文房具小売業</v>
          </cell>
          <cell r="C44">
            <v>457</v>
          </cell>
          <cell r="D44">
            <v>288</v>
          </cell>
          <cell r="E44">
            <v>169</v>
          </cell>
          <cell r="F44">
            <v>6114</v>
          </cell>
          <cell r="G44">
            <v>4135663</v>
          </cell>
          <cell r="H44">
            <v>667884</v>
          </cell>
          <cell r="I44">
            <v>70031</v>
          </cell>
          <cell r="J44">
            <v>33</v>
          </cell>
          <cell r="K44">
            <v>2</v>
          </cell>
          <cell r="L44">
            <v>722</v>
          </cell>
          <cell r="M44">
            <v>940901</v>
          </cell>
          <cell r="N44">
            <v>263360</v>
          </cell>
          <cell r="O44">
            <v>33013</v>
          </cell>
          <cell r="P44">
            <v>606</v>
          </cell>
          <cell r="Q44">
            <v>606</v>
          </cell>
          <cell r="R44" t="str">
            <v>書籍・文房具小売業</v>
          </cell>
          <cell r="S44">
            <v>1</v>
          </cell>
          <cell r="T44">
            <v>2</v>
          </cell>
          <cell r="U44">
            <v>18</v>
          </cell>
          <cell r="V44">
            <v>13786</v>
          </cell>
          <cell r="W44">
            <v>3386</v>
          </cell>
          <cell r="X44">
            <v>288</v>
          </cell>
          <cell r="Y44">
            <v>254</v>
          </cell>
          <cell r="Z44">
            <v>165</v>
          </cell>
          <cell r="AA44">
            <v>5374</v>
          </cell>
          <cell r="AB44">
            <v>3180976</v>
          </cell>
          <cell r="AC44">
            <v>401138</v>
          </cell>
          <cell r="AD44">
            <v>36730</v>
          </cell>
          <cell r="AE44">
            <v>606</v>
          </cell>
        </row>
        <row r="45">
          <cell r="A45">
            <v>607</v>
          </cell>
          <cell r="B45" t="str">
            <v>スポーツ用品・がん具・娯楽用品・楽器小売業</v>
          </cell>
          <cell r="C45">
            <v>290</v>
          </cell>
          <cell r="D45">
            <v>141</v>
          </cell>
          <cell r="E45">
            <v>149</v>
          </cell>
          <cell r="F45">
            <v>1731</v>
          </cell>
          <cell r="G45">
            <v>2595326</v>
          </cell>
          <cell r="H45">
            <v>800690</v>
          </cell>
          <cell r="I45">
            <v>82427</v>
          </cell>
          <cell r="J45">
            <v>19</v>
          </cell>
          <cell r="K45">
            <v>3</v>
          </cell>
          <cell r="L45">
            <v>297</v>
          </cell>
          <cell r="M45">
            <v>423407</v>
          </cell>
          <cell r="N45">
            <v>89131</v>
          </cell>
          <cell r="O45">
            <v>13591</v>
          </cell>
          <cell r="P45">
            <v>607</v>
          </cell>
          <cell r="Q45">
            <v>607</v>
          </cell>
          <cell r="R45" t="str">
            <v>スポーツ用品・がん具・娯楽用品・楽器小売業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122</v>
          </cell>
          <cell r="Z45">
            <v>146</v>
          </cell>
          <cell r="AA45">
            <v>1434</v>
          </cell>
          <cell r="AB45">
            <v>2171919</v>
          </cell>
          <cell r="AC45">
            <v>711559</v>
          </cell>
          <cell r="AD45">
            <v>68836</v>
          </cell>
          <cell r="AE45">
            <v>607</v>
          </cell>
        </row>
        <row r="46">
          <cell r="A46">
            <v>608</v>
          </cell>
          <cell r="B46" t="str">
            <v>写真機・時計・眼鏡小売業</v>
          </cell>
          <cell r="C46">
            <v>301</v>
          </cell>
          <cell r="D46">
            <v>180</v>
          </cell>
          <cell r="E46">
            <v>121</v>
          </cell>
          <cell r="F46">
            <v>939</v>
          </cell>
          <cell r="G46">
            <v>1055937</v>
          </cell>
          <cell r="H46">
            <v>205394</v>
          </cell>
          <cell r="I46">
            <v>22788</v>
          </cell>
          <cell r="J46">
            <v>18</v>
          </cell>
          <cell r="K46">
            <v>1</v>
          </cell>
          <cell r="L46">
            <v>73</v>
          </cell>
          <cell r="M46">
            <v>95740</v>
          </cell>
          <cell r="N46">
            <v>10011</v>
          </cell>
          <cell r="O46">
            <v>2369</v>
          </cell>
          <cell r="P46">
            <v>608</v>
          </cell>
          <cell r="Q46">
            <v>608</v>
          </cell>
          <cell r="R46" t="str">
            <v>写真機・時計・眼鏡小売業</v>
          </cell>
          <cell r="S46">
            <v>8</v>
          </cell>
          <cell r="T46">
            <v>0</v>
          </cell>
          <cell r="U46">
            <v>39</v>
          </cell>
          <cell r="V46">
            <v>48376</v>
          </cell>
          <cell r="W46">
            <v>4871</v>
          </cell>
          <cell r="X46">
            <v>1178</v>
          </cell>
          <cell r="Y46">
            <v>154</v>
          </cell>
          <cell r="Z46">
            <v>120</v>
          </cell>
          <cell r="AA46">
            <v>827</v>
          </cell>
          <cell r="AB46">
            <v>911821</v>
          </cell>
          <cell r="AC46">
            <v>190512</v>
          </cell>
          <cell r="AD46">
            <v>19241</v>
          </cell>
          <cell r="AE46">
            <v>608</v>
          </cell>
        </row>
        <row r="47">
          <cell r="A47">
            <v>609</v>
          </cell>
          <cell r="B47" t="str">
            <v>他に分類されない小売業</v>
          </cell>
          <cell r="C47">
            <v>1362</v>
          </cell>
          <cell r="D47">
            <v>622</v>
          </cell>
          <cell r="E47">
            <v>740</v>
          </cell>
          <cell r="F47">
            <v>6268</v>
          </cell>
          <cell r="G47">
            <v>10068512</v>
          </cell>
          <cell r="H47">
            <v>1848188</v>
          </cell>
          <cell r="I47">
            <v>426611</v>
          </cell>
          <cell r="J47">
            <v>18</v>
          </cell>
          <cell r="K47">
            <v>7</v>
          </cell>
          <cell r="L47">
            <v>195</v>
          </cell>
          <cell r="M47">
            <v>279213</v>
          </cell>
          <cell r="N47">
            <v>48800</v>
          </cell>
          <cell r="O47">
            <v>12918</v>
          </cell>
          <cell r="P47">
            <v>609</v>
          </cell>
          <cell r="Q47">
            <v>609</v>
          </cell>
          <cell r="R47" t="str">
            <v>他に分類されない小売業</v>
          </cell>
          <cell r="S47">
            <v>7</v>
          </cell>
          <cell r="T47">
            <v>1</v>
          </cell>
          <cell r="U47">
            <v>30</v>
          </cell>
          <cell r="V47">
            <v>44584</v>
          </cell>
          <cell r="W47">
            <v>6497</v>
          </cell>
          <cell r="X47">
            <v>1157</v>
          </cell>
          <cell r="Y47">
            <v>597</v>
          </cell>
          <cell r="Z47">
            <v>732</v>
          </cell>
          <cell r="AA47">
            <v>6043</v>
          </cell>
          <cell r="AB47">
            <v>9744715</v>
          </cell>
          <cell r="AC47">
            <v>1792891</v>
          </cell>
          <cell r="AD47">
            <v>412536</v>
          </cell>
          <cell r="AE47">
            <v>609</v>
          </cell>
        </row>
        <row r="48">
          <cell r="A48">
            <v>61</v>
          </cell>
          <cell r="B48" t="str">
            <v>無店舗小売業無店舗小売業</v>
          </cell>
          <cell r="C48">
            <v>581</v>
          </cell>
          <cell r="D48">
            <v>277</v>
          </cell>
          <cell r="E48">
            <v>304</v>
          </cell>
          <cell r="F48">
            <v>2715</v>
          </cell>
          <cell r="G48">
            <v>3956896</v>
          </cell>
          <cell r="H48">
            <v>210681</v>
          </cell>
          <cell r="I48">
            <v>0</v>
          </cell>
          <cell r="J48">
            <v>10</v>
          </cell>
          <cell r="K48">
            <v>6</v>
          </cell>
          <cell r="L48">
            <v>272</v>
          </cell>
          <cell r="M48">
            <v>280501</v>
          </cell>
          <cell r="N48">
            <v>11638</v>
          </cell>
          <cell r="O48">
            <v>0</v>
          </cell>
          <cell r="P48">
            <v>61</v>
          </cell>
          <cell r="Q48">
            <v>61</v>
          </cell>
          <cell r="R48" t="str">
            <v>無店舗小売業無店舗小売業</v>
          </cell>
          <cell r="S48">
            <v>1</v>
          </cell>
          <cell r="T48">
            <v>2</v>
          </cell>
          <cell r="U48">
            <v>6</v>
          </cell>
          <cell r="V48">
            <v>8623</v>
          </cell>
          <cell r="W48">
            <v>41</v>
          </cell>
          <cell r="X48">
            <v>0</v>
          </cell>
          <cell r="Y48">
            <v>266</v>
          </cell>
          <cell r="Z48">
            <v>296</v>
          </cell>
          <cell r="AA48">
            <v>2437</v>
          </cell>
          <cell r="AB48">
            <v>3667772</v>
          </cell>
          <cell r="AC48">
            <v>199002</v>
          </cell>
          <cell r="AD48">
            <v>0</v>
          </cell>
          <cell r="AE48">
            <v>61</v>
          </cell>
        </row>
        <row r="49">
          <cell r="A49">
            <v>611</v>
          </cell>
          <cell r="B49" t="str">
            <v>通信販売・訪問販売小売業</v>
          </cell>
          <cell r="C49">
            <v>431</v>
          </cell>
          <cell r="D49">
            <v>216</v>
          </cell>
          <cell r="E49">
            <v>215</v>
          </cell>
          <cell r="F49">
            <v>1880</v>
          </cell>
          <cell r="G49">
            <v>2468674</v>
          </cell>
          <cell r="H49">
            <v>161474</v>
          </cell>
          <cell r="I49">
            <v>0</v>
          </cell>
          <cell r="J49">
            <v>10</v>
          </cell>
          <cell r="K49">
            <v>5</v>
          </cell>
          <cell r="L49">
            <v>271</v>
          </cell>
          <cell r="M49">
            <v>280001</v>
          </cell>
          <cell r="N49">
            <v>11558</v>
          </cell>
          <cell r="O49">
            <v>0</v>
          </cell>
          <cell r="P49">
            <v>611</v>
          </cell>
          <cell r="Q49">
            <v>611</v>
          </cell>
          <cell r="R49" t="str">
            <v>通信販売・訪問販売小売業</v>
          </cell>
          <cell r="S49">
            <v>1</v>
          </cell>
          <cell r="T49">
            <v>2</v>
          </cell>
          <cell r="U49">
            <v>6</v>
          </cell>
          <cell r="V49">
            <v>8623</v>
          </cell>
          <cell r="W49">
            <v>41</v>
          </cell>
          <cell r="X49">
            <v>0</v>
          </cell>
          <cell r="Y49">
            <v>205</v>
          </cell>
          <cell r="Z49">
            <v>208</v>
          </cell>
          <cell r="AA49">
            <v>1603</v>
          </cell>
          <cell r="AB49">
            <v>2180050</v>
          </cell>
          <cell r="AC49">
            <v>149875</v>
          </cell>
          <cell r="AD49">
            <v>0</v>
          </cell>
          <cell r="AE49">
            <v>611</v>
          </cell>
        </row>
        <row r="50">
          <cell r="A50">
            <v>612</v>
          </cell>
          <cell r="B50" t="str">
            <v>自動販売機による小売業</v>
          </cell>
          <cell r="C50">
            <v>75</v>
          </cell>
          <cell r="D50">
            <v>20</v>
          </cell>
          <cell r="E50">
            <v>55</v>
          </cell>
          <cell r="F50">
            <v>302</v>
          </cell>
          <cell r="G50">
            <v>495594</v>
          </cell>
          <cell r="H50">
            <v>29104</v>
          </cell>
          <cell r="I50">
            <v>0</v>
          </cell>
          <cell r="J50">
            <v>0</v>
          </cell>
          <cell r="K50">
            <v>1</v>
          </cell>
          <cell r="L50">
            <v>1</v>
          </cell>
          <cell r="M50">
            <v>500</v>
          </cell>
          <cell r="N50">
            <v>80</v>
          </cell>
          <cell r="O50">
            <v>0</v>
          </cell>
          <cell r="P50">
            <v>612</v>
          </cell>
          <cell r="Q50">
            <v>612</v>
          </cell>
          <cell r="R50" t="str">
            <v>自動販売機による小売業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20</v>
          </cell>
          <cell r="Z50">
            <v>54</v>
          </cell>
          <cell r="AA50">
            <v>301</v>
          </cell>
          <cell r="AB50">
            <v>495094</v>
          </cell>
          <cell r="AC50">
            <v>29024</v>
          </cell>
          <cell r="AD50">
            <v>0</v>
          </cell>
          <cell r="AE50">
            <v>612</v>
          </cell>
        </row>
        <row r="51">
          <cell r="A51">
            <v>619</v>
          </cell>
          <cell r="B51" t="str">
            <v>その他の無店舗小売業</v>
          </cell>
          <cell r="C51">
            <v>75</v>
          </cell>
          <cell r="D51">
            <v>41</v>
          </cell>
          <cell r="E51">
            <v>34</v>
          </cell>
          <cell r="F51">
            <v>533</v>
          </cell>
          <cell r="G51">
            <v>992628</v>
          </cell>
          <cell r="H51">
            <v>20103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619</v>
          </cell>
          <cell r="Q51">
            <v>619</v>
          </cell>
          <cell r="R51" t="str">
            <v>その他の無店舗小売業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41</v>
          </cell>
          <cell r="Z51">
            <v>34</v>
          </cell>
          <cell r="AA51">
            <v>533</v>
          </cell>
          <cell r="AB51">
            <v>992628</v>
          </cell>
          <cell r="AC51">
            <v>20103</v>
          </cell>
          <cell r="AD51">
            <v>0</v>
          </cell>
          <cell r="AE51">
            <v>619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6"/>
  <sheetViews>
    <sheetView tabSelected="1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Y17" sqref="AY17"/>
    </sheetView>
  </sheetViews>
  <sheetFormatPr defaultRowHeight="12"/>
  <cols>
    <col min="1" max="1" width="4.625" style="11" customWidth="1"/>
    <col min="2" max="2" width="32.125" style="3" customWidth="1"/>
    <col min="3" max="11" width="7.625" style="4" customWidth="1"/>
    <col min="12" max="12" width="8.375" style="4" customWidth="1"/>
    <col min="13" max="16" width="8.75" style="4" customWidth="1"/>
    <col min="17" max="17" width="8.25" style="4" customWidth="1"/>
    <col min="18" max="18" width="8.125" style="4" customWidth="1"/>
    <col min="19" max="22" width="7.625" style="4" customWidth="1"/>
    <col min="23" max="23" width="8.75" style="4" customWidth="1"/>
    <col min="24" max="24" width="9.5" style="4" customWidth="1"/>
    <col min="25" max="25" width="6.125" style="4" customWidth="1"/>
    <col min="26" max="26" width="4.625" style="4" customWidth="1"/>
    <col min="27" max="27" width="32.125" style="4" customWidth="1"/>
    <col min="28" max="31" width="7.625" style="4" customWidth="1"/>
    <col min="32" max="32" width="13" style="4" customWidth="1"/>
    <col min="33" max="35" width="7.625" style="4" customWidth="1"/>
    <col min="36" max="36" width="8.375" style="4" customWidth="1"/>
    <col min="37" max="37" width="8.75" style="4" customWidth="1"/>
    <col min="38" max="38" width="8.375" style="4" customWidth="1"/>
    <col min="39" max="42" width="8.75" style="4" customWidth="1"/>
    <col min="43" max="43" width="8.25" style="4" customWidth="1"/>
    <col min="44" max="44" width="8.125" style="4" customWidth="1"/>
    <col min="45" max="48" width="7.625" style="4" customWidth="1"/>
    <col min="49" max="49" width="6.125" style="4" customWidth="1"/>
    <col min="50" max="50" width="4.625" style="4" customWidth="1"/>
    <col min="51" max="51" width="32.125" style="4" customWidth="1"/>
    <col min="52" max="52" width="8.75" style="4" customWidth="1"/>
    <col min="53" max="53" width="9.5" style="4" customWidth="1"/>
    <col min="54" max="57" width="7.625" style="4" customWidth="1"/>
    <col min="58" max="58" width="13" style="4" customWidth="1"/>
    <col min="59" max="16384" width="9" style="4"/>
  </cols>
  <sheetData>
    <row r="1" spans="1:60" s="1" customFormat="1" ht="14.25">
      <c r="A1" s="1" t="s">
        <v>91</v>
      </c>
      <c r="L1" s="1" t="s">
        <v>92</v>
      </c>
      <c r="X1" s="2"/>
      <c r="Y1" s="2"/>
      <c r="Z1" s="1" t="s">
        <v>91</v>
      </c>
      <c r="AA1" s="2"/>
      <c r="AB1" s="2"/>
      <c r="AC1" s="2"/>
      <c r="AJ1" s="1" t="s">
        <v>92</v>
      </c>
      <c r="AX1" s="1" t="s">
        <v>91</v>
      </c>
      <c r="AY1" s="2"/>
      <c r="BA1" s="2"/>
      <c r="BB1" s="2"/>
      <c r="BC1" s="2"/>
      <c r="BH1" s="1" t="s">
        <v>92</v>
      </c>
    </row>
    <row r="2" spans="1:60" ht="17.25">
      <c r="A2" s="42" t="s">
        <v>0</v>
      </c>
      <c r="B2" s="42"/>
      <c r="I2" s="5"/>
      <c r="K2" s="5"/>
      <c r="Z2" s="42" t="s">
        <v>93</v>
      </c>
      <c r="AG2" s="5"/>
      <c r="AI2" s="5"/>
      <c r="AX2" s="42" t="s">
        <v>93</v>
      </c>
    </row>
    <row r="3" spans="1:60" ht="7.5" customHeight="1">
      <c r="A3" s="6"/>
      <c r="B3" s="7"/>
      <c r="I3" s="5"/>
      <c r="K3" s="5"/>
      <c r="AG3" s="5"/>
      <c r="AI3" s="5"/>
    </row>
    <row r="4" spans="1:60" ht="12" customHeight="1" thickBot="1">
      <c r="A4" s="4" t="s">
        <v>1</v>
      </c>
      <c r="E4" s="8"/>
      <c r="F4" s="92"/>
      <c r="G4" s="92"/>
      <c r="H4" s="8"/>
      <c r="I4" s="93"/>
      <c r="J4" s="93"/>
      <c r="AG4" s="92"/>
      <c r="AH4" s="92"/>
    </row>
    <row r="5" spans="1:60" ht="12" customHeight="1" thickTop="1">
      <c r="A5" s="9"/>
      <c r="B5" s="10"/>
      <c r="C5" s="94" t="s">
        <v>2</v>
      </c>
      <c r="D5" s="95"/>
      <c r="E5" s="95"/>
      <c r="F5" s="95"/>
      <c r="G5" s="95"/>
      <c r="H5" s="96"/>
      <c r="I5" s="57" t="s">
        <v>3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38"/>
      <c r="Z5" s="38"/>
      <c r="AA5" s="39"/>
      <c r="AB5" s="57" t="s">
        <v>94</v>
      </c>
      <c r="AC5" s="58"/>
      <c r="AD5" s="58"/>
      <c r="AE5" s="58"/>
      <c r="AF5" s="59"/>
      <c r="AG5" s="57" t="s">
        <v>95</v>
      </c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40"/>
      <c r="AX5" s="38"/>
      <c r="AY5" s="39"/>
      <c r="AZ5" s="57" t="s">
        <v>96</v>
      </c>
      <c r="BA5" s="58"/>
      <c r="BB5" s="58"/>
      <c r="BC5" s="58"/>
      <c r="BD5" s="58"/>
      <c r="BE5" s="58"/>
      <c r="BF5" s="59"/>
    </row>
    <row r="6" spans="1:60" ht="12" customHeight="1">
      <c r="B6" s="12"/>
      <c r="C6" s="65"/>
      <c r="D6" s="82"/>
      <c r="E6" s="82"/>
      <c r="F6" s="82"/>
      <c r="G6" s="82"/>
      <c r="H6" s="66"/>
      <c r="I6" s="76" t="s">
        <v>4</v>
      </c>
      <c r="J6" s="77"/>
      <c r="K6" s="77"/>
      <c r="L6" s="77"/>
      <c r="M6" s="77"/>
      <c r="N6" s="77"/>
      <c r="O6" s="77"/>
      <c r="P6" s="77"/>
      <c r="Q6" s="77"/>
      <c r="R6" s="77"/>
      <c r="S6" s="77"/>
      <c r="T6" s="78"/>
      <c r="U6" s="60" t="s">
        <v>5</v>
      </c>
      <c r="V6" s="62"/>
      <c r="W6" s="86" t="s">
        <v>6</v>
      </c>
      <c r="X6" s="87"/>
      <c r="Y6" s="43"/>
      <c r="Z6" s="11"/>
      <c r="AA6" s="12"/>
      <c r="AB6" s="67" t="s">
        <v>7</v>
      </c>
      <c r="AC6" s="68"/>
      <c r="AD6" s="68"/>
      <c r="AE6" s="69"/>
      <c r="AF6" s="73" t="s">
        <v>8</v>
      </c>
      <c r="AG6" s="76" t="s">
        <v>4</v>
      </c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8"/>
      <c r="AU6" s="60" t="s">
        <v>5</v>
      </c>
      <c r="AV6" s="62"/>
      <c r="AW6" s="34"/>
      <c r="AX6" s="11"/>
      <c r="AY6" s="12"/>
      <c r="AZ6" s="86" t="s">
        <v>6</v>
      </c>
      <c r="BA6" s="87"/>
      <c r="BB6" s="67" t="s">
        <v>7</v>
      </c>
      <c r="BC6" s="68"/>
      <c r="BD6" s="68"/>
      <c r="BE6" s="69"/>
      <c r="BF6" s="73" t="s">
        <v>8</v>
      </c>
    </row>
    <row r="7" spans="1:60" ht="12" customHeight="1">
      <c r="A7" s="13"/>
      <c r="B7" s="12" t="s">
        <v>9</v>
      </c>
      <c r="C7" s="98" t="s">
        <v>10</v>
      </c>
      <c r="D7" s="98"/>
      <c r="E7" s="98"/>
      <c r="F7" s="98" t="s">
        <v>11</v>
      </c>
      <c r="G7" s="98"/>
      <c r="H7" s="98"/>
      <c r="I7" s="60" t="s">
        <v>12</v>
      </c>
      <c r="J7" s="61"/>
      <c r="K7" s="62"/>
      <c r="L7" s="60" t="s">
        <v>13</v>
      </c>
      <c r="M7" s="62"/>
      <c r="N7" s="83" t="s">
        <v>14</v>
      </c>
      <c r="O7" s="84"/>
      <c r="P7" s="84"/>
      <c r="Q7" s="84"/>
      <c r="R7" s="84"/>
      <c r="S7" s="84"/>
      <c r="T7" s="85"/>
      <c r="U7" s="63"/>
      <c r="V7" s="64"/>
      <c r="W7" s="88"/>
      <c r="X7" s="89"/>
      <c r="Y7" s="44"/>
      <c r="Z7" s="36"/>
      <c r="AA7" s="12" t="s">
        <v>9</v>
      </c>
      <c r="AB7" s="70"/>
      <c r="AC7" s="71"/>
      <c r="AD7" s="71"/>
      <c r="AE7" s="72"/>
      <c r="AF7" s="74"/>
      <c r="AG7" s="60" t="s">
        <v>12</v>
      </c>
      <c r="AH7" s="61"/>
      <c r="AI7" s="62"/>
      <c r="AJ7" s="60" t="s">
        <v>15</v>
      </c>
      <c r="AK7" s="62"/>
      <c r="AL7" s="60" t="s">
        <v>16</v>
      </c>
      <c r="AM7" s="62"/>
      <c r="AN7" s="83" t="s">
        <v>14</v>
      </c>
      <c r="AO7" s="84"/>
      <c r="AP7" s="84"/>
      <c r="AQ7" s="84"/>
      <c r="AR7" s="84"/>
      <c r="AS7" s="84"/>
      <c r="AT7" s="85"/>
      <c r="AU7" s="63"/>
      <c r="AV7" s="64"/>
      <c r="AW7" s="36"/>
      <c r="AX7" s="36"/>
      <c r="AY7" s="12" t="s">
        <v>9</v>
      </c>
      <c r="AZ7" s="88"/>
      <c r="BA7" s="89"/>
      <c r="BB7" s="70"/>
      <c r="BC7" s="71"/>
      <c r="BD7" s="71"/>
      <c r="BE7" s="72"/>
      <c r="BF7" s="74"/>
    </row>
    <row r="8" spans="1:60" ht="12" customHeight="1">
      <c r="A8" s="12"/>
      <c r="B8" s="14"/>
      <c r="C8" s="98"/>
      <c r="D8" s="98"/>
      <c r="E8" s="98"/>
      <c r="F8" s="98"/>
      <c r="G8" s="98"/>
      <c r="H8" s="98"/>
      <c r="I8" s="63"/>
      <c r="J8" s="81"/>
      <c r="K8" s="64"/>
      <c r="L8" s="63"/>
      <c r="M8" s="64"/>
      <c r="N8" s="60" t="s">
        <v>17</v>
      </c>
      <c r="O8" s="61"/>
      <c r="P8" s="62"/>
      <c r="Q8" s="60" t="s">
        <v>18</v>
      </c>
      <c r="R8" s="62"/>
      <c r="S8" s="60" t="s">
        <v>19</v>
      </c>
      <c r="T8" s="62"/>
      <c r="U8" s="63" t="s">
        <v>20</v>
      </c>
      <c r="V8" s="64"/>
      <c r="W8" s="88"/>
      <c r="X8" s="89"/>
      <c r="Y8" s="44"/>
      <c r="Z8" s="12"/>
      <c r="AA8" s="14"/>
      <c r="AB8" s="79" t="s">
        <v>21</v>
      </c>
      <c r="AC8" s="80"/>
      <c r="AD8" s="67" t="s">
        <v>22</v>
      </c>
      <c r="AE8" s="69"/>
      <c r="AF8" s="74"/>
      <c r="AG8" s="63"/>
      <c r="AH8" s="81"/>
      <c r="AI8" s="64"/>
      <c r="AJ8" s="63"/>
      <c r="AK8" s="64"/>
      <c r="AL8" s="63"/>
      <c r="AM8" s="64"/>
      <c r="AN8" s="60" t="s">
        <v>17</v>
      </c>
      <c r="AO8" s="61"/>
      <c r="AP8" s="62"/>
      <c r="AQ8" s="60" t="s">
        <v>18</v>
      </c>
      <c r="AR8" s="62"/>
      <c r="AS8" s="60" t="s">
        <v>19</v>
      </c>
      <c r="AT8" s="62"/>
      <c r="AU8" s="63" t="s">
        <v>20</v>
      </c>
      <c r="AV8" s="64"/>
      <c r="AW8" s="36"/>
      <c r="AX8" s="12"/>
      <c r="AY8" s="14"/>
      <c r="AZ8" s="88"/>
      <c r="BA8" s="89"/>
      <c r="BB8" s="79" t="s">
        <v>21</v>
      </c>
      <c r="BC8" s="80"/>
      <c r="BD8" s="67" t="s">
        <v>22</v>
      </c>
      <c r="BE8" s="69"/>
      <c r="BF8" s="74"/>
    </row>
    <row r="9" spans="1:60" ht="12" customHeight="1">
      <c r="A9" s="12"/>
      <c r="B9" s="14"/>
      <c r="C9" s="98"/>
      <c r="D9" s="98"/>
      <c r="E9" s="98"/>
      <c r="F9" s="98"/>
      <c r="G9" s="98"/>
      <c r="H9" s="98"/>
      <c r="I9" s="65"/>
      <c r="J9" s="82"/>
      <c r="K9" s="66"/>
      <c r="L9" s="65"/>
      <c r="M9" s="66"/>
      <c r="N9" s="37"/>
      <c r="O9" s="37"/>
      <c r="P9" s="37"/>
      <c r="Q9" s="65" t="s">
        <v>23</v>
      </c>
      <c r="R9" s="66"/>
      <c r="S9" s="65" t="s">
        <v>24</v>
      </c>
      <c r="T9" s="66"/>
      <c r="U9" s="65"/>
      <c r="V9" s="66"/>
      <c r="W9" s="90"/>
      <c r="X9" s="91"/>
      <c r="Y9" s="45"/>
      <c r="Z9" s="12"/>
      <c r="AA9" s="14"/>
      <c r="AB9" s="70"/>
      <c r="AC9" s="71"/>
      <c r="AD9" s="70"/>
      <c r="AE9" s="72"/>
      <c r="AF9" s="74"/>
      <c r="AG9" s="65"/>
      <c r="AH9" s="82"/>
      <c r="AI9" s="66"/>
      <c r="AJ9" s="65"/>
      <c r="AK9" s="66"/>
      <c r="AL9" s="65"/>
      <c r="AM9" s="66"/>
      <c r="AN9" s="37"/>
      <c r="AO9" s="37"/>
      <c r="AP9" s="37"/>
      <c r="AQ9" s="65" t="s">
        <v>23</v>
      </c>
      <c r="AR9" s="66"/>
      <c r="AS9" s="65" t="s">
        <v>24</v>
      </c>
      <c r="AT9" s="66"/>
      <c r="AU9" s="65"/>
      <c r="AV9" s="66"/>
      <c r="AW9" s="37"/>
      <c r="AX9" s="12"/>
      <c r="AY9" s="14"/>
      <c r="AZ9" s="90"/>
      <c r="BA9" s="91"/>
      <c r="BB9" s="70"/>
      <c r="BC9" s="71"/>
      <c r="BD9" s="70"/>
      <c r="BE9" s="72"/>
      <c r="BF9" s="74"/>
    </row>
    <row r="10" spans="1:60" ht="12" customHeight="1">
      <c r="A10" s="15"/>
      <c r="B10" s="16"/>
      <c r="C10" s="17" t="s">
        <v>17</v>
      </c>
      <c r="D10" s="18" t="s">
        <v>25</v>
      </c>
      <c r="E10" s="18" t="s">
        <v>26</v>
      </c>
      <c r="F10" s="18" t="s">
        <v>17</v>
      </c>
      <c r="G10" s="18" t="s">
        <v>25</v>
      </c>
      <c r="H10" s="18" t="s">
        <v>26</v>
      </c>
      <c r="I10" s="18" t="s">
        <v>17</v>
      </c>
      <c r="J10" s="18" t="s">
        <v>25</v>
      </c>
      <c r="K10" s="19" t="s">
        <v>26</v>
      </c>
      <c r="L10" s="35" t="s">
        <v>25</v>
      </c>
      <c r="M10" s="35" t="s">
        <v>26</v>
      </c>
      <c r="N10" s="35" t="s">
        <v>17</v>
      </c>
      <c r="O10" s="35" t="s">
        <v>25</v>
      </c>
      <c r="P10" s="35" t="s">
        <v>26</v>
      </c>
      <c r="Q10" s="35" t="s">
        <v>25</v>
      </c>
      <c r="R10" s="35" t="s">
        <v>26</v>
      </c>
      <c r="S10" s="35" t="s">
        <v>25</v>
      </c>
      <c r="T10" s="35" t="s">
        <v>26</v>
      </c>
      <c r="U10" s="35" t="s">
        <v>25</v>
      </c>
      <c r="V10" s="35" t="s">
        <v>26</v>
      </c>
      <c r="W10" s="35" t="s">
        <v>25</v>
      </c>
      <c r="X10" s="35" t="s">
        <v>26</v>
      </c>
      <c r="Y10" s="35"/>
      <c r="Z10" s="15"/>
      <c r="AA10" s="16"/>
      <c r="AB10" s="17" t="s">
        <v>25</v>
      </c>
      <c r="AC10" s="17" t="s">
        <v>26</v>
      </c>
      <c r="AD10" s="17" t="s">
        <v>25</v>
      </c>
      <c r="AE10" s="17" t="s">
        <v>26</v>
      </c>
      <c r="AF10" s="75"/>
      <c r="AG10" s="18" t="s">
        <v>17</v>
      </c>
      <c r="AH10" s="18" t="s">
        <v>25</v>
      </c>
      <c r="AI10" s="19" t="s">
        <v>26</v>
      </c>
      <c r="AJ10" s="35" t="s">
        <v>25</v>
      </c>
      <c r="AK10" s="35" t="s">
        <v>26</v>
      </c>
      <c r="AL10" s="35" t="s">
        <v>25</v>
      </c>
      <c r="AM10" s="35" t="s">
        <v>26</v>
      </c>
      <c r="AN10" s="35" t="s">
        <v>17</v>
      </c>
      <c r="AO10" s="35" t="s">
        <v>25</v>
      </c>
      <c r="AP10" s="35" t="s">
        <v>26</v>
      </c>
      <c r="AQ10" s="35" t="s">
        <v>25</v>
      </c>
      <c r="AR10" s="35" t="s">
        <v>26</v>
      </c>
      <c r="AS10" s="35" t="s">
        <v>25</v>
      </c>
      <c r="AT10" s="35" t="s">
        <v>26</v>
      </c>
      <c r="AU10" s="35" t="s">
        <v>25</v>
      </c>
      <c r="AV10" s="35" t="s">
        <v>26</v>
      </c>
      <c r="AW10" s="35"/>
      <c r="AX10" s="15"/>
      <c r="AY10" s="16"/>
      <c r="AZ10" s="35" t="s">
        <v>25</v>
      </c>
      <c r="BA10" s="35" t="s">
        <v>26</v>
      </c>
      <c r="BB10" s="17" t="s">
        <v>25</v>
      </c>
      <c r="BC10" s="17" t="s">
        <v>26</v>
      </c>
      <c r="BD10" s="17" t="s">
        <v>25</v>
      </c>
      <c r="BE10" s="17" t="s">
        <v>26</v>
      </c>
      <c r="BF10" s="75"/>
    </row>
    <row r="11" spans="1:60" s="24" customFormat="1" ht="19.5" customHeight="1">
      <c r="A11" s="20"/>
      <c r="B11" s="21" t="s">
        <v>27</v>
      </c>
      <c r="C11" s="22">
        <v>122600</v>
      </c>
      <c r="D11" s="22">
        <v>61228</v>
      </c>
      <c r="E11" s="22">
        <v>61372</v>
      </c>
      <c r="F11" s="22">
        <f>117241+24</f>
        <v>117265</v>
      </c>
      <c r="G11" s="22">
        <f>59055+7</f>
        <v>59062</v>
      </c>
      <c r="H11" s="22">
        <f>58186+17</f>
        <v>58203</v>
      </c>
      <c r="I11" s="22">
        <v>99975</v>
      </c>
      <c r="J11" s="22">
        <v>50659</v>
      </c>
      <c r="K11" s="22">
        <v>49316</v>
      </c>
      <c r="L11" s="22">
        <v>7072</v>
      </c>
      <c r="M11" s="22">
        <v>3538</v>
      </c>
      <c r="N11" s="22">
        <v>89365</v>
      </c>
      <c r="O11" s="22">
        <v>43587</v>
      </c>
      <c r="P11" s="22">
        <v>45778</v>
      </c>
      <c r="Q11" s="22">
        <v>32507</v>
      </c>
      <c r="R11" s="22">
        <v>14440</v>
      </c>
      <c r="S11" s="22">
        <v>11080</v>
      </c>
      <c r="T11" s="22">
        <v>31338</v>
      </c>
      <c r="U11" s="22">
        <v>1346</v>
      </c>
      <c r="V11" s="22">
        <v>2063</v>
      </c>
      <c r="W11" s="22">
        <v>197</v>
      </c>
      <c r="X11" s="22">
        <v>91</v>
      </c>
      <c r="Y11" s="22"/>
      <c r="Z11" s="20"/>
      <c r="AA11" s="21" t="s">
        <v>27</v>
      </c>
      <c r="AB11" s="22">
        <v>417</v>
      </c>
      <c r="AC11" s="22">
        <v>227</v>
      </c>
      <c r="AD11" s="23">
        <v>186</v>
      </c>
      <c r="AE11" s="23">
        <v>576</v>
      </c>
      <c r="AF11" s="23">
        <v>30603</v>
      </c>
      <c r="AG11" s="22">
        <f>17266+24</f>
        <v>17290</v>
      </c>
      <c r="AH11" s="22">
        <f>8396+7</f>
        <v>8403</v>
      </c>
      <c r="AI11" s="22">
        <f>8870+17</f>
        <v>8887</v>
      </c>
      <c r="AJ11" s="22">
        <v>4930</v>
      </c>
      <c r="AK11" s="22">
        <v>1556</v>
      </c>
      <c r="AL11" s="22">
        <v>553</v>
      </c>
      <c r="AM11" s="22">
        <v>2160</v>
      </c>
      <c r="AN11" s="22">
        <f>8067+24</f>
        <v>8091</v>
      </c>
      <c r="AO11" s="22">
        <f>2913+7</f>
        <v>2920</v>
      </c>
      <c r="AP11" s="22">
        <f>5154+17</f>
        <v>5171</v>
      </c>
      <c r="AQ11" s="22">
        <f>1435+7</f>
        <v>1442</v>
      </c>
      <c r="AR11" s="22">
        <f>2317+17</f>
        <v>2334</v>
      </c>
      <c r="AS11" s="22">
        <v>1478</v>
      </c>
      <c r="AT11" s="22">
        <v>2837</v>
      </c>
      <c r="AU11" s="22">
        <v>408</v>
      </c>
      <c r="AV11" s="22">
        <v>394</v>
      </c>
      <c r="AW11" s="22"/>
      <c r="AX11" s="20"/>
      <c r="AY11" s="21" t="s">
        <v>27</v>
      </c>
      <c r="AZ11" s="22">
        <v>13</v>
      </c>
      <c r="BA11" s="22">
        <v>10</v>
      </c>
      <c r="BB11" s="22">
        <v>10</v>
      </c>
      <c r="BC11" s="22">
        <v>9</v>
      </c>
      <c r="BD11" s="23">
        <v>4</v>
      </c>
      <c r="BE11" s="23">
        <v>6</v>
      </c>
      <c r="BF11" s="23">
        <v>2835</v>
      </c>
    </row>
    <row r="12" spans="1:60" ht="20.25" customHeight="1">
      <c r="A12" s="25"/>
      <c r="B12" s="21" t="s">
        <v>28</v>
      </c>
      <c r="C12" s="26">
        <v>30617</v>
      </c>
      <c r="D12" s="26">
        <v>20546</v>
      </c>
      <c r="E12" s="26">
        <v>10071</v>
      </c>
      <c r="F12" s="22">
        <v>29772</v>
      </c>
      <c r="G12" s="22">
        <v>20038</v>
      </c>
      <c r="H12" s="22">
        <v>9734</v>
      </c>
      <c r="I12" s="26">
        <v>28300</v>
      </c>
      <c r="J12" s="26">
        <v>19218</v>
      </c>
      <c r="K12" s="26">
        <v>9082</v>
      </c>
      <c r="L12" s="26">
        <v>2732</v>
      </c>
      <c r="M12" s="26">
        <v>1049</v>
      </c>
      <c r="N12" s="26">
        <v>24519</v>
      </c>
      <c r="O12" s="26">
        <v>16486</v>
      </c>
      <c r="P12" s="26">
        <v>8033</v>
      </c>
      <c r="Q12" s="26">
        <v>14862</v>
      </c>
      <c r="R12" s="26">
        <v>4646</v>
      </c>
      <c r="S12" s="26">
        <v>1624</v>
      </c>
      <c r="T12" s="26">
        <v>3387</v>
      </c>
      <c r="U12" s="26">
        <v>276</v>
      </c>
      <c r="V12" s="26">
        <v>227</v>
      </c>
      <c r="W12" s="26">
        <v>127</v>
      </c>
      <c r="X12" s="22">
        <v>52</v>
      </c>
      <c r="Y12" s="22"/>
      <c r="Z12" s="25"/>
      <c r="AA12" s="21" t="s">
        <v>28</v>
      </c>
      <c r="AB12" s="22">
        <v>223</v>
      </c>
      <c r="AC12" s="22">
        <v>40</v>
      </c>
      <c r="AD12" s="22">
        <v>42</v>
      </c>
      <c r="AE12" s="22">
        <v>72</v>
      </c>
      <c r="AF12" s="22">
        <v>4134</v>
      </c>
      <c r="AG12" s="26">
        <v>1472</v>
      </c>
      <c r="AH12" s="26">
        <v>820</v>
      </c>
      <c r="AI12" s="26">
        <v>652</v>
      </c>
      <c r="AJ12" s="26">
        <v>487</v>
      </c>
      <c r="AK12" s="26">
        <v>80</v>
      </c>
      <c r="AL12" s="26">
        <v>58</v>
      </c>
      <c r="AM12" s="26">
        <v>160</v>
      </c>
      <c r="AN12" s="26">
        <v>687</v>
      </c>
      <c r="AO12" s="26">
        <v>275</v>
      </c>
      <c r="AP12" s="26">
        <v>412</v>
      </c>
      <c r="AQ12" s="26">
        <v>221</v>
      </c>
      <c r="AR12" s="26">
        <v>255</v>
      </c>
      <c r="AS12" s="26">
        <v>54</v>
      </c>
      <c r="AT12" s="26">
        <v>157</v>
      </c>
      <c r="AU12" s="26">
        <v>94</v>
      </c>
      <c r="AV12" s="26">
        <v>49</v>
      </c>
      <c r="AW12" s="22"/>
      <c r="AX12" s="25"/>
      <c r="AY12" s="21" t="s">
        <v>28</v>
      </c>
      <c r="AZ12" s="26">
        <v>2</v>
      </c>
      <c r="BA12" s="22" t="s">
        <v>29</v>
      </c>
      <c r="BB12" s="22" t="s">
        <v>29</v>
      </c>
      <c r="BC12" s="22">
        <v>1</v>
      </c>
      <c r="BD12" s="22">
        <v>2</v>
      </c>
      <c r="BE12" s="22" t="s">
        <v>29</v>
      </c>
      <c r="BF12" s="22">
        <v>178</v>
      </c>
    </row>
    <row r="13" spans="1:60">
      <c r="A13" s="27">
        <v>50</v>
      </c>
      <c r="B13" s="28" t="s">
        <v>30</v>
      </c>
      <c r="C13" s="46">
        <v>168</v>
      </c>
      <c r="D13" s="46">
        <v>124</v>
      </c>
      <c r="E13" s="46">
        <v>44</v>
      </c>
      <c r="F13" s="47">
        <v>168</v>
      </c>
      <c r="G13" s="47">
        <v>124</v>
      </c>
      <c r="H13" s="47">
        <v>44</v>
      </c>
      <c r="I13" s="46">
        <v>157</v>
      </c>
      <c r="J13" s="46">
        <v>118</v>
      </c>
      <c r="K13" s="46">
        <v>39</v>
      </c>
      <c r="L13" s="46">
        <v>11</v>
      </c>
      <c r="M13" s="46">
        <v>2</v>
      </c>
      <c r="N13" s="46">
        <v>144</v>
      </c>
      <c r="O13" s="46">
        <v>107</v>
      </c>
      <c r="P13" s="46">
        <v>37</v>
      </c>
      <c r="Q13" s="46">
        <v>92</v>
      </c>
      <c r="R13" s="46">
        <v>24</v>
      </c>
      <c r="S13" s="46">
        <v>15</v>
      </c>
      <c r="T13" s="46">
        <v>13</v>
      </c>
      <c r="U13" s="46" t="s">
        <v>29</v>
      </c>
      <c r="V13" s="46" t="s">
        <v>29</v>
      </c>
      <c r="W13" s="46" t="s">
        <v>29</v>
      </c>
      <c r="X13" s="47" t="s">
        <v>29</v>
      </c>
      <c r="Y13" s="47">
        <v>50</v>
      </c>
      <c r="Z13" s="48">
        <v>50</v>
      </c>
      <c r="AA13" s="49" t="s">
        <v>30</v>
      </c>
      <c r="AB13" s="47" t="s">
        <v>29</v>
      </c>
      <c r="AC13" s="47" t="s">
        <v>29</v>
      </c>
      <c r="AD13" s="47" t="s">
        <v>29</v>
      </c>
      <c r="AE13" s="47" t="s">
        <v>29</v>
      </c>
      <c r="AF13" s="47">
        <v>28</v>
      </c>
      <c r="AG13" s="46">
        <v>11</v>
      </c>
      <c r="AH13" s="46">
        <v>6</v>
      </c>
      <c r="AI13" s="46">
        <v>5</v>
      </c>
      <c r="AJ13" s="46">
        <v>3</v>
      </c>
      <c r="AK13" s="46" t="s">
        <v>29</v>
      </c>
      <c r="AL13" s="46" t="s">
        <v>29</v>
      </c>
      <c r="AM13" s="46" t="s">
        <v>29</v>
      </c>
      <c r="AN13" s="46">
        <v>8</v>
      </c>
      <c r="AO13" s="46">
        <v>3</v>
      </c>
      <c r="AP13" s="46">
        <v>5</v>
      </c>
      <c r="AQ13" s="46">
        <v>3</v>
      </c>
      <c r="AR13" s="46">
        <v>4</v>
      </c>
      <c r="AS13" s="46" t="s">
        <v>29</v>
      </c>
      <c r="AT13" s="46">
        <v>1</v>
      </c>
      <c r="AU13" s="46" t="s">
        <v>29</v>
      </c>
      <c r="AV13" s="46" t="s">
        <v>29</v>
      </c>
      <c r="AW13" s="47">
        <v>50</v>
      </c>
      <c r="AX13" s="48">
        <v>50</v>
      </c>
      <c r="AY13" s="49" t="s">
        <v>30</v>
      </c>
      <c r="AZ13" s="46" t="s">
        <v>29</v>
      </c>
      <c r="BA13" s="47" t="s">
        <v>29</v>
      </c>
      <c r="BB13" s="47" t="s">
        <v>29</v>
      </c>
      <c r="BC13" s="47" t="s">
        <v>29</v>
      </c>
      <c r="BD13" s="47" t="s">
        <v>29</v>
      </c>
      <c r="BE13" s="47" t="s">
        <v>29</v>
      </c>
      <c r="BF13" s="47">
        <v>1</v>
      </c>
    </row>
    <row r="14" spans="1:60">
      <c r="A14" s="27">
        <v>501</v>
      </c>
      <c r="B14" s="28" t="s">
        <v>30</v>
      </c>
      <c r="C14" s="46">
        <v>168</v>
      </c>
      <c r="D14" s="46">
        <v>124</v>
      </c>
      <c r="E14" s="46">
        <v>44</v>
      </c>
      <c r="F14" s="47">
        <v>168</v>
      </c>
      <c r="G14" s="47">
        <v>124</v>
      </c>
      <c r="H14" s="47">
        <v>44</v>
      </c>
      <c r="I14" s="46">
        <v>157</v>
      </c>
      <c r="J14" s="46">
        <v>118</v>
      </c>
      <c r="K14" s="46">
        <v>39</v>
      </c>
      <c r="L14" s="46">
        <v>11</v>
      </c>
      <c r="M14" s="46">
        <v>2</v>
      </c>
      <c r="N14" s="46">
        <v>144</v>
      </c>
      <c r="O14" s="46">
        <v>107</v>
      </c>
      <c r="P14" s="46">
        <v>37</v>
      </c>
      <c r="Q14" s="46">
        <v>92</v>
      </c>
      <c r="R14" s="46">
        <v>24</v>
      </c>
      <c r="S14" s="46">
        <v>15</v>
      </c>
      <c r="T14" s="46">
        <v>13</v>
      </c>
      <c r="U14" s="46" t="s">
        <v>29</v>
      </c>
      <c r="V14" s="46" t="s">
        <v>29</v>
      </c>
      <c r="W14" s="46" t="s">
        <v>29</v>
      </c>
      <c r="X14" s="47" t="s">
        <v>29</v>
      </c>
      <c r="Y14" s="47">
        <v>501</v>
      </c>
      <c r="Z14" s="48">
        <v>501</v>
      </c>
      <c r="AA14" s="49" t="s">
        <v>30</v>
      </c>
      <c r="AB14" s="47" t="s">
        <v>29</v>
      </c>
      <c r="AC14" s="47" t="s">
        <v>29</v>
      </c>
      <c r="AD14" s="47" t="s">
        <v>29</v>
      </c>
      <c r="AE14" s="47" t="s">
        <v>29</v>
      </c>
      <c r="AF14" s="47">
        <v>28</v>
      </c>
      <c r="AG14" s="46">
        <v>11</v>
      </c>
      <c r="AH14" s="46">
        <v>6</v>
      </c>
      <c r="AI14" s="46">
        <v>5</v>
      </c>
      <c r="AJ14" s="46">
        <v>3</v>
      </c>
      <c r="AK14" s="46" t="s">
        <v>29</v>
      </c>
      <c r="AL14" s="46" t="s">
        <v>29</v>
      </c>
      <c r="AM14" s="46" t="s">
        <v>29</v>
      </c>
      <c r="AN14" s="46">
        <v>8</v>
      </c>
      <c r="AO14" s="46">
        <v>3</v>
      </c>
      <c r="AP14" s="46">
        <v>5</v>
      </c>
      <c r="AQ14" s="46">
        <v>3</v>
      </c>
      <c r="AR14" s="46">
        <v>4</v>
      </c>
      <c r="AS14" s="46" t="s">
        <v>29</v>
      </c>
      <c r="AT14" s="46">
        <v>1</v>
      </c>
      <c r="AU14" s="46" t="s">
        <v>29</v>
      </c>
      <c r="AV14" s="46" t="s">
        <v>29</v>
      </c>
      <c r="AW14" s="47">
        <v>501</v>
      </c>
      <c r="AX14" s="48">
        <v>501</v>
      </c>
      <c r="AY14" s="49" t="s">
        <v>30</v>
      </c>
      <c r="AZ14" s="46" t="s">
        <v>29</v>
      </c>
      <c r="BA14" s="47" t="s">
        <v>29</v>
      </c>
      <c r="BB14" s="47" t="s">
        <v>29</v>
      </c>
      <c r="BC14" s="47" t="s">
        <v>29</v>
      </c>
      <c r="BD14" s="47" t="s">
        <v>29</v>
      </c>
      <c r="BE14" s="47" t="s">
        <v>29</v>
      </c>
      <c r="BF14" s="47">
        <v>1</v>
      </c>
    </row>
    <row r="15" spans="1:60">
      <c r="A15" s="27">
        <v>51</v>
      </c>
      <c r="B15" s="28" t="s">
        <v>31</v>
      </c>
      <c r="C15" s="46">
        <v>568</v>
      </c>
      <c r="D15" s="46">
        <v>304</v>
      </c>
      <c r="E15" s="46">
        <v>264</v>
      </c>
      <c r="F15" s="47">
        <v>566</v>
      </c>
      <c r="G15" s="47">
        <v>303</v>
      </c>
      <c r="H15" s="47">
        <v>263</v>
      </c>
      <c r="I15" s="46">
        <v>536</v>
      </c>
      <c r="J15" s="46">
        <v>291</v>
      </c>
      <c r="K15" s="46">
        <v>245</v>
      </c>
      <c r="L15" s="46">
        <v>75</v>
      </c>
      <c r="M15" s="46">
        <v>33</v>
      </c>
      <c r="N15" s="46">
        <v>428</v>
      </c>
      <c r="O15" s="46">
        <v>216</v>
      </c>
      <c r="P15" s="46">
        <v>212</v>
      </c>
      <c r="Q15" s="46">
        <v>194</v>
      </c>
      <c r="R15" s="46">
        <v>103</v>
      </c>
      <c r="S15" s="46">
        <v>22</v>
      </c>
      <c r="T15" s="46">
        <v>109</v>
      </c>
      <c r="U15" s="46">
        <v>1</v>
      </c>
      <c r="V15" s="46" t="s">
        <v>29</v>
      </c>
      <c r="W15" s="46" t="s">
        <v>29</v>
      </c>
      <c r="X15" s="47">
        <v>2</v>
      </c>
      <c r="Y15" s="47">
        <v>51</v>
      </c>
      <c r="Z15" s="48">
        <v>51</v>
      </c>
      <c r="AA15" s="49" t="s">
        <v>31</v>
      </c>
      <c r="AB15" s="47" t="s">
        <v>29</v>
      </c>
      <c r="AC15" s="47">
        <v>1</v>
      </c>
      <c r="AD15" s="47" t="s">
        <v>29</v>
      </c>
      <c r="AE15" s="47" t="s">
        <v>29</v>
      </c>
      <c r="AF15" s="47">
        <v>123</v>
      </c>
      <c r="AG15" s="46">
        <v>30</v>
      </c>
      <c r="AH15" s="46">
        <v>12</v>
      </c>
      <c r="AI15" s="46">
        <v>18</v>
      </c>
      <c r="AJ15" s="46">
        <v>10</v>
      </c>
      <c r="AK15" s="46">
        <v>8</v>
      </c>
      <c r="AL15" s="46">
        <v>1</v>
      </c>
      <c r="AM15" s="46">
        <v>2</v>
      </c>
      <c r="AN15" s="46">
        <v>9</v>
      </c>
      <c r="AO15" s="46">
        <v>1</v>
      </c>
      <c r="AP15" s="46">
        <v>8</v>
      </c>
      <c r="AQ15" s="46" t="s">
        <v>29</v>
      </c>
      <c r="AR15" s="46">
        <v>5</v>
      </c>
      <c r="AS15" s="46">
        <v>1</v>
      </c>
      <c r="AT15" s="46">
        <v>3</v>
      </c>
      <c r="AU15" s="46" t="s">
        <v>29</v>
      </c>
      <c r="AV15" s="46" t="s">
        <v>29</v>
      </c>
      <c r="AW15" s="47">
        <v>51</v>
      </c>
      <c r="AX15" s="48">
        <v>51</v>
      </c>
      <c r="AY15" s="49" t="s">
        <v>31</v>
      </c>
      <c r="AZ15" s="46" t="s">
        <v>29</v>
      </c>
      <c r="BA15" s="47" t="s">
        <v>29</v>
      </c>
      <c r="BB15" s="47" t="s">
        <v>29</v>
      </c>
      <c r="BC15" s="47" t="s">
        <v>29</v>
      </c>
      <c r="BD15" s="47" t="s">
        <v>29</v>
      </c>
      <c r="BE15" s="47" t="s">
        <v>29</v>
      </c>
      <c r="BF15" s="47">
        <v>4</v>
      </c>
    </row>
    <row r="16" spans="1:60" ht="24">
      <c r="A16" s="27">
        <v>511</v>
      </c>
      <c r="B16" s="28" t="s">
        <v>32</v>
      </c>
      <c r="C16" s="46">
        <v>43</v>
      </c>
      <c r="D16" s="46">
        <v>27</v>
      </c>
      <c r="E16" s="46">
        <v>16</v>
      </c>
      <c r="F16" s="47">
        <v>43</v>
      </c>
      <c r="G16" s="47">
        <v>27</v>
      </c>
      <c r="H16" s="47">
        <v>16</v>
      </c>
      <c r="I16" s="46">
        <v>41</v>
      </c>
      <c r="J16" s="46">
        <v>27</v>
      </c>
      <c r="K16" s="46">
        <v>14</v>
      </c>
      <c r="L16" s="46">
        <v>6</v>
      </c>
      <c r="M16" s="46">
        <v>3</v>
      </c>
      <c r="N16" s="46">
        <v>32</v>
      </c>
      <c r="O16" s="46">
        <v>21</v>
      </c>
      <c r="P16" s="46">
        <v>11</v>
      </c>
      <c r="Q16" s="46">
        <v>20</v>
      </c>
      <c r="R16" s="46">
        <v>10</v>
      </c>
      <c r="S16" s="46">
        <v>1</v>
      </c>
      <c r="T16" s="46">
        <v>1</v>
      </c>
      <c r="U16" s="46" t="s">
        <v>29</v>
      </c>
      <c r="V16" s="46" t="s">
        <v>29</v>
      </c>
      <c r="W16" s="46" t="s">
        <v>29</v>
      </c>
      <c r="X16" s="47" t="s">
        <v>29</v>
      </c>
      <c r="Y16" s="47">
        <v>511</v>
      </c>
      <c r="Z16" s="48">
        <v>511</v>
      </c>
      <c r="AA16" s="49" t="s">
        <v>32</v>
      </c>
      <c r="AB16" s="47" t="s">
        <v>29</v>
      </c>
      <c r="AC16" s="47" t="s">
        <v>29</v>
      </c>
      <c r="AD16" s="47" t="s">
        <v>29</v>
      </c>
      <c r="AE16" s="47" t="s">
        <v>29</v>
      </c>
      <c r="AF16" s="47">
        <v>2</v>
      </c>
      <c r="AG16" s="46">
        <v>2</v>
      </c>
      <c r="AH16" s="46" t="s">
        <v>29</v>
      </c>
      <c r="AI16" s="46">
        <v>2</v>
      </c>
      <c r="AJ16" s="46" t="s">
        <v>29</v>
      </c>
      <c r="AK16" s="46">
        <v>2</v>
      </c>
      <c r="AL16" s="46" t="s">
        <v>29</v>
      </c>
      <c r="AM16" s="46" t="s">
        <v>29</v>
      </c>
      <c r="AN16" s="46" t="s">
        <v>29</v>
      </c>
      <c r="AO16" s="46" t="s">
        <v>29</v>
      </c>
      <c r="AP16" s="46" t="s">
        <v>29</v>
      </c>
      <c r="AQ16" s="46" t="s">
        <v>29</v>
      </c>
      <c r="AR16" s="46" t="s">
        <v>29</v>
      </c>
      <c r="AS16" s="46" t="s">
        <v>29</v>
      </c>
      <c r="AT16" s="46" t="s">
        <v>29</v>
      </c>
      <c r="AU16" s="46" t="s">
        <v>29</v>
      </c>
      <c r="AV16" s="46" t="s">
        <v>29</v>
      </c>
      <c r="AW16" s="47">
        <v>511</v>
      </c>
      <c r="AX16" s="48">
        <v>511</v>
      </c>
      <c r="AY16" s="49" t="s">
        <v>32</v>
      </c>
      <c r="AZ16" s="46" t="s">
        <v>29</v>
      </c>
      <c r="BA16" s="47" t="s">
        <v>29</v>
      </c>
      <c r="BB16" s="47" t="s">
        <v>29</v>
      </c>
      <c r="BC16" s="47" t="s">
        <v>29</v>
      </c>
      <c r="BD16" s="47" t="s">
        <v>29</v>
      </c>
      <c r="BE16" s="47" t="s">
        <v>29</v>
      </c>
      <c r="BF16" s="47" t="s">
        <v>29</v>
      </c>
    </row>
    <row r="17" spans="1:58">
      <c r="A17" s="27">
        <v>512</v>
      </c>
      <c r="B17" s="28" t="s">
        <v>33</v>
      </c>
      <c r="C17" s="46">
        <v>273</v>
      </c>
      <c r="D17" s="46">
        <v>124</v>
      </c>
      <c r="E17" s="46">
        <v>149</v>
      </c>
      <c r="F17" s="47">
        <v>273</v>
      </c>
      <c r="G17" s="47">
        <v>124</v>
      </c>
      <c r="H17" s="47">
        <v>149</v>
      </c>
      <c r="I17" s="46">
        <v>259</v>
      </c>
      <c r="J17" s="46">
        <v>121</v>
      </c>
      <c r="K17" s="46">
        <v>138</v>
      </c>
      <c r="L17" s="46">
        <v>34</v>
      </c>
      <c r="M17" s="46">
        <v>16</v>
      </c>
      <c r="N17" s="46">
        <v>209</v>
      </c>
      <c r="O17" s="46">
        <v>87</v>
      </c>
      <c r="P17" s="46">
        <v>122</v>
      </c>
      <c r="Q17" s="46">
        <v>80</v>
      </c>
      <c r="R17" s="46">
        <v>60</v>
      </c>
      <c r="S17" s="46">
        <v>7</v>
      </c>
      <c r="T17" s="46">
        <v>62</v>
      </c>
      <c r="U17" s="46" t="s">
        <v>29</v>
      </c>
      <c r="V17" s="46" t="s">
        <v>29</v>
      </c>
      <c r="W17" s="46" t="s">
        <v>29</v>
      </c>
      <c r="X17" s="47">
        <v>2</v>
      </c>
      <c r="Y17" s="47">
        <v>512</v>
      </c>
      <c r="Z17" s="48">
        <v>512</v>
      </c>
      <c r="AA17" s="49" t="s">
        <v>33</v>
      </c>
      <c r="AB17" s="47" t="s">
        <v>29</v>
      </c>
      <c r="AC17" s="47" t="s">
        <v>29</v>
      </c>
      <c r="AD17" s="47" t="s">
        <v>29</v>
      </c>
      <c r="AE17" s="47" t="s">
        <v>29</v>
      </c>
      <c r="AF17" s="47">
        <v>65</v>
      </c>
      <c r="AG17" s="46">
        <v>14</v>
      </c>
      <c r="AH17" s="46">
        <v>3</v>
      </c>
      <c r="AI17" s="46">
        <v>11</v>
      </c>
      <c r="AJ17" s="46">
        <v>2</v>
      </c>
      <c r="AK17" s="46">
        <v>6</v>
      </c>
      <c r="AL17" s="46">
        <v>1</v>
      </c>
      <c r="AM17" s="46">
        <v>1</v>
      </c>
      <c r="AN17" s="46">
        <v>4</v>
      </c>
      <c r="AO17" s="46" t="s">
        <v>29</v>
      </c>
      <c r="AP17" s="46">
        <v>4</v>
      </c>
      <c r="AQ17" s="46" t="s">
        <v>29</v>
      </c>
      <c r="AR17" s="46">
        <v>2</v>
      </c>
      <c r="AS17" s="46" t="s">
        <v>29</v>
      </c>
      <c r="AT17" s="46">
        <v>2</v>
      </c>
      <c r="AU17" s="46" t="s">
        <v>29</v>
      </c>
      <c r="AV17" s="46" t="s">
        <v>29</v>
      </c>
      <c r="AW17" s="47">
        <v>512</v>
      </c>
      <c r="AX17" s="48">
        <v>512</v>
      </c>
      <c r="AY17" s="49" t="s">
        <v>33</v>
      </c>
      <c r="AZ17" s="46" t="s">
        <v>29</v>
      </c>
      <c r="BA17" s="47" t="s">
        <v>29</v>
      </c>
      <c r="BB17" s="47" t="s">
        <v>29</v>
      </c>
      <c r="BC17" s="47" t="s">
        <v>29</v>
      </c>
      <c r="BD17" s="47" t="s">
        <v>29</v>
      </c>
      <c r="BE17" s="47" t="s">
        <v>29</v>
      </c>
      <c r="BF17" s="47">
        <v>2</v>
      </c>
    </row>
    <row r="18" spans="1:58">
      <c r="A18" s="27">
        <v>513</v>
      </c>
      <c r="B18" s="28" t="s">
        <v>34</v>
      </c>
      <c r="C18" s="46">
        <v>252</v>
      </c>
      <c r="D18" s="46">
        <v>153</v>
      </c>
      <c r="E18" s="46">
        <v>99</v>
      </c>
      <c r="F18" s="47">
        <v>250</v>
      </c>
      <c r="G18" s="47">
        <v>152</v>
      </c>
      <c r="H18" s="47">
        <v>98</v>
      </c>
      <c r="I18" s="46">
        <v>236</v>
      </c>
      <c r="J18" s="46">
        <v>143</v>
      </c>
      <c r="K18" s="46">
        <v>93</v>
      </c>
      <c r="L18" s="46">
        <v>35</v>
      </c>
      <c r="M18" s="46">
        <v>14</v>
      </c>
      <c r="N18" s="46">
        <v>187</v>
      </c>
      <c r="O18" s="46">
        <v>108</v>
      </c>
      <c r="P18" s="46">
        <v>79</v>
      </c>
      <c r="Q18" s="46">
        <v>94</v>
      </c>
      <c r="R18" s="46">
        <v>33</v>
      </c>
      <c r="S18" s="46">
        <v>14</v>
      </c>
      <c r="T18" s="46">
        <v>46</v>
      </c>
      <c r="U18" s="46">
        <v>1</v>
      </c>
      <c r="V18" s="46" t="s">
        <v>29</v>
      </c>
      <c r="W18" s="46" t="s">
        <v>29</v>
      </c>
      <c r="X18" s="47" t="s">
        <v>29</v>
      </c>
      <c r="Y18" s="47">
        <v>513</v>
      </c>
      <c r="Z18" s="48">
        <v>513</v>
      </c>
      <c r="AA18" s="49" t="s">
        <v>34</v>
      </c>
      <c r="AB18" s="47" t="s">
        <v>29</v>
      </c>
      <c r="AC18" s="47">
        <v>1</v>
      </c>
      <c r="AD18" s="47" t="s">
        <v>29</v>
      </c>
      <c r="AE18" s="47" t="s">
        <v>29</v>
      </c>
      <c r="AF18" s="47">
        <v>56</v>
      </c>
      <c r="AG18" s="46">
        <v>14</v>
      </c>
      <c r="AH18" s="46">
        <v>9</v>
      </c>
      <c r="AI18" s="46">
        <v>5</v>
      </c>
      <c r="AJ18" s="46">
        <v>8</v>
      </c>
      <c r="AK18" s="46" t="s">
        <v>29</v>
      </c>
      <c r="AL18" s="46" t="s">
        <v>29</v>
      </c>
      <c r="AM18" s="46">
        <v>1</v>
      </c>
      <c r="AN18" s="46">
        <v>5</v>
      </c>
      <c r="AO18" s="46">
        <v>1</v>
      </c>
      <c r="AP18" s="46">
        <v>4</v>
      </c>
      <c r="AQ18" s="46" t="s">
        <v>29</v>
      </c>
      <c r="AR18" s="46">
        <v>3</v>
      </c>
      <c r="AS18" s="46">
        <v>1</v>
      </c>
      <c r="AT18" s="46">
        <v>1</v>
      </c>
      <c r="AU18" s="46" t="s">
        <v>29</v>
      </c>
      <c r="AV18" s="46" t="s">
        <v>29</v>
      </c>
      <c r="AW18" s="47">
        <v>513</v>
      </c>
      <c r="AX18" s="48">
        <v>513</v>
      </c>
      <c r="AY18" s="49" t="s">
        <v>34</v>
      </c>
      <c r="AZ18" s="46" t="s">
        <v>29</v>
      </c>
      <c r="BA18" s="47" t="s">
        <v>29</v>
      </c>
      <c r="BB18" s="47" t="s">
        <v>29</v>
      </c>
      <c r="BC18" s="47" t="s">
        <v>29</v>
      </c>
      <c r="BD18" s="47" t="s">
        <v>29</v>
      </c>
      <c r="BE18" s="47" t="s">
        <v>29</v>
      </c>
      <c r="BF18" s="47">
        <v>2</v>
      </c>
    </row>
    <row r="19" spans="1:58">
      <c r="A19" s="27">
        <v>52</v>
      </c>
      <c r="B19" s="28" t="s">
        <v>35</v>
      </c>
      <c r="C19" s="46">
        <v>9658</v>
      </c>
      <c r="D19" s="46">
        <v>6011</v>
      </c>
      <c r="E19" s="46">
        <v>3647</v>
      </c>
      <c r="F19" s="47">
        <v>9331</v>
      </c>
      <c r="G19" s="47">
        <v>5794</v>
      </c>
      <c r="H19" s="47">
        <v>3537</v>
      </c>
      <c r="I19" s="46">
        <v>8711</v>
      </c>
      <c r="J19" s="46">
        <v>5479</v>
      </c>
      <c r="K19" s="46">
        <v>3232</v>
      </c>
      <c r="L19" s="46">
        <v>868</v>
      </c>
      <c r="M19" s="46">
        <v>329</v>
      </c>
      <c r="N19" s="46">
        <v>7514</v>
      </c>
      <c r="O19" s="46">
        <v>4611</v>
      </c>
      <c r="P19" s="46">
        <v>2903</v>
      </c>
      <c r="Q19" s="46">
        <v>3851</v>
      </c>
      <c r="R19" s="46">
        <v>1284</v>
      </c>
      <c r="S19" s="46">
        <v>760</v>
      </c>
      <c r="T19" s="46">
        <v>1619</v>
      </c>
      <c r="U19" s="46">
        <v>110</v>
      </c>
      <c r="V19" s="46">
        <v>74</v>
      </c>
      <c r="W19" s="46">
        <v>81</v>
      </c>
      <c r="X19" s="47">
        <v>29</v>
      </c>
      <c r="Y19" s="47">
        <v>52</v>
      </c>
      <c r="Z19" s="48">
        <v>52</v>
      </c>
      <c r="AA19" s="49" t="s">
        <v>35</v>
      </c>
      <c r="AB19" s="47">
        <v>44</v>
      </c>
      <c r="AC19" s="47">
        <v>6</v>
      </c>
      <c r="AD19" s="47">
        <v>8</v>
      </c>
      <c r="AE19" s="47">
        <v>10</v>
      </c>
      <c r="AF19" s="47">
        <v>1824</v>
      </c>
      <c r="AG19" s="46">
        <v>620</v>
      </c>
      <c r="AH19" s="46">
        <v>315</v>
      </c>
      <c r="AI19" s="46">
        <v>305</v>
      </c>
      <c r="AJ19" s="46">
        <v>194</v>
      </c>
      <c r="AK19" s="46">
        <v>36</v>
      </c>
      <c r="AL19" s="46">
        <v>19</v>
      </c>
      <c r="AM19" s="46">
        <v>69</v>
      </c>
      <c r="AN19" s="46">
        <v>302</v>
      </c>
      <c r="AO19" s="46">
        <v>102</v>
      </c>
      <c r="AP19" s="46">
        <v>200</v>
      </c>
      <c r="AQ19" s="46">
        <v>81</v>
      </c>
      <c r="AR19" s="46">
        <v>122</v>
      </c>
      <c r="AS19" s="46">
        <v>21</v>
      </c>
      <c r="AT19" s="46">
        <v>78</v>
      </c>
      <c r="AU19" s="46">
        <v>53</v>
      </c>
      <c r="AV19" s="46">
        <v>19</v>
      </c>
      <c r="AW19" s="47">
        <v>52</v>
      </c>
      <c r="AX19" s="48">
        <v>52</v>
      </c>
      <c r="AY19" s="49" t="s">
        <v>35</v>
      </c>
      <c r="AZ19" s="46" t="s">
        <v>29</v>
      </c>
      <c r="BA19" s="47" t="s">
        <v>29</v>
      </c>
      <c r="BB19" s="47" t="s">
        <v>29</v>
      </c>
      <c r="BC19" s="47">
        <v>1</v>
      </c>
      <c r="BD19" s="47">
        <v>2</v>
      </c>
      <c r="BE19" s="47" t="s">
        <v>29</v>
      </c>
      <c r="BF19" s="47">
        <v>80</v>
      </c>
    </row>
    <row r="20" spans="1:58">
      <c r="A20" s="27">
        <v>521</v>
      </c>
      <c r="B20" s="28" t="s">
        <v>36</v>
      </c>
      <c r="C20" s="46">
        <v>5263</v>
      </c>
      <c r="D20" s="46">
        <v>3320</v>
      </c>
      <c r="E20" s="46">
        <v>1943</v>
      </c>
      <c r="F20" s="47">
        <v>5084</v>
      </c>
      <c r="G20" s="47">
        <v>3210</v>
      </c>
      <c r="H20" s="47">
        <v>1874</v>
      </c>
      <c r="I20" s="46">
        <v>4751</v>
      </c>
      <c r="J20" s="46">
        <v>3030</v>
      </c>
      <c r="K20" s="46">
        <v>1721</v>
      </c>
      <c r="L20" s="46">
        <v>558</v>
      </c>
      <c r="M20" s="46">
        <v>193</v>
      </c>
      <c r="N20" s="46">
        <v>4000</v>
      </c>
      <c r="O20" s="46">
        <v>2472</v>
      </c>
      <c r="P20" s="46">
        <v>1528</v>
      </c>
      <c r="Q20" s="46">
        <v>2049</v>
      </c>
      <c r="R20" s="46">
        <v>654</v>
      </c>
      <c r="S20" s="46">
        <v>423</v>
      </c>
      <c r="T20" s="46">
        <v>874</v>
      </c>
      <c r="U20" s="46">
        <v>77</v>
      </c>
      <c r="V20" s="46">
        <v>56</v>
      </c>
      <c r="W20" s="46">
        <v>37</v>
      </c>
      <c r="X20" s="47">
        <v>12</v>
      </c>
      <c r="Y20" s="47">
        <v>521</v>
      </c>
      <c r="Z20" s="48">
        <v>521</v>
      </c>
      <c r="AA20" s="49" t="s">
        <v>36</v>
      </c>
      <c r="AB20" s="47">
        <v>3</v>
      </c>
      <c r="AC20" s="47">
        <v>1</v>
      </c>
      <c r="AD20" s="47">
        <v>3</v>
      </c>
      <c r="AE20" s="47">
        <v>5</v>
      </c>
      <c r="AF20" s="47">
        <v>1014</v>
      </c>
      <c r="AG20" s="46">
        <v>333</v>
      </c>
      <c r="AH20" s="46">
        <v>180</v>
      </c>
      <c r="AI20" s="46">
        <v>153</v>
      </c>
      <c r="AJ20" s="46">
        <v>105</v>
      </c>
      <c r="AK20" s="46">
        <v>15</v>
      </c>
      <c r="AL20" s="46">
        <v>10</v>
      </c>
      <c r="AM20" s="46">
        <v>31</v>
      </c>
      <c r="AN20" s="46">
        <v>172</v>
      </c>
      <c r="AO20" s="46">
        <v>65</v>
      </c>
      <c r="AP20" s="46">
        <v>107</v>
      </c>
      <c r="AQ20" s="46">
        <v>53</v>
      </c>
      <c r="AR20" s="46">
        <v>72</v>
      </c>
      <c r="AS20" s="46">
        <v>12</v>
      </c>
      <c r="AT20" s="46">
        <v>35</v>
      </c>
      <c r="AU20" s="46">
        <v>25</v>
      </c>
      <c r="AV20" s="46">
        <v>7</v>
      </c>
      <c r="AW20" s="47">
        <v>521</v>
      </c>
      <c r="AX20" s="48">
        <v>521</v>
      </c>
      <c r="AY20" s="49" t="s">
        <v>36</v>
      </c>
      <c r="AZ20" s="46" t="s">
        <v>29</v>
      </c>
      <c r="BA20" s="47" t="s">
        <v>29</v>
      </c>
      <c r="BB20" s="47" t="s">
        <v>29</v>
      </c>
      <c r="BC20" s="47" t="s">
        <v>29</v>
      </c>
      <c r="BD20" s="47">
        <v>2</v>
      </c>
      <c r="BE20" s="47" t="s">
        <v>29</v>
      </c>
      <c r="BF20" s="47">
        <v>37</v>
      </c>
    </row>
    <row r="21" spans="1:58">
      <c r="A21" s="27">
        <v>522</v>
      </c>
      <c r="B21" s="28" t="s">
        <v>37</v>
      </c>
      <c r="C21" s="46">
        <v>4395</v>
      </c>
      <c r="D21" s="46">
        <v>2691</v>
      </c>
      <c r="E21" s="46">
        <v>1704</v>
      </c>
      <c r="F21" s="47">
        <v>4247</v>
      </c>
      <c r="G21" s="47">
        <v>2584</v>
      </c>
      <c r="H21" s="47">
        <v>1663</v>
      </c>
      <c r="I21" s="46">
        <v>3960</v>
      </c>
      <c r="J21" s="46">
        <v>2449</v>
      </c>
      <c r="K21" s="46">
        <v>1511</v>
      </c>
      <c r="L21" s="46">
        <v>310</v>
      </c>
      <c r="M21" s="46">
        <v>136</v>
      </c>
      <c r="N21" s="46">
        <v>3514</v>
      </c>
      <c r="O21" s="46">
        <v>2139</v>
      </c>
      <c r="P21" s="46">
        <v>1375</v>
      </c>
      <c r="Q21" s="46">
        <v>1802</v>
      </c>
      <c r="R21" s="46">
        <v>630</v>
      </c>
      <c r="S21" s="46">
        <v>337</v>
      </c>
      <c r="T21" s="46">
        <v>745</v>
      </c>
      <c r="U21" s="46">
        <v>33</v>
      </c>
      <c r="V21" s="46">
        <v>18</v>
      </c>
      <c r="W21" s="46">
        <v>44</v>
      </c>
      <c r="X21" s="47">
        <v>17</v>
      </c>
      <c r="Y21" s="47">
        <v>522</v>
      </c>
      <c r="Z21" s="48">
        <v>522</v>
      </c>
      <c r="AA21" s="49" t="s">
        <v>37</v>
      </c>
      <c r="AB21" s="47">
        <v>41</v>
      </c>
      <c r="AC21" s="47">
        <v>5</v>
      </c>
      <c r="AD21" s="47">
        <v>5</v>
      </c>
      <c r="AE21" s="47">
        <v>5</v>
      </c>
      <c r="AF21" s="47">
        <v>810</v>
      </c>
      <c r="AG21" s="46">
        <v>287</v>
      </c>
      <c r="AH21" s="46">
        <v>135</v>
      </c>
      <c r="AI21" s="46">
        <v>152</v>
      </c>
      <c r="AJ21" s="46">
        <v>89</v>
      </c>
      <c r="AK21" s="46">
        <v>21</v>
      </c>
      <c r="AL21" s="46">
        <v>9</v>
      </c>
      <c r="AM21" s="46">
        <v>38</v>
      </c>
      <c r="AN21" s="46">
        <v>130</v>
      </c>
      <c r="AO21" s="46">
        <v>37</v>
      </c>
      <c r="AP21" s="46">
        <v>93</v>
      </c>
      <c r="AQ21" s="46">
        <v>28</v>
      </c>
      <c r="AR21" s="46">
        <v>50</v>
      </c>
      <c r="AS21" s="46">
        <v>9</v>
      </c>
      <c r="AT21" s="46">
        <v>43</v>
      </c>
      <c r="AU21" s="46">
        <v>28</v>
      </c>
      <c r="AV21" s="46">
        <v>12</v>
      </c>
      <c r="AW21" s="47">
        <v>522</v>
      </c>
      <c r="AX21" s="48">
        <v>522</v>
      </c>
      <c r="AY21" s="49" t="s">
        <v>37</v>
      </c>
      <c r="AZ21" s="46" t="s">
        <v>29</v>
      </c>
      <c r="BA21" s="47" t="s">
        <v>29</v>
      </c>
      <c r="BB21" s="47" t="s">
        <v>29</v>
      </c>
      <c r="BC21" s="47">
        <v>1</v>
      </c>
      <c r="BD21" s="47" t="s">
        <v>29</v>
      </c>
      <c r="BE21" s="47" t="s">
        <v>29</v>
      </c>
      <c r="BF21" s="47">
        <v>43</v>
      </c>
    </row>
    <row r="22" spans="1:58">
      <c r="A22" s="27">
        <v>53</v>
      </c>
      <c r="B22" s="28" t="s">
        <v>38</v>
      </c>
      <c r="C22" s="46">
        <v>6684</v>
      </c>
      <c r="D22" s="46">
        <v>4813</v>
      </c>
      <c r="E22" s="46">
        <v>1871</v>
      </c>
      <c r="F22" s="47">
        <v>6456</v>
      </c>
      <c r="G22" s="47">
        <v>4646</v>
      </c>
      <c r="H22" s="47">
        <v>1810</v>
      </c>
      <c r="I22" s="46">
        <v>6176</v>
      </c>
      <c r="J22" s="46">
        <v>4455</v>
      </c>
      <c r="K22" s="46">
        <v>1721</v>
      </c>
      <c r="L22" s="46">
        <v>729</v>
      </c>
      <c r="M22" s="46">
        <v>277</v>
      </c>
      <c r="N22" s="46">
        <v>5170</v>
      </c>
      <c r="O22" s="46">
        <v>3726</v>
      </c>
      <c r="P22" s="46">
        <v>1444</v>
      </c>
      <c r="Q22" s="46">
        <v>3488</v>
      </c>
      <c r="R22" s="46">
        <v>1011</v>
      </c>
      <c r="S22" s="46">
        <v>238</v>
      </c>
      <c r="T22" s="46">
        <v>433</v>
      </c>
      <c r="U22" s="46">
        <v>90</v>
      </c>
      <c r="V22" s="46">
        <v>35</v>
      </c>
      <c r="W22" s="46">
        <v>14</v>
      </c>
      <c r="X22" s="47">
        <v>1</v>
      </c>
      <c r="Y22" s="47">
        <v>53</v>
      </c>
      <c r="Z22" s="48">
        <v>53</v>
      </c>
      <c r="AA22" s="49" t="s">
        <v>38</v>
      </c>
      <c r="AB22" s="47">
        <v>56</v>
      </c>
      <c r="AC22" s="47">
        <v>5</v>
      </c>
      <c r="AD22" s="47">
        <v>3</v>
      </c>
      <c r="AE22" s="47">
        <v>16</v>
      </c>
      <c r="AF22" s="47">
        <v>595</v>
      </c>
      <c r="AG22" s="46">
        <v>280</v>
      </c>
      <c r="AH22" s="46">
        <v>191</v>
      </c>
      <c r="AI22" s="46">
        <v>89</v>
      </c>
      <c r="AJ22" s="46">
        <v>107</v>
      </c>
      <c r="AK22" s="46">
        <v>2</v>
      </c>
      <c r="AL22" s="46">
        <v>15</v>
      </c>
      <c r="AM22" s="46">
        <v>35</v>
      </c>
      <c r="AN22" s="46">
        <v>121</v>
      </c>
      <c r="AO22" s="46">
        <v>69</v>
      </c>
      <c r="AP22" s="46">
        <v>52</v>
      </c>
      <c r="AQ22" s="46">
        <v>58</v>
      </c>
      <c r="AR22" s="46">
        <v>45</v>
      </c>
      <c r="AS22" s="46">
        <v>11</v>
      </c>
      <c r="AT22" s="46">
        <v>7</v>
      </c>
      <c r="AU22" s="46">
        <v>18</v>
      </c>
      <c r="AV22" s="46">
        <v>5</v>
      </c>
      <c r="AW22" s="47">
        <v>53</v>
      </c>
      <c r="AX22" s="48">
        <v>53</v>
      </c>
      <c r="AY22" s="49" t="s">
        <v>38</v>
      </c>
      <c r="AZ22" s="46">
        <v>2</v>
      </c>
      <c r="BA22" s="47" t="s">
        <v>29</v>
      </c>
      <c r="BB22" s="47" t="s">
        <v>29</v>
      </c>
      <c r="BC22" s="47" t="s">
        <v>29</v>
      </c>
      <c r="BD22" s="47" t="s">
        <v>29</v>
      </c>
      <c r="BE22" s="47" t="s">
        <v>29</v>
      </c>
      <c r="BF22" s="47">
        <v>16</v>
      </c>
    </row>
    <row r="23" spans="1:58">
      <c r="A23" s="27">
        <v>531</v>
      </c>
      <c r="B23" s="28" t="s">
        <v>39</v>
      </c>
      <c r="C23" s="46">
        <v>2887</v>
      </c>
      <c r="D23" s="46">
        <v>2115</v>
      </c>
      <c r="E23" s="46">
        <v>772</v>
      </c>
      <c r="F23" s="47">
        <v>2756</v>
      </c>
      <c r="G23" s="47">
        <v>2017</v>
      </c>
      <c r="H23" s="47">
        <v>739</v>
      </c>
      <c r="I23" s="46">
        <v>2596</v>
      </c>
      <c r="J23" s="46">
        <v>1909</v>
      </c>
      <c r="K23" s="46">
        <v>687</v>
      </c>
      <c r="L23" s="46">
        <v>353</v>
      </c>
      <c r="M23" s="46">
        <v>143</v>
      </c>
      <c r="N23" s="46">
        <v>2100</v>
      </c>
      <c r="O23" s="46">
        <v>1556</v>
      </c>
      <c r="P23" s="46">
        <v>544</v>
      </c>
      <c r="Q23" s="46">
        <v>1466</v>
      </c>
      <c r="R23" s="46">
        <v>421</v>
      </c>
      <c r="S23" s="46">
        <v>90</v>
      </c>
      <c r="T23" s="46">
        <v>123</v>
      </c>
      <c r="U23" s="46">
        <v>61</v>
      </c>
      <c r="V23" s="46">
        <v>24</v>
      </c>
      <c r="W23" s="46">
        <v>12</v>
      </c>
      <c r="X23" s="47">
        <v>1</v>
      </c>
      <c r="Y23" s="47">
        <v>531</v>
      </c>
      <c r="Z23" s="48">
        <v>531</v>
      </c>
      <c r="AA23" s="49" t="s">
        <v>39</v>
      </c>
      <c r="AB23" s="47">
        <v>22</v>
      </c>
      <c r="AC23" s="47">
        <v>1</v>
      </c>
      <c r="AD23" s="47">
        <v>3</v>
      </c>
      <c r="AE23" s="47">
        <v>6</v>
      </c>
      <c r="AF23" s="47">
        <v>203</v>
      </c>
      <c r="AG23" s="46">
        <v>160</v>
      </c>
      <c r="AH23" s="46">
        <v>108</v>
      </c>
      <c r="AI23" s="46">
        <v>52</v>
      </c>
      <c r="AJ23" s="46">
        <v>65</v>
      </c>
      <c r="AK23" s="46">
        <v>1</v>
      </c>
      <c r="AL23" s="46">
        <v>8</v>
      </c>
      <c r="AM23" s="46">
        <v>21</v>
      </c>
      <c r="AN23" s="46">
        <v>65</v>
      </c>
      <c r="AO23" s="46">
        <v>35</v>
      </c>
      <c r="AP23" s="46">
        <v>30</v>
      </c>
      <c r="AQ23" s="46">
        <v>30</v>
      </c>
      <c r="AR23" s="46">
        <v>27</v>
      </c>
      <c r="AS23" s="46">
        <v>5</v>
      </c>
      <c r="AT23" s="46">
        <v>3</v>
      </c>
      <c r="AU23" s="46">
        <v>12</v>
      </c>
      <c r="AV23" s="46">
        <v>2</v>
      </c>
      <c r="AW23" s="47">
        <v>531</v>
      </c>
      <c r="AX23" s="48">
        <v>531</v>
      </c>
      <c r="AY23" s="49" t="s">
        <v>39</v>
      </c>
      <c r="AZ23" s="46">
        <v>1</v>
      </c>
      <c r="BA23" s="47" t="s">
        <v>29</v>
      </c>
      <c r="BB23" s="47" t="s">
        <v>29</v>
      </c>
      <c r="BC23" s="47" t="s">
        <v>29</v>
      </c>
      <c r="BD23" s="47" t="s">
        <v>29</v>
      </c>
      <c r="BE23" s="47" t="s">
        <v>29</v>
      </c>
      <c r="BF23" s="47">
        <v>7</v>
      </c>
    </row>
    <row r="24" spans="1:58">
      <c r="A24" s="27">
        <v>532</v>
      </c>
      <c r="B24" s="28" t="s">
        <v>40</v>
      </c>
      <c r="C24" s="46">
        <v>1246</v>
      </c>
      <c r="D24" s="46">
        <v>832</v>
      </c>
      <c r="E24" s="46">
        <v>414</v>
      </c>
      <c r="F24" s="47">
        <v>1221</v>
      </c>
      <c r="G24" s="47">
        <v>816</v>
      </c>
      <c r="H24" s="47">
        <v>405</v>
      </c>
      <c r="I24" s="46">
        <v>1212</v>
      </c>
      <c r="J24" s="46">
        <v>809</v>
      </c>
      <c r="K24" s="46">
        <v>403</v>
      </c>
      <c r="L24" s="46">
        <v>108</v>
      </c>
      <c r="M24" s="46">
        <v>33</v>
      </c>
      <c r="N24" s="46">
        <v>1071</v>
      </c>
      <c r="O24" s="46">
        <v>701</v>
      </c>
      <c r="P24" s="46">
        <v>370</v>
      </c>
      <c r="Q24" s="46">
        <v>665</v>
      </c>
      <c r="R24" s="46">
        <v>216</v>
      </c>
      <c r="S24" s="46">
        <v>36</v>
      </c>
      <c r="T24" s="46">
        <v>154</v>
      </c>
      <c r="U24" s="46">
        <v>8</v>
      </c>
      <c r="V24" s="46">
        <v>1</v>
      </c>
      <c r="W24" s="46" t="s">
        <v>29</v>
      </c>
      <c r="X24" s="47" t="s">
        <v>29</v>
      </c>
      <c r="Y24" s="47">
        <v>532</v>
      </c>
      <c r="Z24" s="48">
        <v>532</v>
      </c>
      <c r="AA24" s="49" t="s">
        <v>40</v>
      </c>
      <c r="AB24" s="47">
        <v>7</v>
      </c>
      <c r="AC24" s="47">
        <v>2</v>
      </c>
      <c r="AD24" s="47" t="s">
        <v>29</v>
      </c>
      <c r="AE24" s="47">
        <v>5</v>
      </c>
      <c r="AF24" s="47">
        <v>150</v>
      </c>
      <c r="AG24" s="46">
        <v>9</v>
      </c>
      <c r="AH24" s="46">
        <v>7</v>
      </c>
      <c r="AI24" s="46">
        <v>2</v>
      </c>
      <c r="AJ24" s="46">
        <v>5</v>
      </c>
      <c r="AK24" s="46" t="s">
        <v>29</v>
      </c>
      <c r="AL24" s="46" t="s">
        <v>29</v>
      </c>
      <c r="AM24" s="46">
        <v>1</v>
      </c>
      <c r="AN24" s="46">
        <v>3</v>
      </c>
      <c r="AO24" s="46">
        <v>2</v>
      </c>
      <c r="AP24" s="46">
        <v>1</v>
      </c>
      <c r="AQ24" s="46">
        <v>2</v>
      </c>
      <c r="AR24" s="46">
        <v>1</v>
      </c>
      <c r="AS24" s="46" t="s">
        <v>29</v>
      </c>
      <c r="AT24" s="46" t="s">
        <v>29</v>
      </c>
      <c r="AU24" s="46">
        <v>1</v>
      </c>
      <c r="AV24" s="46">
        <v>1</v>
      </c>
      <c r="AW24" s="47">
        <v>532</v>
      </c>
      <c r="AX24" s="48">
        <v>532</v>
      </c>
      <c r="AY24" s="49" t="s">
        <v>40</v>
      </c>
      <c r="AZ24" s="46" t="s">
        <v>29</v>
      </c>
      <c r="BA24" s="47" t="s">
        <v>29</v>
      </c>
      <c r="BB24" s="47" t="s">
        <v>29</v>
      </c>
      <c r="BC24" s="47" t="s">
        <v>29</v>
      </c>
      <c r="BD24" s="47" t="s">
        <v>29</v>
      </c>
      <c r="BE24" s="47" t="s">
        <v>29</v>
      </c>
      <c r="BF24" s="47" t="s">
        <v>29</v>
      </c>
    </row>
    <row r="25" spans="1:58">
      <c r="A25" s="27">
        <v>533</v>
      </c>
      <c r="B25" s="28" t="s">
        <v>41</v>
      </c>
      <c r="C25" s="46">
        <v>749</v>
      </c>
      <c r="D25" s="46">
        <v>551</v>
      </c>
      <c r="E25" s="46">
        <v>198</v>
      </c>
      <c r="F25" s="47">
        <v>732</v>
      </c>
      <c r="G25" s="47">
        <v>543</v>
      </c>
      <c r="H25" s="47">
        <v>189</v>
      </c>
      <c r="I25" s="46">
        <v>722</v>
      </c>
      <c r="J25" s="46">
        <v>538</v>
      </c>
      <c r="K25" s="46">
        <v>184</v>
      </c>
      <c r="L25" s="46">
        <v>58</v>
      </c>
      <c r="M25" s="46">
        <v>17</v>
      </c>
      <c r="N25" s="46">
        <v>647</v>
      </c>
      <c r="O25" s="46">
        <v>480</v>
      </c>
      <c r="P25" s="46">
        <v>167</v>
      </c>
      <c r="Q25" s="46">
        <v>412</v>
      </c>
      <c r="R25" s="46">
        <v>95</v>
      </c>
      <c r="S25" s="46">
        <v>68</v>
      </c>
      <c r="T25" s="46">
        <v>72</v>
      </c>
      <c r="U25" s="46">
        <v>4</v>
      </c>
      <c r="V25" s="46">
        <v>5</v>
      </c>
      <c r="W25" s="46" t="s">
        <v>29</v>
      </c>
      <c r="X25" s="47" t="s">
        <v>29</v>
      </c>
      <c r="Y25" s="47">
        <v>533</v>
      </c>
      <c r="Z25" s="48">
        <v>533</v>
      </c>
      <c r="AA25" s="49" t="s">
        <v>41</v>
      </c>
      <c r="AB25" s="47">
        <v>4</v>
      </c>
      <c r="AC25" s="47">
        <v>1</v>
      </c>
      <c r="AD25" s="47" t="s">
        <v>29</v>
      </c>
      <c r="AE25" s="47">
        <v>2</v>
      </c>
      <c r="AF25" s="47">
        <v>124</v>
      </c>
      <c r="AG25" s="46">
        <v>10</v>
      </c>
      <c r="AH25" s="46">
        <v>5</v>
      </c>
      <c r="AI25" s="46">
        <v>5</v>
      </c>
      <c r="AJ25" s="46">
        <v>2</v>
      </c>
      <c r="AK25" s="46">
        <v>1</v>
      </c>
      <c r="AL25" s="46">
        <v>1</v>
      </c>
      <c r="AM25" s="46">
        <v>3</v>
      </c>
      <c r="AN25" s="46">
        <v>3</v>
      </c>
      <c r="AO25" s="46">
        <v>2</v>
      </c>
      <c r="AP25" s="46">
        <v>1</v>
      </c>
      <c r="AQ25" s="46">
        <v>2</v>
      </c>
      <c r="AR25" s="46">
        <v>1</v>
      </c>
      <c r="AS25" s="46" t="s">
        <v>29</v>
      </c>
      <c r="AT25" s="46" t="s">
        <v>29</v>
      </c>
      <c r="AU25" s="46" t="s">
        <v>29</v>
      </c>
      <c r="AV25" s="46">
        <v>1</v>
      </c>
      <c r="AW25" s="47">
        <v>533</v>
      </c>
      <c r="AX25" s="48">
        <v>533</v>
      </c>
      <c r="AY25" s="49" t="s">
        <v>41</v>
      </c>
      <c r="AZ25" s="46">
        <v>1</v>
      </c>
      <c r="BA25" s="47" t="s">
        <v>29</v>
      </c>
      <c r="BB25" s="47" t="s">
        <v>29</v>
      </c>
      <c r="BC25" s="47" t="s">
        <v>29</v>
      </c>
      <c r="BD25" s="47" t="s">
        <v>29</v>
      </c>
      <c r="BE25" s="47" t="s">
        <v>29</v>
      </c>
      <c r="BF25" s="47" t="s">
        <v>29</v>
      </c>
    </row>
    <row r="26" spans="1:58">
      <c r="A26" s="27">
        <v>534</v>
      </c>
      <c r="B26" s="28" t="s">
        <v>42</v>
      </c>
      <c r="C26" s="46">
        <v>692</v>
      </c>
      <c r="D26" s="46">
        <v>494</v>
      </c>
      <c r="E26" s="46">
        <v>198</v>
      </c>
      <c r="F26" s="47">
        <v>665</v>
      </c>
      <c r="G26" s="47">
        <v>470</v>
      </c>
      <c r="H26" s="47">
        <v>195</v>
      </c>
      <c r="I26" s="46">
        <v>659</v>
      </c>
      <c r="J26" s="46">
        <v>466</v>
      </c>
      <c r="K26" s="46">
        <v>193</v>
      </c>
      <c r="L26" s="46">
        <v>69</v>
      </c>
      <c r="M26" s="46">
        <v>32</v>
      </c>
      <c r="N26" s="46">
        <v>558</v>
      </c>
      <c r="O26" s="46">
        <v>397</v>
      </c>
      <c r="P26" s="46">
        <v>161</v>
      </c>
      <c r="Q26" s="46">
        <v>385</v>
      </c>
      <c r="R26" s="46">
        <v>117</v>
      </c>
      <c r="S26" s="46">
        <v>12</v>
      </c>
      <c r="T26" s="46">
        <v>44</v>
      </c>
      <c r="U26" s="46">
        <v>2</v>
      </c>
      <c r="V26" s="46">
        <v>2</v>
      </c>
      <c r="W26" s="46">
        <v>2</v>
      </c>
      <c r="X26" s="47" t="s">
        <v>29</v>
      </c>
      <c r="Y26" s="47">
        <v>534</v>
      </c>
      <c r="Z26" s="48">
        <v>534</v>
      </c>
      <c r="AA26" s="49" t="s">
        <v>42</v>
      </c>
      <c r="AB26" s="47">
        <v>22</v>
      </c>
      <c r="AC26" s="47">
        <v>1</v>
      </c>
      <c r="AD26" s="47" t="s">
        <v>29</v>
      </c>
      <c r="AE26" s="47" t="s">
        <v>29</v>
      </c>
      <c r="AF26" s="47">
        <v>50</v>
      </c>
      <c r="AG26" s="46">
        <v>6</v>
      </c>
      <c r="AH26" s="46">
        <v>4</v>
      </c>
      <c r="AI26" s="46">
        <v>2</v>
      </c>
      <c r="AJ26" s="46">
        <v>3</v>
      </c>
      <c r="AK26" s="46" t="s">
        <v>29</v>
      </c>
      <c r="AL26" s="46" t="s">
        <v>29</v>
      </c>
      <c r="AM26" s="46">
        <v>2</v>
      </c>
      <c r="AN26" s="46">
        <v>1</v>
      </c>
      <c r="AO26" s="46">
        <v>1</v>
      </c>
      <c r="AP26" s="46" t="s">
        <v>29</v>
      </c>
      <c r="AQ26" s="46">
        <v>1</v>
      </c>
      <c r="AR26" s="46" t="s">
        <v>29</v>
      </c>
      <c r="AS26" s="46" t="s">
        <v>29</v>
      </c>
      <c r="AT26" s="46" t="s">
        <v>29</v>
      </c>
      <c r="AU26" s="46" t="s">
        <v>29</v>
      </c>
      <c r="AV26" s="46" t="s">
        <v>29</v>
      </c>
      <c r="AW26" s="47">
        <v>534</v>
      </c>
      <c r="AX26" s="48">
        <v>534</v>
      </c>
      <c r="AY26" s="49" t="s">
        <v>42</v>
      </c>
      <c r="AZ26" s="46" t="s">
        <v>29</v>
      </c>
      <c r="BA26" s="47" t="s">
        <v>29</v>
      </c>
      <c r="BB26" s="47" t="s">
        <v>29</v>
      </c>
      <c r="BC26" s="47" t="s">
        <v>29</v>
      </c>
      <c r="BD26" s="47" t="s">
        <v>29</v>
      </c>
      <c r="BE26" s="47" t="s">
        <v>29</v>
      </c>
      <c r="BF26" s="47" t="s">
        <v>29</v>
      </c>
    </row>
    <row r="27" spans="1:58">
      <c r="A27" s="27">
        <v>535</v>
      </c>
      <c r="B27" s="28" t="s">
        <v>43</v>
      </c>
      <c r="C27" s="46">
        <v>103</v>
      </c>
      <c r="D27" s="46">
        <v>69</v>
      </c>
      <c r="E27" s="46">
        <v>34</v>
      </c>
      <c r="F27" s="47">
        <v>102</v>
      </c>
      <c r="G27" s="47">
        <v>69</v>
      </c>
      <c r="H27" s="47">
        <v>33</v>
      </c>
      <c r="I27" s="46">
        <v>102</v>
      </c>
      <c r="J27" s="46">
        <v>69</v>
      </c>
      <c r="K27" s="46">
        <v>33</v>
      </c>
      <c r="L27" s="46">
        <v>7</v>
      </c>
      <c r="M27" s="46">
        <v>4</v>
      </c>
      <c r="N27" s="46">
        <v>91</v>
      </c>
      <c r="O27" s="46">
        <v>62</v>
      </c>
      <c r="P27" s="46">
        <v>29</v>
      </c>
      <c r="Q27" s="46">
        <v>62</v>
      </c>
      <c r="R27" s="46">
        <v>23</v>
      </c>
      <c r="S27" s="46" t="s">
        <v>29</v>
      </c>
      <c r="T27" s="46">
        <v>6</v>
      </c>
      <c r="U27" s="46" t="s">
        <v>29</v>
      </c>
      <c r="V27" s="46" t="s">
        <v>29</v>
      </c>
      <c r="W27" s="46" t="s">
        <v>29</v>
      </c>
      <c r="X27" s="47" t="s">
        <v>29</v>
      </c>
      <c r="Y27" s="47">
        <v>535</v>
      </c>
      <c r="Z27" s="48">
        <v>535</v>
      </c>
      <c r="AA27" s="49" t="s">
        <v>43</v>
      </c>
      <c r="AB27" s="47" t="s">
        <v>29</v>
      </c>
      <c r="AC27" s="47" t="s">
        <v>29</v>
      </c>
      <c r="AD27" s="47" t="s">
        <v>29</v>
      </c>
      <c r="AE27" s="47">
        <v>1</v>
      </c>
      <c r="AF27" s="47">
        <v>6</v>
      </c>
      <c r="AG27" s="46" t="s">
        <v>29</v>
      </c>
      <c r="AH27" s="46" t="s">
        <v>29</v>
      </c>
      <c r="AI27" s="46" t="s">
        <v>29</v>
      </c>
      <c r="AJ27" s="46" t="s">
        <v>29</v>
      </c>
      <c r="AK27" s="46" t="s">
        <v>29</v>
      </c>
      <c r="AL27" s="46" t="s">
        <v>29</v>
      </c>
      <c r="AM27" s="46" t="s">
        <v>29</v>
      </c>
      <c r="AN27" s="46" t="s">
        <v>29</v>
      </c>
      <c r="AO27" s="46" t="s">
        <v>29</v>
      </c>
      <c r="AP27" s="46" t="s">
        <v>29</v>
      </c>
      <c r="AQ27" s="46" t="s">
        <v>29</v>
      </c>
      <c r="AR27" s="46" t="s">
        <v>29</v>
      </c>
      <c r="AS27" s="46" t="s">
        <v>29</v>
      </c>
      <c r="AT27" s="46" t="s">
        <v>29</v>
      </c>
      <c r="AU27" s="46" t="s">
        <v>29</v>
      </c>
      <c r="AV27" s="46" t="s">
        <v>29</v>
      </c>
      <c r="AW27" s="47">
        <v>535</v>
      </c>
      <c r="AX27" s="48">
        <v>535</v>
      </c>
      <c r="AY27" s="49" t="s">
        <v>43</v>
      </c>
      <c r="AZ27" s="46" t="s">
        <v>29</v>
      </c>
      <c r="BA27" s="47" t="s">
        <v>29</v>
      </c>
      <c r="BB27" s="47" t="s">
        <v>29</v>
      </c>
      <c r="BC27" s="47" t="s">
        <v>29</v>
      </c>
      <c r="BD27" s="47" t="s">
        <v>29</v>
      </c>
      <c r="BE27" s="47" t="s">
        <v>29</v>
      </c>
      <c r="BF27" s="47" t="s">
        <v>29</v>
      </c>
    </row>
    <row r="28" spans="1:58">
      <c r="A28" s="27">
        <v>536</v>
      </c>
      <c r="B28" s="28" t="s">
        <v>44</v>
      </c>
      <c r="C28" s="46">
        <v>1007</v>
      </c>
      <c r="D28" s="46">
        <v>752</v>
      </c>
      <c r="E28" s="46">
        <v>255</v>
      </c>
      <c r="F28" s="47">
        <v>980</v>
      </c>
      <c r="G28" s="47">
        <v>731</v>
      </c>
      <c r="H28" s="47">
        <v>249</v>
      </c>
      <c r="I28" s="46">
        <v>885</v>
      </c>
      <c r="J28" s="46">
        <v>664</v>
      </c>
      <c r="K28" s="46">
        <v>221</v>
      </c>
      <c r="L28" s="46">
        <v>134</v>
      </c>
      <c r="M28" s="46">
        <v>48</v>
      </c>
      <c r="N28" s="46">
        <v>703</v>
      </c>
      <c r="O28" s="46">
        <v>530</v>
      </c>
      <c r="P28" s="46">
        <v>173</v>
      </c>
      <c r="Q28" s="46">
        <v>498</v>
      </c>
      <c r="R28" s="46">
        <v>139</v>
      </c>
      <c r="S28" s="46">
        <v>32</v>
      </c>
      <c r="T28" s="46">
        <v>34</v>
      </c>
      <c r="U28" s="46">
        <v>15</v>
      </c>
      <c r="V28" s="46">
        <v>3</v>
      </c>
      <c r="W28" s="46" t="s">
        <v>29</v>
      </c>
      <c r="X28" s="47" t="s">
        <v>29</v>
      </c>
      <c r="Y28" s="47">
        <v>536</v>
      </c>
      <c r="Z28" s="48">
        <v>536</v>
      </c>
      <c r="AA28" s="49" t="s">
        <v>44</v>
      </c>
      <c r="AB28" s="47">
        <v>1</v>
      </c>
      <c r="AC28" s="47" t="s">
        <v>29</v>
      </c>
      <c r="AD28" s="47" t="s">
        <v>29</v>
      </c>
      <c r="AE28" s="47">
        <v>2</v>
      </c>
      <c r="AF28" s="47">
        <v>62</v>
      </c>
      <c r="AG28" s="46">
        <v>95</v>
      </c>
      <c r="AH28" s="46">
        <v>67</v>
      </c>
      <c r="AI28" s="46">
        <v>28</v>
      </c>
      <c r="AJ28" s="46">
        <v>32</v>
      </c>
      <c r="AK28" s="46" t="s">
        <v>29</v>
      </c>
      <c r="AL28" s="46">
        <v>6</v>
      </c>
      <c r="AM28" s="46">
        <v>8</v>
      </c>
      <c r="AN28" s="46">
        <v>49</v>
      </c>
      <c r="AO28" s="46">
        <v>29</v>
      </c>
      <c r="AP28" s="46">
        <v>20</v>
      </c>
      <c r="AQ28" s="46">
        <v>23</v>
      </c>
      <c r="AR28" s="46">
        <v>16</v>
      </c>
      <c r="AS28" s="46">
        <v>6</v>
      </c>
      <c r="AT28" s="46">
        <v>4</v>
      </c>
      <c r="AU28" s="46">
        <v>5</v>
      </c>
      <c r="AV28" s="46">
        <v>1</v>
      </c>
      <c r="AW28" s="47">
        <v>536</v>
      </c>
      <c r="AX28" s="48">
        <v>536</v>
      </c>
      <c r="AY28" s="49" t="s">
        <v>44</v>
      </c>
      <c r="AZ28" s="46" t="s">
        <v>29</v>
      </c>
      <c r="BA28" s="47" t="s">
        <v>29</v>
      </c>
      <c r="BB28" s="47" t="s">
        <v>29</v>
      </c>
      <c r="BC28" s="47" t="s">
        <v>29</v>
      </c>
      <c r="BD28" s="47" t="s">
        <v>29</v>
      </c>
      <c r="BE28" s="47" t="s">
        <v>29</v>
      </c>
      <c r="BF28" s="47">
        <v>9</v>
      </c>
    </row>
    <row r="29" spans="1:58">
      <c r="A29" s="27">
        <v>54</v>
      </c>
      <c r="B29" s="28" t="s">
        <v>45</v>
      </c>
      <c r="C29" s="46">
        <v>7818</v>
      </c>
      <c r="D29" s="46">
        <v>5944</v>
      </c>
      <c r="E29" s="46">
        <v>1874</v>
      </c>
      <c r="F29" s="47">
        <v>7571</v>
      </c>
      <c r="G29" s="47">
        <v>5772</v>
      </c>
      <c r="H29" s="47">
        <v>1799</v>
      </c>
      <c r="I29" s="46">
        <v>7426</v>
      </c>
      <c r="J29" s="46">
        <v>5668</v>
      </c>
      <c r="K29" s="46">
        <v>1758</v>
      </c>
      <c r="L29" s="46">
        <v>513</v>
      </c>
      <c r="M29" s="46">
        <v>170</v>
      </c>
      <c r="N29" s="46">
        <v>6743</v>
      </c>
      <c r="O29" s="46">
        <v>5155</v>
      </c>
      <c r="P29" s="46">
        <v>1588</v>
      </c>
      <c r="Q29" s="46">
        <v>4903</v>
      </c>
      <c r="R29" s="46">
        <v>1188</v>
      </c>
      <c r="S29" s="46">
        <v>252</v>
      </c>
      <c r="T29" s="46">
        <v>400</v>
      </c>
      <c r="U29" s="46">
        <v>45</v>
      </c>
      <c r="V29" s="46">
        <v>24</v>
      </c>
      <c r="W29" s="46">
        <v>27</v>
      </c>
      <c r="X29" s="47">
        <v>3</v>
      </c>
      <c r="Y29" s="47">
        <v>54</v>
      </c>
      <c r="Z29" s="48">
        <v>54</v>
      </c>
      <c r="AA29" s="49" t="s">
        <v>45</v>
      </c>
      <c r="AB29" s="47">
        <v>100</v>
      </c>
      <c r="AC29" s="47">
        <v>12</v>
      </c>
      <c r="AD29" s="47">
        <v>23</v>
      </c>
      <c r="AE29" s="47">
        <v>38</v>
      </c>
      <c r="AF29" s="47">
        <v>579</v>
      </c>
      <c r="AG29" s="46">
        <v>145</v>
      </c>
      <c r="AH29" s="46">
        <v>104</v>
      </c>
      <c r="AI29" s="46">
        <v>41</v>
      </c>
      <c r="AJ29" s="46">
        <v>56</v>
      </c>
      <c r="AK29" s="46" t="s">
        <v>29</v>
      </c>
      <c r="AL29" s="46">
        <v>6</v>
      </c>
      <c r="AM29" s="46">
        <v>16</v>
      </c>
      <c r="AN29" s="46">
        <v>67</v>
      </c>
      <c r="AO29" s="46">
        <v>42</v>
      </c>
      <c r="AP29" s="46">
        <v>25</v>
      </c>
      <c r="AQ29" s="46">
        <v>37</v>
      </c>
      <c r="AR29" s="46">
        <v>18</v>
      </c>
      <c r="AS29" s="46">
        <v>5</v>
      </c>
      <c r="AT29" s="46">
        <v>7</v>
      </c>
      <c r="AU29" s="46">
        <v>4</v>
      </c>
      <c r="AV29" s="46">
        <v>1</v>
      </c>
      <c r="AW29" s="47">
        <v>54</v>
      </c>
      <c r="AX29" s="48">
        <v>54</v>
      </c>
      <c r="AY29" s="49" t="s">
        <v>45</v>
      </c>
      <c r="AZ29" s="46" t="s">
        <v>29</v>
      </c>
      <c r="BA29" s="47" t="s">
        <v>29</v>
      </c>
      <c r="BB29" s="47" t="s">
        <v>29</v>
      </c>
      <c r="BC29" s="47" t="s">
        <v>29</v>
      </c>
      <c r="BD29" s="47" t="s">
        <v>29</v>
      </c>
      <c r="BE29" s="47" t="s">
        <v>29</v>
      </c>
      <c r="BF29" s="47">
        <v>12</v>
      </c>
    </row>
    <row r="30" spans="1:58">
      <c r="A30" s="27">
        <v>541</v>
      </c>
      <c r="B30" s="28" t="s">
        <v>46</v>
      </c>
      <c r="C30" s="46">
        <v>2431</v>
      </c>
      <c r="D30" s="46">
        <v>1834</v>
      </c>
      <c r="E30" s="46">
        <v>597</v>
      </c>
      <c r="F30" s="47">
        <v>2357</v>
      </c>
      <c r="G30" s="47">
        <v>1781</v>
      </c>
      <c r="H30" s="47">
        <v>576</v>
      </c>
      <c r="I30" s="46">
        <v>2305</v>
      </c>
      <c r="J30" s="46">
        <v>1746</v>
      </c>
      <c r="K30" s="46">
        <v>559</v>
      </c>
      <c r="L30" s="46">
        <v>219</v>
      </c>
      <c r="M30" s="46">
        <v>85</v>
      </c>
      <c r="N30" s="46">
        <v>2001</v>
      </c>
      <c r="O30" s="46">
        <v>1527</v>
      </c>
      <c r="P30" s="46">
        <v>474</v>
      </c>
      <c r="Q30" s="46">
        <v>1481</v>
      </c>
      <c r="R30" s="46">
        <v>381</v>
      </c>
      <c r="S30" s="46">
        <v>46</v>
      </c>
      <c r="T30" s="46">
        <v>93</v>
      </c>
      <c r="U30" s="46">
        <v>17</v>
      </c>
      <c r="V30" s="46">
        <v>5</v>
      </c>
      <c r="W30" s="46">
        <v>15</v>
      </c>
      <c r="X30" s="47">
        <v>3</v>
      </c>
      <c r="Y30" s="47">
        <v>541</v>
      </c>
      <c r="Z30" s="48">
        <v>541</v>
      </c>
      <c r="AA30" s="49" t="s">
        <v>46</v>
      </c>
      <c r="AB30" s="47">
        <v>31</v>
      </c>
      <c r="AC30" s="47">
        <v>1</v>
      </c>
      <c r="AD30" s="47">
        <v>5</v>
      </c>
      <c r="AE30" s="47">
        <v>15</v>
      </c>
      <c r="AF30" s="47">
        <v>128</v>
      </c>
      <c r="AG30" s="46">
        <v>52</v>
      </c>
      <c r="AH30" s="46">
        <v>35</v>
      </c>
      <c r="AI30" s="46">
        <v>17</v>
      </c>
      <c r="AJ30" s="46">
        <v>20</v>
      </c>
      <c r="AK30" s="46" t="s">
        <v>29</v>
      </c>
      <c r="AL30" s="46">
        <v>5</v>
      </c>
      <c r="AM30" s="46">
        <v>8</v>
      </c>
      <c r="AN30" s="46">
        <v>19</v>
      </c>
      <c r="AO30" s="46">
        <v>10</v>
      </c>
      <c r="AP30" s="46">
        <v>9</v>
      </c>
      <c r="AQ30" s="46">
        <v>8</v>
      </c>
      <c r="AR30" s="46">
        <v>7</v>
      </c>
      <c r="AS30" s="46">
        <v>2</v>
      </c>
      <c r="AT30" s="46">
        <v>2</v>
      </c>
      <c r="AU30" s="46" t="s">
        <v>29</v>
      </c>
      <c r="AV30" s="46" t="s">
        <v>29</v>
      </c>
      <c r="AW30" s="47">
        <v>541</v>
      </c>
      <c r="AX30" s="48">
        <v>541</v>
      </c>
      <c r="AY30" s="49" t="s">
        <v>46</v>
      </c>
      <c r="AZ30" s="46" t="s">
        <v>29</v>
      </c>
      <c r="BA30" s="47" t="s">
        <v>29</v>
      </c>
      <c r="BB30" s="47" t="s">
        <v>29</v>
      </c>
      <c r="BC30" s="47" t="s">
        <v>29</v>
      </c>
      <c r="BD30" s="47" t="s">
        <v>29</v>
      </c>
      <c r="BE30" s="47" t="s">
        <v>29</v>
      </c>
      <c r="BF30" s="47">
        <v>4</v>
      </c>
    </row>
    <row r="31" spans="1:58">
      <c r="A31" s="27">
        <v>542</v>
      </c>
      <c r="B31" s="28" t="s">
        <v>47</v>
      </c>
      <c r="C31" s="46">
        <v>2431</v>
      </c>
      <c r="D31" s="46">
        <v>1926</v>
      </c>
      <c r="E31" s="46">
        <v>505</v>
      </c>
      <c r="F31" s="47">
        <v>2386</v>
      </c>
      <c r="G31" s="47">
        <v>1896</v>
      </c>
      <c r="H31" s="47">
        <v>490</v>
      </c>
      <c r="I31" s="46">
        <v>2332</v>
      </c>
      <c r="J31" s="46">
        <v>1856</v>
      </c>
      <c r="K31" s="46">
        <v>476</v>
      </c>
      <c r="L31" s="46">
        <v>157</v>
      </c>
      <c r="M31" s="46">
        <v>40</v>
      </c>
      <c r="N31" s="46">
        <v>2135</v>
      </c>
      <c r="O31" s="46">
        <v>1699</v>
      </c>
      <c r="P31" s="46">
        <v>436</v>
      </c>
      <c r="Q31" s="46">
        <v>1563</v>
      </c>
      <c r="R31" s="46">
        <v>324</v>
      </c>
      <c r="S31" s="46">
        <v>136</v>
      </c>
      <c r="T31" s="46">
        <v>112</v>
      </c>
      <c r="U31" s="46">
        <v>13</v>
      </c>
      <c r="V31" s="46">
        <v>3</v>
      </c>
      <c r="W31" s="46">
        <v>10</v>
      </c>
      <c r="X31" s="47" t="s">
        <v>29</v>
      </c>
      <c r="Y31" s="47">
        <v>542</v>
      </c>
      <c r="Z31" s="48">
        <v>542</v>
      </c>
      <c r="AA31" s="49" t="s">
        <v>47</v>
      </c>
      <c r="AB31" s="47">
        <v>14</v>
      </c>
      <c r="AC31" s="47">
        <v>1</v>
      </c>
      <c r="AD31" s="47">
        <v>1</v>
      </c>
      <c r="AE31" s="47">
        <v>10</v>
      </c>
      <c r="AF31" s="47">
        <v>218</v>
      </c>
      <c r="AG31" s="46">
        <v>54</v>
      </c>
      <c r="AH31" s="46">
        <v>40</v>
      </c>
      <c r="AI31" s="46">
        <v>14</v>
      </c>
      <c r="AJ31" s="46">
        <v>22</v>
      </c>
      <c r="AK31" s="46" t="s">
        <v>29</v>
      </c>
      <c r="AL31" s="46">
        <v>1</v>
      </c>
      <c r="AM31" s="46">
        <v>5</v>
      </c>
      <c r="AN31" s="46">
        <v>26</v>
      </c>
      <c r="AO31" s="46">
        <v>17</v>
      </c>
      <c r="AP31" s="46">
        <v>9</v>
      </c>
      <c r="AQ31" s="46">
        <v>14</v>
      </c>
      <c r="AR31" s="46">
        <v>6</v>
      </c>
      <c r="AS31" s="46">
        <v>3</v>
      </c>
      <c r="AT31" s="46">
        <v>3</v>
      </c>
      <c r="AU31" s="46">
        <v>2</v>
      </c>
      <c r="AV31" s="46">
        <v>1</v>
      </c>
      <c r="AW31" s="47">
        <v>542</v>
      </c>
      <c r="AX31" s="48">
        <v>542</v>
      </c>
      <c r="AY31" s="49" t="s">
        <v>47</v>
      </c>
      <c r="AZ31" s="46" t="s">
        <v>29</v>
      </c>
      <c r="BA31" s="47" t="s">
        <v>29</v>
      </c>
      <c r="BB31" s="47" t="s">
        <v>29</v>
      </c>
      <c r="BC31" s="47" t="s">
        <v>29</v>
      </c>
      <c r="BD31" s="47" t="s">
        <v>29</v>
      </c>
      <c r="BE31" s="47" t="s">
        <v>29</v>
      </c>
      <c r="BF31" s="47">
        <v>6</v>
      </c>
    </row>
    <row r="32" spans="1:58">
      <c r="A32" s="27">
        <v>543</v>
      </c>
      <c r="B32" s="28" t="s">
        <v>48</v>
      </c>
      <c r="C32" s="46">
        <v>1715</v>
      </c>
      <c r="D32" s="46">
        <v>1290</v>
      </c>
      <c r="E32" s="46">
        <v>425</v>
      </c>
      <c r="F32" s="47">
        <v>1630</v>
      </c>
      <c r="G32" s="47">
        <v>1228</v>
      </c>
      <c r="H32" s="47">
        <v>402</v>
      </c>
      <c r="I32" s="46">
        <v>1618</v>
      </c>
      <c r="J32" s="46">
        <v>1219</v>
      </c>
      <c r="K32" s="46">
        <v>399</v>
      </c>
      <c r="L32" s="46">
        <v>74</v>
      </c>
      <c r="M32" s="46">
        <v>27</v>
      </c>
      <c r="N32" s="46">
        <v>1517</v>
      </c>
      <c r="O32" s="46">
        <v>1145</v>
      </c>
      <c r="P32" s="46">
        <v>372</v>
      </c>
      <c r="Q32" s="46">
        <v>1091</v>
      </c>
      <c r="R32" s="46">
        <v>237</v>
      </c>
      <c r="S32" s="46">
        <v>54</v>
      </c>
      <c r="T32" s="46">
        <v>135</v>
      </c>
      <c r="U32" s="46">
        <v>14</v>
      </c>
      <c r="V32" s="46">
        <v>8</v>
      </c>
      <c r="W32" s="46">
        <v>2</v>
      </c>
      <c r="X32" s="47" t="s">
        <v>29</v>
      </c>
      <c r="Y32" s="47">
        <v>543</v>
      </c>
      <c r="Z32" s="48">
        <v>543</v>
      </c>
      <c r="AA32" s="49" t="s">
        <v>48</v>
      </c>
      <c r="AB32" s="47">
        <v>34</v>
      </c>
      <c r="AC32" s="47">
        <v>6</v>
      </c>
      <c r="AD32" s="47">
        <v>12</v>
      </c>
      <c r="AE32" s="47">
        <v>9</v>
      </c>
      <c r="AF32" s="47">
        <v>170</v>
      </c>
      <c r="AG32" s="46">
        <v>12</v>
      </c>
      <c r="AH32" s="46">
        <v>9</v>
      </c>
      <c r="AI32" s="46">
        <v>3</v>
      </c>
      <c r="AJ32" s="46">
        <v>7</v>
      </c>
      <c r="AK32" s="46" t="s">
        <v>29</v>
      </c>
      <c r="AL32" s="46" t="s">
        <v>29</v>
      </c>
      <c r="AM32" s="46" t="s">
        <v>29</v>
      </c>
      <c r="AN32" s="46">
        <v>5</v>
      </c>
      <c r="AO32" s="46">
        <v>2</v>
      </c>
      <c r="AP32" s="46">
        <v>3</v>
      </c>
      <c r="AQ32" s="46">
        <v>2</v>
      </c>
      <c r="AR32" s="46">
        <v>2</v>
      </c>
      <c r="AS32" s="46" t="s">
        <v>29</v>
      </c>
      <c r="AT32" s="46">
        <v>1</v>
      </c>
      <c r="AU32" s="46">
        <v>2</v>
      </c>
      <c r="AV32" s="46" t="s">
        <v>29</v>
      </c>
      <c r="AW32" s="47">
        <v>543</v>
      </c>
      <c r="AX32" s="48">
        <v>543</v>
      </c>
      <c r="AY32" s="49" t="s">
        <v>48</v>
      </c>
      <c r="AZ32" s="46" t="s">
        <v>29</v>
      </c>
      <c r="BA32" s="47" t="s">
        <v>29</v>
      </c>
      <c r="BB32" s="47" t="s">
        <v>29</v>
      </c>
      <c r="BC32" s="47" t="s">
        <v>29</v>
      </c>
      <c r="BD32" s="47" t="s">
        <v>29</v>
      </c>
      <c r="BE32" s="47" t="s">
        <v>29</v>
      </c>
      <c r="BF32" s="47">
        <v>1</v>
      </c>
    </row>
    <row r="33" spans="1:58">
      <c r="A33" s="27">
        <v>549</v>
      </c>
      <c r="B33" s="28" t="s">
        <v>49</v>
      </c>
      <c r="C33" s="46">
        <v>1241</v>
      </c>
      <c r="D33" s="46">
        <v>894</v>
      </c>
      <c r="E33" s="46">
        <v>347</v>
      </c>
      <c r="F33" s="47">
        <v>1198</v>
      </c>
      <c r="G33" s="47">
        <v>867</v>
      </c>
      <c r="H33" s="47">
        <v>331</v>
      </c>
      <c r="I33" s="46">
        <v>1171</v>
      </c>
      <c r="J33" s="46">
        <v>847</v>
      </c>
      <c r="K33" s="46">
        <v>324</v>
      </c>
      <c r="L33" s="46">
        <v>63</v>
      </c>
      <c r="M33" s="46">
        <v>18</v>
      </c>
      <c r="N33" s="46">
        <v>1090</v>
      </c>
      <c r="O33" s="46">
        <v>784</v>
      </c>
      <c r="P33" s="46">
        <v>306</v>
      </c>
      <c r="Q33" s="46">
        <v>768</v>
      </c>
      <c r="R33" s="46">
        <v>246</v>
      </c>
      <c r="S33" s="46">
        <v>16</v>
      </c>
      <c r="T33" s="46">
        <v>60</v>
      </c>
      <c r="U33" s="46">
        <v>1</v>
      </c>
      <c r="V33" s="46">
        <v>8</v>
      </c>
      <c r="W33" s="46" t="s">
        <v>29</v>
      </c>
      <c r="X33" s="47" t="s">
        <v>29</v>
      </c>
      <c r="Y33" s="47">
        <v>549</v>
      </c>
      <c r="Z33" s="48">
        <v>549</v>
      </c>
      <c r="AA33" s="49" t="s">
        <v>49</v>
      </c>
      <c r="AB33" s="47">
        <v>21</v>
      </c>
      <c r="AC33" s="47">
        <v>4</v>
      </c>
      <c r="AD33" s="47">
        <v>5</v>
      </c>
      <c r="AE33" s="47">
        <v>4</v>
      </c>
      <c r="AF33" s="47">
        <v>63</v>
      </c>
      <c r="AG33" s="46">
        <v>27</v>
      </c>
      <c r="AH33" s="46">
        <v>20</v>
      </c>
      <c r="AI33" s="46">
        <v>7</v>
      </c>
      <c r="AJ33" s="46">
        <v>7</v>
      </c>
      <c r="AK33" s="46" t="s">
        <v>29</v>
      </c>
      <c r="AL33" s="46" t="s">
        <v>29</v>
      </c>
      <c r="AM33" s="46">
        <v>3</v>
      </c>
      <c r="AN33" s="46">
        <v>17</v>
      </c>
      <c r="AO33" s="46">
        <v>13</v>
      </c>
      <c r="AP33" s="46">
        <v>4</v>
      </c>
      <c r="AQ33" s="46">
        <v>13</v>
      </c>
      <c r="AR33" s="46">
        <v>3</v>
      </c>
      <c r="AS33" s="46" t="s">
        <v>29</v>
      </c>
      <c r="AT33" s="46">
        <v>1</v>
      </c>
      <c r="AU33" s="46" t="s">
        <v>29</v>
      </c>
      <c r="AV33" s="46" t="s">
        <v>29</v>
      </c>
      <c r="AW33" s="47">
        <v>549</v>
      </c>
      <c r="AX33" s="48">
        <v>549</v>
      </c>
      <c r="AY33" s="49" t="s">
        <v>49</v>
      </c>
      <c r="AZ33" s="46" t="s">
        <v>29</v>
      </c>
      <c r="BA33" s="47" t="s">
        <v>29</v>
      </c>
      <c r="BB33" s="47" t="s">
        <v>29</v>
      </c>
      <c r="BC33" s="47" t="s">
        <v>29</v>
      </c>
      <c r="BD33" s="47" t="s">
        <v>29</v>
      </c>
      <c r="BE33" s="47" t="s">
        <v>29</v>
      </c>
      <c r="BF33" s="47">
        <v>1</v>
      </c>
    </row>
    <row r="34" spans="1:58">
      <c r="A34" s="27">
        <v>55</v>
      </c>
      <c r="B34" s="28" t="s">
        <v>50</v>
      </c>
      <c r="C34" s="46">
        <v>5902</v>
      </c>
      <c r="D34" s="46">
        <v>3479</v>
      </c>
      <c r="E34" s="46">
        <v>2423</v>
      </c>
      <c r="F34" s="47">
        <v>5680</v>
      </c>
      <c r="G34" s="47">
        <v>3399</v>
      </c>
      <c r="H34" s="47">
        <v>2281</v>
      </c>
      <c r="I34" s="46">
        <v>5294</v>
      </c>
      <c r="J34" s="46">
        <v>3207</v>
      </c>
      <c r="K34" s="46">
        <v>2087</v>
      </c>
      <c r="L34" s="46">
        <v>536</v>
      </c>
      <c r="M34" s="46">
        <v>238</v>
      </c>
      <c r="N34" s="46">
        <v>4520</v>
      </c>
      <c r="O34" s="46">
        <v>2671</v>
      </c>
      <c r="P34" s="46">
        <v>1849</v>
      </c>
      <c r="Q34" s="46">
        <v>2334</v>
      </c>
      <c r="R34" s="46">
        <v>1036</v>
      </c>
      <c r="S34" s="46">
        <v>337</v>
      </c>
      <c r="T34" s="46">
        <v>813</v>
      </c>
      <c r="U34" s="46">
        <v>30</v>
      </c>
      <c r="V34" s="46">
        <v>94</v>
      </c>
      <c r="W34" s="46">
        <v>5</v>
      </c>
      <c r="X34" s="47">
        <v>17</v>
      </c>
      <c r="Y34" s="47">
        <v>55</v>
      </c>
      <c r="Z34" s="48">
        <v>55</v>
      </c>
      <c r="AA34" s="49" t="s">
        <v>50</v>
      </c>
      <c r="AB34" s="47">
        <v>23</v>
      </c>
      <c r="AC34" s="47">
        <v>16</v>
      </c>
      <c r="AD34" s="47">
        <v>8</v>
      </c>
      <c r="AE34" s="47">
        <v>8</v>
      </c>
      <c r="AF34" s="47">
        <v>985</v>
      </c>
      <c r="AG34" s="46">
        <v>386</v>
      </c>
      <c r="AH34" s="46">
        <v>192</v>
      </c>
      <c r="AI34" s="46">
        <v>194</v>
      </c>
      <c r="AJ34" s="46">
        <v>117</v>
      </c>
      <c r="AK34" s="46">
        <v>34</v>
      </c>
      <c r="AL34" s="46">
        <v>17</v>
      </c>
      <c r="AM34" s="46">
        <v>38</v>
      </c>
      <c r="AN34" s="46">
        <v>180</v>
      </c>
      <c r="AO34" s="46">
        <v>58</v>
      </c>
      <c r="AP34" s="46">
        <v>122</v>
      </c>
      <c r="AQ34" s="46">
        <v>42</v>
      </c>
      <c r="AR34" s="46">
        <v>61</v>
      </c>
      <c r="AS34" s="46">
        <v>16</v>
      </c>
      <c r="AT34" s="46">
        <v>61</v>
      </c>
      <c r="AU34" s="46">
        <v>19</v>
      </c>
      <c r="AV34" s="46">
        <v>24</v>
      </c>
      <c r="AW34" s="47">
        <v>55</v>
      </c>
      <c r="AX34" s="48">
        <v>55</v>
      </c>
      <c r="AY34" s="49" t="s">
        <v>50</v>
      </c>
      <c r="AZ34" s="46" t="s">
        <v>29</v>
      </c>
      <c r="BA34" s="47" t="s">
        <v>29</v>
      </c>
      <c r="BB34" s="47" t="s">
        <v>29</v>
      </c>
      <c r="BC34" s="47" t="s">
        <v>29</v>
      </c>
      <c r="BD34" s="47" t="s">
        <v>29</v>
      </c>
      <c r="BE34" s="47" t="s">
        <v>29</v>
      </c>
      <c r="BF34" s="47">
        <v>65</v>
      </c>
    </row>
    <row r="35" spans="1:58">
      <c r="A35" s="27">
        <v>551</v>
      </c>
      <c r="B35" s="28" t="s">
        <v>51</v>
      </c>
      <c r="C35" s="46">
        <v>1296</v>
      </c>
      <c r="D35" s="46">
        <v>750</v>
      </c>
      <c r="E35" s="46">
        <v>546</v>
      </c>
      <c r="F35" s="47">
        <v>1279</v>
      </c>
      <c r="G35" s="47">
        <v>742</v>
      </c>
      <c r="H35" s="47">
        <v>537</v>
      </c>
      <c r="I35" s="46">
        <v>1184</v>
      </c>
      <c r="J35" s="46">
        <v>681</v>
      </c>
      <c r="K35" s="46">
        <v>503</v>
      </c>
      <c r="L35" s="46">
        <v>111</v>
      </c>
      <c r="M35" s="46">
        <v>47</v>
      </c>
      <c r="N35" s="46">
        <v>1026</v>
      </c>
      <c r="O35" s="46">
        <v>570</v>
      </c>
      <c r="P35" s="46">
        <v>456</v>
      </c>
      <c r="Q35" s="46">
        <v>479</v>
      </c>
      <c r="R35" s="46">
        <v>269</v>
      </c>
      <c r="S35" s="46">
        <v>91</v>
      </c>
      <c r="T35" s="46">
        <v>187</v>
      </c>
      <c r="U35" s="46">
        <v>6</v>
      </c>
      <c r="V35" s="46">
        <v>6</v>
      </c>
      <c r="W35" s="46" t="s">
        <v>29</v>
      </c>
      <c r="X35" s="47" t="s">
        <v>29</v>
      </c>
      <c r="Y35" s="47">
        <v>551</v>
      </c>
      <c r="Z35" s="48">
        <v>551</v>
      </c>
      <c r="AA35" s="49" t="s">
        <v>51</v>
      </c>
      <c r="AB35" s="47">
        <v>2</v>
      </c>
      <c r="AC35" s="47">
        <v>1</v>
      </c>
      <c r="AD35" s="47" t="s">
        <v>29</v>
      </c>
      <c r="AE35" s="47">
        <v>2</v>
      </c>
      <c r="AF35" s="47">
        <v>229</v>
      </c>
      <c r="AG35" s="46">
        <v>95</v>
      </c>
      <c r="AH35" s="46">
        <v>61</v>
      </c>
      <c r="AI35" s="46">
        <v>34</v>
      </c>
      <c r="AJ35" s="46">
        <v>42</v>
      </c>
      <c r="AK35" s="46">
        <v>3</v>
      </c>
      <c r="AL35" s="46">
        <v>8</v>
      </c>
      <c r="AM35" s="46">
        <v>15</v>
      </c>
      <c r="AN35" s="46">
        <v>27</v>
      </c>
      <c r="AO35" s="46">
        <v>11</v>
      </c>
      <c r="AP35" s="46">
        <v>16</v>
      </c>
      <c r="AQ35" s="46">
        <v>9</v>
      </c>
      <c r="AR35" s="46">
        <v>11</v>
      </c>
      <c r="AS35" s="46">
        <v>2</v>
      </c>
      <c r="AT35" s="46">
        <v>5</v>
      </c>
      <c r="AU35" s="46" t="s">
        <v>29</v>
      </c>
      <c r="AV35" s="46" t="s">
        <v>29</v>
      </c>
      <c r="AW35" s="47">
        <v>551</v>
      </c>
      <c r="AX35" s="48">
        <v>551</v>
      </c>
      <c r="AY35" s="49" t="s">
        <v>51</v>
      </c>
      <c r="AZ35" s="46" t="s">
        <v>29</v>
      </c>
      <c r="BA35" s="47" t="s">
        <v>29</v>
      </c>
      <c r="BB35" s="47" t="s">
        <v>29</v>
      </c>
      <c r="BC35" s="47" t="s">
        <v>29</v>
      </c>
      <c r="BD35" s="47" t="s">
        <v>29</v>
      </c>
      <c r="BE35" s="47" t="s">
        <v>29</v>
      </c>
      <c r="BF35" s="47">
        <v>7</v>
      </c>
    </row>
    <row r="36" spans="1:58">
      <c r="A36" s="27">
        <v>552</v>
      </c>
      <c r="B36" s="28" t="s">
        <v>52</v>
      </c>
      <c r="C36" s="46">
        <v>1983</v>
      </c>
      <c r="D36" s="46">
        <v>1196</v>
      </c>
      <c r="E36" s="46">
        <v>787</v>
      </c>
      <c r="F36" s="47">
        <v>1909</v>
      </c>
      <c r="G36" s="47">
        <v>1178</v>
      </c>
      <c r="H36" s="47">
        <v>731</v>
      </c>
      <c r="I36" s="46">
        <v>1835</v>
      </c>
      <c r="J36" s="46">
        <v>1159</v>
      </c>
      <c r="K36" s="46">
        <v>676</v>
      </c>
      <c r="L36" s="46">
        <v>69</v>
      </c>
      <c r="M36" s="46">
        <v>43</v>
      </c>
      <c r="N36" s="46">
        <v>1723</v>
      </c>
      <c r="O36" s="46">
        <v>1090</v>
      </c>
      <c r="P36" s="46">
        <v>633</v>
      </c>
      <c r="Q36" s="46">
        <v>974</v>
      </c>
      <c r="R36" s="46">
        <v>327</v>
      </c>
      <c r="S36" s="46">
        <v>116</v>
      </c>
      <c r="T36" s="46">
        <v>306</v>
      </c>
      <c r="U36" s="46">
        <v>8</v>
      </c>
      <c r="V36" s="46">
        <v>37</v>
      </c>
      <c r="W36" s="46">
        <v>1</v>
      </c>
      <c r="X36" s="47" t="s">
        <v>29</v>
      </c>
      <c r="Y36" s="47">
        <v>552</v>
      </c>
      <c r="Z36" s="48">
        <v>552</v>
      </c>
      <c r="AA36" s="49" t="s">
        <v>52</v>
      </c>
      <c r="AB36" s="47">
        <v>7</v>
      </c>
      <c r="AC36" s="47">
        <v>10</v>
      </c>
      <c r="AD36" s="47">
        <v>3</v>
      </c>
      <c r="AE36" s="47">
        <v>3</v>
      </c>
      <c r="AF36" s="47">
        <v>394</v>
      </c>
      <c r="AG36" s="46">
        <v>74</v>
      </c>
      <c r="AH36" s="46">
        <v>19</v>
      </c>
      <c r="AI36" s="46">
        <v>55</v>
      </c>
      <c r="AJ36" s="46">
        <v>14</v>
      </c>
      <c r="AK36" s="46">
        <v>21</v>
      </c>
      <c r="AL36" s="46">
        <v>2</v>
      </c>
      <c r="AM36" s="46">
        <v>3</v>
      </c>
      <c r="AN36" s="46">
        <v>34</v>
      </c>
      <c r="AO36" s="46">
        <v>3</v>
      </c>
      <c r="AP36" s="46">
        <v>31</v>
      </c>
      <c r="AQ36" s="46">
        <v>2</v>
      </c>
      <c r="AR36" s="46">
        <v>9</v>
      </c>
      <c r="AS36" s="46">
        <v>1</v>
      </c>
      <c r="AT36" s="46">
        <v>22</v>
      </c>
      <c r="AU36" s="46" t="s">
        <v>29</v>
      </c>
      <c r="AV36" s="46">
        <v>6</v>
      </c>
      <c r="AW36" s="47">
        <v>552</v>
      </c>
      <c r="AX36" s="48">
        <v>552</v>
      </c>
      <c r="AY36" s="49" t="s">
        <v>52</v>
      </c>
      <c r="AZ36" s="46" t="s">
        <v>29</v>
      </c>
      <c r="BA36" s="47" t="s">
        <v>29</v>
      </c>
      <c r="BB36" s="47" t="s">
        <v>29</v>
      </c>
      <c r="BC36" s="47" t="s">
        <v>29</v>
      </c>
      <c r="BD36" s="47" t="s">
        <v>29</v>
      </c>
      <c r="BE36" s="47" t="s">
        <v>29</v>
      </c>
      <c r="BF36" s="47">
        <v>22</v>
      </c>
    </row>
    <row r="37" spans="1:58">
      <c r="A37" s="27">
        <v>553</v>
      </c>
      <c r="B37" s="28" t="s">
        <v>53</v>
      </c>
      <c r="C37" s="46">
        <v>354</v>
      </c>
      <c r="D37" s="46">
        <v>222</v>
      </c>
      <c r="E37" s="46">
        <v>132</v>
      </c>
      <c r="F37" s="47">
        <v>353</v>
      </c>
      <c r="G37" s="47">
        <v>221</v>
      </c>
      <c r="H37" s="47">
        <v>132</v>
      </c>
      <c r="I37" s="46">
        <v>342</v>
      </c>
      <c r="J37" s="46">
        <v>215</v>
      </c>
      <c r="K37" s="46">
        <v>127</v>
      </c>
      <c r="L37" s="46">
        <v>62</v>
      </c>
      <c r="M37" s="46">
        <v>29</v>
      </c>
      <c r="N37" s="46">
        <v>251</v>
      </c>
      <c r="O37" s="46">
        <v>153</v>
      </c>
      <c r="P37" s="46">
        <v>98</v>
      </c>
      <c r="Q37" s="46">
        <v>147</v>
      </c>
      <c r="R37" s="46">
        <v>58</v>
      </c>
      <c r="S37" s="46">
        <v>6</v>
      </c>
      <c r="T37" s="46">
        <v>40</v>
      </c>
      <c r="U37" s="46">
        <v>1</v>
      </c>
      <c r="V37" s="46" t="s">
        <v>29</v>
      </c>
      <c r="W37" s="46">
        <v>3</v>
      </c>
      <c r="X37" s="47" t="s">
        <v>29</v>
      </c>
      <c r="Y37" s="47">
        <v>553</v>
      </c>
      <c r="Z37" s="48">
        <v>553</v>
      </c>
      <c r="AA37" s="49" t="s">
        <v>53</v>
      </c>
      <c r="AB37" s="47" t="s">
        <v>29</v>
      </c>
      <c r="AC37" s="47" t="s">
        <v>29</v>
      </c>
      <c r="AD37" s="47" t="s">
        <v>29</v>
      </c>
      <c r="AE37" s="47" t="s">
        <v>29</v>
      </c>
      <c r="AF37" s="47">
        <v>41</v>
      </c>
      <c r="AG37" s="46">
        <v>11</v>
      </c>
      <c r="AH37" s="46">
        <v>6</v>
      </c>
      <c r="AI37" s="46">
        <v>5</v>
      </c>
      <c r="AJ37" s="46">
        <v>5</v>
      </c>
      <c r="AK37" s="46" t="s">
        <v>29</v>
      </c>
      <c r="AL37" s="46" t="s">
        <v>29</v>
      </c>
      <c r="AM37" s="46">
        <v>4</v>
      </c>
      <c r="AN37" s="46">
        <v>2</v>
      </c>
      <c r="AO37" s="46">
        <v>1</v>
      </c>
      <c r="AP37" s="46">
        <v>1</v>
      </c>
      <c r="AQ37" s="46">
        <v>1</v>
      </c>
      <c r="AR37" s="46">
        <v>1</v>
      </c>
      <c r="AS37" s="46" t="s">
        <v>29</v>
      </c>
      <c r="AT37" s="46" t="s">
        <v>29</v>
      </c>
      <c r="AU37" s="46" t="s">
        <v>29</v>
      </c>
      <c r="AV37" s="46" t="s">
        <v>29</v>
      </c>
      <c r="AW37" s="47">
        <v>553</v>
      </c>
      <c r="AX37" s="48">
        <v>553</v>
      </c>
      <c r="AY37" s="49" t="s">
        <v>53</v>
      </c>
      <c r="AZ37" s="46" t="s">
        <v>29</v>
      </c>
      <c r="BA37" s="47" t="s">
        <v>29</v>
      </c>
      <c r="BB37" s="47" t="s">
        <v>29</v>
      </c>
      <c r="BC37" s="47" t="s">
        <v>29</v>
      </c>
      <c r="BD37" s="47" t="s">
        <v>29</v>
      </c>
      <c r="BE37" s="47" t="s">
        <v>29</v>
      </c>
      <c r="BF37" s="47" t="s">
        <v>29</v>
      </c>
    </row>
    <row r="38" spans="1:58">
      <c r="A38" s="27">
        <v>559</v>
      </c>
      <c r="B38" s="28" t="s">
        <v>54</v>
      </c>
      <c r="C38" s="46">
        <v>2269</v>
      </c>
      <c r="D38" s="46">
        <v>1311</v>
      </c>
      <c r="E38" s="46">
        <v>958</v>
      </c>
      <c r="F38" s="47">
        <v>2139</v>
      </c>
      <c r="G38" s="47">
        <v>1258</v>
      </c>
      <c r="H38" s="47">
        <v>881</v>
      </c>
      <c r="I38" s="46">
        <v>1933</v>
      </c>
      <c r="J38" s="46">
        <v>1152</v>
      </c>
      <c r="K38" s="46">
        <v>781</v>
      </c>
      <c r="L38" s="46">
        <v>294</v>
      </c>
      <c r="M38" s="46">
        <v>119</v>
      </c>
      <c r="N38" s="46">
        <v>1520</v>
      </c>
      <c r="O38" s="46">
        <v>858</v>
      </c>
      <c r="P38" s="46">
        <v>662</v>
      </c>
      <c r="Q38" s="46">
        <v>734</v>
      </c>
      <c r="R38" s="46">
        <v>382</v>
      </c>
      <c r="S38" s="46">
        <v>124</v>
      </c>
      <c r="T38" s="46">
        <v>280</v>
      </c>
      <c r="U38" s="46">
        <v>15</v>
      </c>
      <c r="V38" s="46">
        <v>51</v>
      </c>
      <c r="W38" s="46">
        <v>1</v>
      </c>
      <c r="X38" s="47">
        <v>17</v>
      </c>
      <c r="Y38" s="47">
        <v>559</v>
      </c>
      <c r="Z38" s="48">
        <v>559</v>
      </c>
      <c r="AA38" s="49" t="s">
        <v>54</v>
      </c>
      <c r="AB38" s="47">
        <v>14</v>
      </c>
      <c r="AC38" s="47">
        <v>5</v>
      </c>
      <c r="AD38" s="47">
        <v>5</v>
      </c>
      <c r="AE38" s="47">
        <v>3</v>
      </c>
      <c r="AF38" s="47">
        <v>321</v>
      </c>
      <c r="AG38" s="46">
        <v>206</v>
      </c>
      <c r="AH38" s="46">
        <v>106</v>
      </c>
      <c r="AI38" s="46">
        <v>100</v>
      </c>
      <c r="AJ38" s="46">
        <v>56</v>
      </c>
      <c r="AK38" s="46">
        <v>10</v>
      </c>
      <c r="AL38" s="46">
        <v>7</v>
      </c>
      <c r="AM38" s="46">
        <v>16</v>
      </c>
      <c r="AN38" s="46">
        <v>117</v>
      </c>
      <c r="AO38" s="46">
        <v>43</v>
      </c>
      <c r="AP38" s="46">
        <v>74</v>
      </c>
      <c r="AQ38" s="46">
        <v>30</v>
      </c>
      <c r="AR38" s="46">
        <v>40</v>
      </c>
      <c r="AS38" s="46">
        <v>13</v>
      </c>
      <c r="AT38" s="46">
        <v>34</v>
      </c>
      <c r="AU38" s="46">
        <v>19</v>
      </c>
      <c r="AV38" s="46">
        <v>18</v>
      </c>
      <c r="AW38" s="47">
        <v>559</v>
      </c>
      <c r="AX38" s="48">
        <v>559</v>
      </c>
      <c r="AY38" s="49" t="s">
        <v>54</v>
      </c>
      <c r="AZ38" s="46" t="s">
        <v>29</v>
      </c>
      <c r="BA38" s="47" t="s">
        <v>29</v>
      </c>
      <c r="BB38" s="47" t="s">
        <v>29</v>
      </c>
      <c r="BC38" s="47" t="s">
        <v>29</v>
      </c>
      <c r="BD38" s="47" t="s">
        <v>29</v>
      </c>
      <c r="BE38" s="47" t="s">
        <v>29</v>
      </c>
      <c r="BF38" s="47">
        <v>36</v>
      </c>
    </row>
    <row r="39" spans="1:58" s="24" customFormat="1" ht="20.25" customHeight="1">
      <c r="A39" s="20"/>
      <c r="B39" s="29" t="s">
        <v>55</v>
      </c>
      <c r="C39" s="50">
        <v>91983</v>
      </c>
      <c r="D39" s="50">
        <v>40682</v>
      </c>
      <c r="E39" s="50">
        <v>51301</v>
      </c>
      <c r="F39" s="41">
        <f>87469+24</f>
        <v>87493</v>
      </c>
      <c r="G39" s="41">
        <f>39017+7</f>
        <v>39024</v>
      </c>
      <c r="H39" s="41">
        <f>48452+17</f>
        <v>48469</v>
      </c>
      <c r="I39" s="41">
        <v>71675</v>
      </c>
      <c r="J39" s="41">
        <v>31441</v>
      </c>
      <c r="K39" s="41">
        <v>40234</v>
      </c>
      <c r="L39" s="41">
        <v>4340</v>
      </c>
      <c r="M39" s="41">
        <v>2489</v>
      </c>
      <c r="N39" s="50">
        <v>64846</v>
      </c>
      <c r="O39" s="50">
        <v>27101</v>
      </c>
      <c r="P39" s="50">
        <v>37745</v>
      </c>
      <c r="Q39" s="41">
        <v>17645</v>
      </c>
      <c r="R39" s="41">
        <v>9794</v>
      </c>
      <c r="S39" s="41">
        <v>9456</v>
      </c>
      <c r="T39" s="41">
        <v>27951</v>
      </c>
      <c r="U39" s="41">
        <v>1070</v>
      </c>
      <c r="V39" s="41">
        <v>1836</v>
      </c>
      <c r="W39" s="41">
        <v>70</v>
      </c>
      <c r="X39" s="41">
        <v>39</v>
      </c>
      <c r="Y39" s="41"/>
      <c r="Z39" s="20"/>
      <c r="AA39" s="29" t="s">
        <v>55</v>
      </c>
      <c r="AB39" s="41">
        <v>194</v>
      </c>
      <c r="AC39" s="41">
        <v>187</v>
      </c>
      <c r="AD39" s="41">
        <v>144</v>
      </c>
      <c r="AE39" s="41">
        <v>504</v>
      </c>
      <c r="AF39" s="41">
        <v>26469</v>
      </c>
      <c r="AG39" s="41">
        <f>15794+24</f>
        <v>15818</v>
      </c>
      <c r="AH39" s="41">
        <f>7576+7</f>
        <v>7583</v>
      </c>
      <c r="AI39" s="41">
        <f>8218+17</f>
        <v>8235</v>
      </c>
      <c r="AJ39" s="41">
        <v>4443</v>
      </c>
      <c r="AK39" s="41">
        <v>1476</v>
      </c>
      <c r="AL39" s="41">
        <v>495</v>
      </c>
      <c r="AM39" s="41">
        <v>2000</v>
      </c>
      <c r="AN39" s="50">
        <f>7380+24</f>
        <v>7404</v>
      </c>
      <c r="AO39" s="50">
        <f>2638+7</f>
        <v>2645</v>
      </c>
      <c r="AP39" s="50">
        <f>4742+17</f>
        <v>4759</v>
      </c>
      <c r="AQ39" s="41">
        <f>1214+7</f>
        <v>1221</v>
      </c>
      <c r="AR39" s="41">
        <f>2062+17</f>
        <v>2079</v>
      </c>
      <c r="AS39" s="41">
        <v>1424</v>
      </c>
      <c r="AT39" s="41">
        <v>2680</v>
      </c>
      <c r="AU39" s="41">
        <v>314</v>
      </c>
      <c r="AV39" s="41">
        <v>345</v>
      </c>
      <c r="AW39" s="41"/>
      <c r="AX39" s="20"/>
      <c r="AY39" s="29" t="s">
        <v>55</v>
      </c>
      <c r="AZ39" s="41">
        <v>11</v>
      </c>
      <c r="BA39" s="41">
        <v>10</v>
      </c>
      <c r="BB39" s="41">
        <v>10</v>
      </c>
      <c r="BC39" s="41">
        <v>8</v>
      </c>
      <c r="BD39" s="41">
        <v>2</v>
      </c>
      <c r="BE39" s="41">
        <v>6</v>
      </c>
      <c r="BF39" s="41">
        <v>2657</v>
      </c>
    </row>
    <row r="40" spans="1:58">
      <c r="A40" s="30">
        <v>56</v>
      </c>
      <c r="B40" s="28" t="s">
        <v>56</v>
      </c>
      <c r="C40" s="51">
        <v>4652</v>
      </c>
      <c r="D40" s="51">
        <v>1292</v>
      </c>
      <c r="E40" s="51">
        <v>3360</v>
      </c>
      <c r="F40" s="52">
        <v>4131</v>
      </c>
      <c r="G40" s="52">
        <v>1210</v>
      </c>
      <c r="H40" s="52">
        <v>2921</v>
      </c>
      <c r="I40" s="52">
        <v>4106</v>
      </c>
      <c r="J40" s="52">
        <v>1198</v>
      </c>
      <c r="K40" s="52">
        <v>2908</v>
      </c>
      <c r="L40" s="52">
        <v>8</v>
      </c>
      <c r="M40" s="52">
        <v>8</v>
      </c>
      <c r="N40" s="51">
        <v>4090</v>
      </c>
      <c r="O40" s="51">
        <v>1190</v>
      </c>
      <c r="P40" s="51">
        <v>2900</v>
      </c>
      <c r="Q40" s="52">
        <v>534</v>
      </c>
      <c r="R40" s="52">
        <v>300</v>
      </c>
      <c r="S40" s="52">
        <v>656</v>
      </c>
      <c r="T40" s="52">
        <v>2600</v>
      </c>
      <c r="U40" s="52">
        <v>5</v>
      </c>
      <c r="V40" s="52">
        <v>29</v>
      </c>
      <c r="W40" s="52" t="s">
        <v>29</v>
      </c>
      <c r="X40" s="52" t="s">
        <v>29</v>
      </c>
      <c r="Y40" s="52">
        <v>56</v>
      </c>
      <c r="Z40" s="53">
        <v>56</v>
      </c>
      <c r="AA40" s="49" t="s">
        <v>56</v>
      </c>
      <c r="AB40" s="52">
        <v>15</v>
      </c>
      <c r="AC40" s="52" t="s">
        <v>29</v>
      </c>
      <c r="AD40" s="52">
        <v>62</v>
      </c>
      <c r="AE40" s="52">
        <v>410</v>
      </c>
      <c r="AF40" s="52">
        <v>2510</v>
      </c>
      <c r="AG40" s="52">
        <v>25</v>
      </c>
      <c r="AH40" s="52">
        <v>12</v>
      </c>
      <c r="AI40" s="52">
        <v>13</v>
      </c>
      <c r="AJ40" s="52">
        <v>8</v>
      </c>
      <c r="AK40" s="52">
        <v>3</v>
      </c>
      <c r="AL40" s="52">
        <v>1</v>
      </c>
      <c r="AM40" s="52">
        <v>4</v>
      </c>
      <c r="AN40" s="51">
        <v>9</v>
      </c>
      <c r="AO40" s="51">
        <v>3</v>
      </c>
      <c r="AP40" s="51">
        <v>6</v>
      </c>
      <c r="AQ40" s="52">
        <v>2</v>
      </c>
      <c r="AR40" s="52">
        <v>2</v>
      </c>
      <c r="AS40" s="52">
        <v>1</v>
      </c>
      <c r="AT40" s="52">
        <v>4</v>
      </c>
      <c r="AU40" s="52" t="s">
        <v>29</v>
      </c>
      <c r="AV40" s="52" t="s">
        <v>29</v>
      </c>
      <c r="AW40" s="52">
        <v>56</v>
      </c>
      <c r="AX40" s="53">
        <v>56</v>
      </c>
      <c r="AY40" s="49" t="s">
        <v>56</v>
      </c>
      <c r="AZ40" s="52" t="s">
        <v>29</v>
      </c>
      <c r="BA40" s="52" t="s">
        <v>29</v>
      </c>
      <c r="BB40" s="52" t="s">
        <v>29</v>
      </c>
      <c r="BC40" s="52" t="s">
        <v>29</v>
      </c>
      <c r="BD40" s="52" t="s">
        <v>29</v>
      </c>
      <c r="BE40" s="52" t="s">
        <v>29</v>
      </c>
      <c r="BF40" s="52">
        <v>4</v>
      </c>
    </row>
    <row r="41" spans="1:58">
      <c r="A41" s="30">
        <v>561</v>
      </c>
      <c r="B41" s="28" t="s">
        <v>57</v>
      </c>
      <c r="C41" s="51">
        <v>3833</v>
      </c>
      <c r="D41" s="51">
        <v>1076</v>
      </c>
      <c r="E41" s="51">
        <v>2757</v>
      </c>
      <c r="F41" s="52">
        <v>3317</v>
      </c>
      <c r="G41" s="52">
        <v>996</v>
      </c>
      <c r="H41" s="52">
        <v>2321</v>
      </c>
      <c r="I41" s="52">
        <v>3317</v>
      </c>
      <c r="J41" s="52">
        <v>996</v>
      </c>
      <c r="K41" s="52">
        <v>2321</v>
      </c>
      <c r="L41" s="52">
        <v>2</v>
      </c>
      <c r="M41" s="52" t="s">
        <v>29</v>
      </c>
      <c r="N41" s="51">
        <v>3315</v>
      </c>
      <c r="O41" s="51">
        <v>994</v>
      </c>
      <c r="P41" s="51">
        <v>2321</v>
      </c>
      <c r="Q41" s="52">
        <v>404</v>
      </c>
      <c r="R41" s="52">
        <v>208</v>
      </c>
      <c r="S41" s="52">
        <v>590</v>
      </c>
      <c r="T41" s="52">
        <v>2113</v>
      </c>
      <c r="U41" s="52">
        <v>4</v>
      </c>
      <c r="V41" s="52">
        <v>26</v>
      </c>
      <c r="W41" s="52" t="s">
        <v>29</v>
      </c>
      <c r="X41" s="52" t="s">
        <v>29</v>
      </c>
      <c r="Y41" s="52">
        <v>561</v>
      </c>
      <c r="Z41" s="53">
        <v>561</v>
      </c>
      <c r="AA41" s="49" t="s">
        <v>57</v>
      </c>
      <c r="AB41" s="52">
        <v>14</v>
      </c>
      <c r="AC41" s="52" t="s">
        <v>29</v>
      </c>
      <c r="AD41" s="52">
        <v>62</v>
      </c>
      <c r="AE41" s="52">
        <v>410</v>
      </c>
      <c r="AF41" s="52">
        <v>2086</v>
      </c>
      <c r="AG41" s="51" t="s">
        <v>29</v>
      </c>
      <c r="AH41" s="51" t="s">
        <v>29</v>
      </c>
      <c r="AI41" s="51" t="s">
        <v>29</v>
      </c>
      <c r="AJ41" s="51" t="s">
        <v>29</v>
      </c>
      <c r="AK41" s="51" t="s">
        <v>29</v>
      </c>
      <c r="AL41" s="51" t="s">
        <v>29</v>
      </c>
      <c r="AM41" s="51" t="s">
        <v>29</v>
      </c>
      <c r="AN41" s="51" t="s">
        <v>29</v>
      </c>
      <c r="AO41" s="51" t="s">
        <v>29</v>
      </c>
      <c r="AP41" s="51" t="s">
        <v>29</v>
      </c>
      <c r="AQ41" s="51" t="s">
        <v>29</v>
      </c>
      <c r="AR41" s="51" t="s">
        <v>29</v>
      </c>
      <c r="AS41" s="51" t="s">
        <v>29</v>
      </c>
      <c r="AT41" s="51" t="s">
        <v>29</v>
      </c>
      <c r="AU41" s="51" t="s">
        <v>29</v>
      </c>
      <c r="AV41" s="51" t="s">
        <v>29</v>
      </c>
      <c r="AW41" s="52">
        <v>561</v>
      </c>
      <c r="AX41" s="53">
        <v>561</v>
      </c>
      <c r="AY41" s="49" t="s">
        <v>57</v>
      </c>
      <c r="AZ41" s="51" t="s">
        <v>29</v>
      </c>
      <c r="BA41" s="52" t="s">
        <v>29</v>
      </c>
      <c r="BB41" s="52" t="s">
        <v>29</v>
      </c>
      <c r="BC41" s="52" t="s">
        <v>29</v>
      </c>
      <c r="BD41" s="52" t="s">
        <v>29</v>
      </c>
      <c r="BE41" s="52" t="s">
        <v>29</v>
      </c>
      <c r="BF41" s="52" t="s">
        <v>29</v>
      </c>
    </row>
    <row r="42" spans="1:58" ht="24">
      <c r="A42" s="27">
        <v>569</v>
      </c>
      <c r="B42" s="28" t="s">
        <v>58</v>
      </c>
      <c r="C42" s="51">
        <v>819</v>
      </c>
      <c r="D42" s="51">
        <v>216</v>
      </c>
      <c r="E42" s="51">
        <v>603</v>
      </c>
      <c r="F42" s="52">
        <v>814</v>
      </c>
      <c r="G42" s="52">
        <v>214</v>
      </c>
      <c r="H42" s="52">
        <v>600</v>
      </c>
      <c r="I42" s="51">
        <v>789</v>
      </c>
      <c r="J42" s="51">
        <v>202</v>
      </c>
      <c r="K42" s="51">
        <v>587</v>
      </c>
      <c r="L42" s="51">
        <v>6</v>
      </c>
      <c r="M42" s="51">
        <v>8</v>
      </c>
      <c r="N42" s="51">
        <v>775</v>
      </c>
      <c r="O42" s="51">
        <v>196</v>
      </c>
      <c r="P42" s="51">
        <v>579</v>
      </c>
      <c r="Q42" s="51">
        <v>130</v>
      </c>
      <c r="R42" s="51">
        <v>92</v>
      </c>
      <c r="S42" s="51">
        <v>66</v>
      </c>
      <c r="T42" s="51">
        <v>487</v>
      </c>
      <c r="U42" s="51">
        <v>1</v>
      </c>
      <c r="V42" s="51">
        <v>3</v>
      </c>
      <c r="W42" s="51" t="s">
        <v>29</v>
      </c>
      <c r="X42" s="52" t="s">
        <v>29</v>
      </c>
      <c r="Y42" s="52">
        <v>569</v>
      </c>
      <c r="Z42" s="48">
        <v>569</v>
      </c>
      <c r="AA42" s="49" t="s">
        <v>58</v>
      </c>
      <c r="AB42" s="52">
        <v>1</v>
      </c>
      <c r="AC42" s="52" t="s">
        <v>29</v>
      </c>
      <c r="AD42" s="52" t="s">
        <v>29</v>
      </c>
      <c r="AE42" s="52" t="s">
        <v>29</v>
      </c>
      <c r="AF42" s="52">
        <v>424</v>
      </c>
      <c r="AG42" s="52">
        <v>25</v>
      </c>
      <c r="AH42" s="52">
        <v>12</v>
      </c>
      <c r="AI42" s="52">
        <v>13</v>
      </c>
      <c r="AJ42" s="52">
        <v>8</v>
      </c>
      <c r="AK42" s="52">
        <v>3</v>
      </c>
      <c r="AL42" s="52">
        <v>1</v>
      </c>
      <c r="AM42" s="52">
        <v>4</v>
      </c>
      <c r="AN42" s="51">
        <v>9</v>
      </c>
      <c r="AO42" s="51">
        <v>3</v>
      </c>
      <c r="AP42" s="51">
        <v>6</v>
      </c>
      <c r="AQ42" s="52">
        <v>2</v>
      </c>
      <c r="AR42" s="52">
        <v>2</v>
      </c>
      <c r="AS42" s="52">
        <v>1</v>
      </c>
      <c r="AT42" s="52">
        <v>4</v>
      </c>
      <c r="AU42" s="52" t="s">
        <v>29</v>
      </c>
      <c r="AV42" s="52" t="s">
        <v>29</v>
      </c>
      <c r="AW42" s="52">
        <v>569</v>
      </c>
      <c r="AX42" s="48">
        <v>569</v>
      </c>
      <c r="AY42" s="49" t="s">
        <v>58</v>
      </c>
      <c r="AZ42" s="52" t="s">
        <v>29</v>
      </c>
      <c r="BA42" s="52" t="s">
        <v>29</v>
      </c>
      <c r="BB42" s="52" t="s">
        <v>29</v>
      </c>
      <c r="BC42" s="52" t="s">
        <v>29</v>
      </c>
      <c r="BD42" s="52" t="s">
        <v>29</v>
      </c>
      <c r="BE42" s="52" t="s">
        <v>29</v>
      </c>
      <c r="BF42" s="52">
        <v>4</v>
      </c>
    </row>
    <row r="43" spans="1:58">
      <c r="A43" s="27">
        <v>57</v>
      </c>
      <c r="B43" s="28" t="s">
        <v>59</v>
      </c>
      <c r="C43" s="51">
        <v>6682</v>
      </c>
      <c r="D43" s="51">
        <v>1725</v>
      </c>
      <c r="E43" s="51">
        <v>4957</v>
      </c>
      <c r="F43" s="52">
        <v>6459</v>
      </c>
      <c r="G43" s="52">
        <v>1679</v>
      </c>
      <c r="H43" s="52">
        <v>4780</v>
      </c>
      <c r="I43" s="51">
        <v>5102</v>
      </c>
      <c r="J43" s="51">
        <v>1108</v>
      </c>
      <c r="K43" s="51">
        <v>3994</v>
      </c>
      <c r="L43" s="51">
        <v>350</v>
      </c>
      <c r="M43" s="51">
        <v>255</v>
      </c>
      <c r="N43" s="51">
        <v>4497</v>
      </c>
      <c r="O43" s="51">
        <v>758</v>
      </c>
      <c r="P43" s="51">
        <v>3739</v>
      </c>
      <c r="Q43" s="51">
        <v>536</v>
      </c>
      <c r="R43" s="51">
        <v>1109</v>
      </c>
      <c r="S43" s="51">
        <v>222</v>
      </c>
      <c r="T43" s="51">
        <v>2630</v>
      </c>
      <c r="U43" s="51">
        <v>14</v>
      </c>
      <c r="V43" s="51">
        <v>128</v>
      </c>
      <c r="W43" s="51" t="s">
        <v>29</v>
      </c>
      <c r="X43" s="52" t="s">
        <v>29</v>
      </c>
      <c r="Y43" s="52">
        <v>57</v>
      </c>
      <c r="Z43" s="48">
        <v>57</v>
      </c>
      <c r="AA43" s="49" t="s">
        <v>59</v>
      </c>
      <c r="AB43" s="52">
        <v>4</v>
      </c>
      <c r="AC43" s="52">
        <v>26</v>
      </c>
      <c r="AD43" s="52" t="s">
        <v>29</v>
      </c>
      <c r="AE43" s="52">
        <v>5</v>
      </c>
      <c r="AF43" s="52">
        <v>2181</v>
      </c>
      <c r="AG43" s="51">
        <v>1357</v>
      </c>
      <c r="AH43" s="51">
        <v>571</v>
      </c>
      <c r="AI43" s="51">
        <v>786</v>
      </c>
      <c r="AJ43" s="51">
        <v>431</v>
      </c>
      <c r="AK43" s="51">
        <v>237</v>
      </c>
      <c r="AL43" s="51">
        <v>45</v>
      </c>
      <c r="AM43" s="51">
        <v>234</v>
      </c>
      <c r="AN43" s="51">
        <v>410</v>
      </c>
      <c r="AO43" s="51">
        <v>95</v>
      </c>
      <c r="AP43" s="51">
        <v>315</v>
      </c>
      <c r="AQ43" s="51">
        <v>72</v>
      </c>
      <c r="AR43" s="51">
        <v>189</v>
      </c>
      <c r="AS43" s="51">
        <v>23</v>
      </c>
      <c r="AT43" s="51">
        <v>126</v>
      </c>
      <c r="AU43" s="51">
        <v>27</v>
      </c>
      <c r="AV43" s="51">
        <v>16</v>
      </c>
      <c r="AW43" s="52">
        <v>57</v>
      </c>
      <c r="AX43" s="48">
        <v>57</v>
      </c>
      <c r="AY43" s="49" t="s">
        <v>59</v>
      </c>
      <c r="AZ43" s="51">
        <v>1</v>
      </c>
      <c r="BA43" s="52">
        <v>1</v>
      </c>
      <c r="BB43" s="52">
        <v>1</v>
      </c>
      <c r="BC43" s="52">
        <v>1</v>
      </c>
      <c r="BD43" s="52" t="s">
        <v>29</v>
      </c>
      <c r="BE43" s="52">
        <v>1</v>
      </c>
      <c r="BF43" s="52">
        <v>131</v>
      </c>
    </row>
    <row r="44" spans="1:58">
      <c r="A44" s="27">
        <v>571</v>
      </c>
      <c r="B44" s="28" t="s">
        <v>60</v>
      </c>
      <c r="C44" s="51">
        <v>710</v>
      </c>
      <c r="D44" s="51">
        <v>279</v>
      </c>
      <c r="E44" s="51">
        <v>431</v>
      </c>
      <c r="F44" s="52">
        <v>693</v>
      </c>
      <c r="G44" s="52">
        <v>273</v>
      </c>
      <c r="H44" s="52">
        <v>420</v>
      </c>
      <c r="I44" s="51">
        <v>410</v>
      </c>
      <c r="J44" s="51">
        <v>137</v>
      </c>
      <c r="K44" s="51">
        <v>273</v>
      </c>
      <c r="L44" s="51">
        <v>75</v>
      </c>
      <c r="M44" s="51">
        <v>51</v>
      </c>
      <c r="N44" s="51">
        <v>284</v>
      </c>
      <c r="O44" s="51">
        <v>62</v>
      </c>
      <c r="P44" s="51">
        <v>222</v>
      </c>
      <c r="Q44" s="51">
        <v>57</v>
      </c>
      <c r="R44" s="51">
        <v>124</v>
      </c>
      <c r="S44" s="51">
        <v>5</v>
      </c>
      <c r="T44" s="51">
        <v>98</v>
      </c>
      <c r="U44" s="51">
        <v>5</v>
      </c>
      <c r="V44" s="51">
        <v>5</v>
      </c>
      <c r="W44" s="51" t="s">
        <v>29</v>
      </c>
      <c r="X44" s="52" t="s">
        <v>29</v>
      </c>
      <c r="Y44" s="52">
        <v>571</v>
      </c>
      <c r="Z44" s="48">
        <v>571</v>
      </c>
      <c r="AA44" s="49" t="s">
        <v>60</v>
      </c>
      <c r="AB44" s="52" t="s">
        <v>29</v>
      </c>
      <c r="AC44" s="52" t="s">
        <v>29</v>
      </c>
      <c r="AD44" s="52" t="s">
        <v>29</v>
      </c>
      <c r="AE44" s="52" t="s">
        <v>29</v>
      </c>
      <c r="AF44" s="52">
        <v>90</v>
      </c>
      <c r="AG44" s="51">
        <v>283</v>
      </c>
      <c r="AH44" s="51">
        <v>136</v>
      </c>
      <c r="AI44" s="51">
        <v>147</v>
      </c>
      <c r="AJ44" s="51">
        <v>103</v>
      </c>
      <c r="AK44" s="51">
        <v>28</v>
      </c>
      <c r="AL44" s="51">
        <v>8</v>
      </c>
      <c r="AM44" s="51">
        <v>65</v>
      </c>
      <c r="AN44" s="51">
        <v>79</v>
      </c>
      <c r="AO44" s="51">
        <v>25</v>
      </c>
      <c r="AP44" s="51">
        <v>54</v>
      </c>
      <c r="AQ44" s="51">
        <v>22</v>
      </c>
      <c r="AR44" s="51">
        <v>35</v>
      </c>
      <c r="AS44" s="51">
        <v>3</v>
      </c>
      <c r="AT44" s="51">
        <v>19</v>
      </c>
      <c r="AU44" s="51">
        <v>1</v>
      </c>
      <c r="AV44" s="51">
        <v>5</v>
      </c>
      <c r="AW44" s="52">
        <v>571</v>
      </c>
      <c r="AX44" s="48">
        <v>571</v>
      </c>
      <c r="AY44" s="49" t="s">
        <v>60</v>
      </c>
      <c r="AZ44" s="51" t="s">
        <v>29</v>
      </c>
      <c r="BA44" s="52" t="s">
        <v>29</v>
      </c>
      <c r="BB44" s="52" t="s">
        <v>29</v>
      </c>
      <c r="BC44" s="52" t="s">
        <v>29</v>
      </c>
      <c r="BD44" s="52" t="s">
        <v>29</v>
      </c>
      <c r="BE44" s="52">
        <v>1</v>
      </c>
      <c r="BF44" s="52">
        <v>21</v>
      </c>
    </row>
    <row r="45" spans="1:58">
      <c r="A45" s="27">
        <v>572</v>
      </c>
      <c r="B45" s="28" t="s">
        <v>61</v>
      </c>
      <c r="C45" s="51">
        <v>786</v>
      </c>
      <c r="D45" s="51">
        <v>366</v>
      </c>
      <c r="E45" s="51">
        <v>420</v>
      </c>
      <c r="F45" s="52">
        <v>760</v>
      </c>
      <c r="G45" s="52">
        <v>342</v>
      </c>
      <c r="H45" s="52">
        <v>418</v>
      </c>
      <c r="I45" s="51">
        <v>595</v>
      </c>
      <c r="J45" s="51">
        <v>250</v>
      </c>
      <c r="K45" s="51">
        <v>345</v>
      </c>
      <c r="L45" s="51">
        <v>38</v>
      </c>
      <c r="M45" s="51">
        <v>14</v>
      </c>
      <c r="N45" s="51">
        <v>543</v>
      </c>
      <c r="O45" s="51">
        <v>212</v>
      </c>
      <c r="P45" s="51">
        <v>331</v>
      </c>
      <c r="Q45" s="51">
        <v>156</v>
      </c>
      <c r="R45" s="51">
        <v>51</v>
      </c>
      <c r="S45" s="51">
        <v>56</v>
      </c>
      <c r="T45" s="51">
        <v>280</v>
      </c>
      <c r="U45" s="51" t="s">
        <v>29</v>
      </c>
      <c r="V45" s="51" t="s">
        <v>29</v>
      </c>
      <c r="W45" s="51" t="s">
        <v>29</v>
      </c>
      <c r="X45" s="52" t="s">
        <v>29</v>
      </c>
      <c r="Y45" s="52">
        <v>572</v>
      </c>
      <c r="Z45" s="48">
        <v>572</v>
      </c>
      <c r="AA45" s="49" t="s">
        <v>61</v>
      </c>
      <c r="AB45" s="52">
        <v>2</v>
      </c>
      <c r="AC45" s="52" t="s">
        <v>29</v>
      </c>
      <c r="AD45" s="52" t="s">
        <v>29</v>
      </c>
      <c r="AE45" s="52" t="s">
        <v>29</v>
      </c>
      <c r="AF45" s="52">
        <v>277</v>
      </c>
      <c r="AG45" s="51">
        <v>165</v>
      </c>
      <c r="AH45" s="51">
        <v>92</v>
      </c>
      <c r="AI45" s="51">
        <v>73</v>
      </c>
      <c r="AJ45" s="51">
        <v>67</v>
      </c>
      <c r="AK45" s="51">
        <v>12</v>
      </c>
      <c r="AL45" s="51">
        <v>7</v>
      </c>
      <c r="AM45" s="51">
        <v>23</v>
      </c>
      <c r="AN45" s="51">
        <v>56</v>
      </c>
      <c r="AO45" s="51">
        <v>18</v>
      </c>
      <c r="AP45" s="51">
        <v>38</v>
      </c>
      <c r="AQ45" s="51">
        <v>9</v>
      </c>
      <c r="AR45" s="51">
        <v>22</v>
      </c>
      <c r="AS45" s="51">
        <v>9</v>
      </c>
      <c r="AT45" s="51">
        <v>16</v>
      </c>
      <c r="AU45" s="51">
        <v>22</v>
      </c>
      <c r="AV45" s="51">
        <v>2</v>
      </c>
      <c r="AW45" s="52">
        <v>572</v>
      </c>
      <c r="AX45" s="48">
        <v>572</v>
      </c>
      <c r="AY45" s="49" t="s">
        <v>61</v>
      </c>
      <c r="AZ45" s="51" t="s">
        <v>29</v>
      </c>
      <c r="BA45" s="52" t="s">
        <v>29</v>
      </c>
      <c r="BB45" s="52" t="s">
        <v>29</v>
      </c>
      <c r="BC45" s="52" t="s">
        <v>29</v>
      </c>
      <c r="BD45" s="52" t="s">
        <v>29</v>
      </c>
      <c r="BE45" s="52" t="s">
        <v>29</v>
      </c>
      <c r="BF45" s="52">
        <v>21</v>
      </c>
    </row>
    <row r="46" spans="1:58">
      <c r="A46" s="27">
        <v>573</v>
      </c>
      <c r="B46" s="28" t="s">
        <v>62</v>
      </c>
      <c r="C46" s="51">
        <v>3401</v>
      </c>
      <c r="D46" s="51">
        <v>647</v>
      </c>
      <c r="E46" s="51">
        <v>2754</v>
      </c>
      <c r="F46" s="52">
        <v>3293</v>
      </c>
      <c r="G46" s="52">
        <v>638</v>
      </c>
      <c r="H46" s="52">
        <v>2655</v>
      </c>
      <c r="I46" s="51">
        <v>2734</v>
      </c>
      <c r="J46" s="51">
        <v>427</v>
      </c>
      <c r="K46" s="51">
        <v>2307</v>
      </c>
      <c r="L46" s="51">
        <v>151</v>
      </c>
      <c r="M46" s="51">
        <v>119</v>
      </c>
      <c r="N46" s="51">
        <v>2464</v>
      </c>
      <c r="O46" s="51">
        <v>276</v>
      </c>
      <c r="P46" s="51">
        <v>2188</v>
      </c>
      <c r="Q46" s="51">
        <v>172</v>
      </c>
      <c r="R46" s="51">
        <v>686</v>
      </c>
      <c r="S46" s="51">
        <v>104</v>
      </c>
      <c r="T46" s="51">
        <v>1502</v>
      </c>
      <c r="U46" s="51">
        <v>3</v>
      </c>
      <c r="V46" s="51">
        <v>80</v>
      </c>
      <c r="W46" s="51" t="s">
        <v>29</v>
      </c>
      <c r="X46" s="52" t="s">
        <v>29</v>
      </c>
      <c r="Y46" s="52">
        <v>573</v>
      </c>
      <c r="Z46" s="48">
        <v>573</v>
      </c>
      <c r="AA46" s="49" t="s">
        <v>62</v>
      </c>
      <c r="AB46" s="52">
        <v>2</v>
      </c>
      <c r="AC46" s="52">
        <v>10</v>
      </c>
      <c r="AD46" s="52" t="s">
        <v>29</v>
      </c>
      <c r="AE46" s="52">
        <v>5</v>
      </c>
      <c r="AF46" s="52">
        <v>1183</v>
      </c>
      <c r="AG46" s="51">
        <v>559</v>
      </c>
      <c r="AH46" s="51">
        <v>211</v>
      </c>
      <c r="AI46" s="51">
        <v>348</v>
      </c>
      <c r="AJ46" s="51">
        <v>160</v>
      </c>
      <c r="AK46" s="51">
        <v>118</v>
      </c>
      <c r="AL46" s="51">
        <v>18</v>
      </c>
      <c r="AM46" s="51">
        <v>81</v>
      </c>
      <c r="AN46" s="51">
        <v>182</v>
      </c>
      <c r="AO46" s="51">
        <v>33</v>
      </c>
      <c r="AP46" s="51">
        <v>149</v>
      </c>
      <c r="AQ46" s="51">
        <v>26</v>
      </c>
      <c r="AR46" s="51">
        <v>96</v>
      </c>
      <c r="AS46" s="51">
        <v>7</v>
      </c>
      <c r="AT46" s="51">
        <v>53</v>
      </c>
      <c r="AU46" s="51">
        <v>4</v>
      </c>
      <c r="AV46" s="51">
        <v>4</v>
      </c>
      <c r="AW46" s="52">
        <v>573</v>
      </c>
      <c r="AX46" s="48">
        <v>573</v>
      </c>
      <c r="AY46" s="49" t="s">
        <v>62</v>
      </c>
      <c r="AZ46" s="51" t="s">
        <v>29</v>
      </c>
      <c r="BA46" s="52" t="s">
        <v>29</v>
      </c>
      <c r="BB46" s="52" t="s">
        <v>29</v>
      </c>
      <c r="BC46" s="52" t="s">
        <v>29</v>
      </c>
      <c r="BD46" s="52" t="s">
        <v>29</v>
      </c>
      <c r="BE46" s="52" t="s">
        <v>29</v>
      </c>
      <c r="BF46" s="52">
        <v>55</v>
      </c>
    </row>
    <row r="47" spans="1:58">
      <c r="A47" s="27">
        <v>574</v>
      </c>
      <c r="B47" s="28" t="s">
        <v>63</v>
      </c>
      <c r="C47" s="51">
        <v>419</v>
      </c>
      <c r="D47" s="51">
        <v>152</v>
      </c>
      <c r="E47" s="51">
        <v>267</v>
      </c>
      <c r="F47" s="52">
        <v>411</v>
      </c>
      <c r="G47" s="52">
        <v>150</v>
      </c>
      <c r="H47" s="52">
        <v>261</v>
      </c>
      <c r="I47" s="51">
        <v>315</v>
      </c>
      <c r="J47" s="51">
        <v>111</v>
      </c>
      <c r="K47" s="51">
        <v>204</v>
      </c>
      <c r="L47" s="51">
        <v>19</v>
      </c>
      <c r="M47" s="51">
        <v>17</v>
      </c>
      <c r="N47" s="51">
        <v>279</v>
      </c>
      <c r="O47" s="51">
        <v>92</v>
      </c>
      <c r="P47" s="51">
        <v>187</v>
      </c>
      <c r="Q47" s="51">
        <v>72</v>
      </c>
      <c r="R47" s="51">
        <v>63</v>
      </c>
      <c r="S47" s="51">
        <v>20</v>
      </c>
      <c r="T47" s="51">
        <v>124</v>
      </c>
      <c r="U47" s="51">
        <v>1</v>
      </c>
      <c r="V47" s="51">
        <v>3</v>
      </c>
      <c r="W47" s="51" t="s">
        <v>29</v>
      </c>
      <c r="X47" s="52" t="s">
        <v>29</v>
      </c>
      <c r="Y47" s="52">
        <v>574</v>
      </c>
      <c r="Z47" s="48">
        <v>574</v>
      </c>
      <c r="AA47" s="49" t="s">
        <v>63</v>
      </c>
      <c r="AB47" s="52" t="s">
        <v>29</v>
      </c>
      <c r="AC47" s="52" t="s">
        <v>29</v>
      </c>
      <c r="AD47" s="52" t="s">
        <v>29</v>
      </c>
      <c r="AE47" s="52" t="s">
        <v>29</v>
      </c>
      <c r="AF47" s="52">
        <v>107</v>
      </c>
      <c r="AG47" s="51">
        <v>96</v>
      </c>
      <c r="AH47" s="51">
        <v>39</v>
      </c>
      <c r="AI47" s="51">
        <v>57</v>
      </c>
      <c r="AJ47" s="51">
        <v>31</v>
      </c>
      <c r="AK47" s="51">
        <v>17</v>
      </c>
      <c r="AL47" s="51">
        <v>6</v>
      </c>
      <c r="AM47" s="51">
        <v>26</v>
      </c>
      <c r="AN47" s="51">
        <v>16</v>
      </c>
      <c r="AO47" s="51">
        <v>2</v>
      </c>
      <c r="AP47" s="51">
        <v>14</v>
      </c>
      <c r="AQ47" s="51">
        <v>2</v>
      </c>
      <c r="AR47" s="51">
        <v>6</v>
      </c>
      <c r="AS47" s="51" t="s">
        <v>29</v>
      </c>
      <c r="AT47" s="51">
        <v>8</v>
      </c>
      <c r="AU47" s="51" t="s">
        <v>29</v>
      </c>
      <c r="AV47" s="51">
        <v>2</v>
      </c>
      <c r="AW47" s="52">
        <v>574</v>
      </c>
      <c r="AX47" s="48">
        <v>574</v>
      </c>
      <c r="AY47" s="49" t="s">
        <v>63</v>
      </c>
      <c r="AZ47" s="51">
        <v>1</v>
      </c>
      <c r="BA47" s="52">
        <v>1</v>
      </c>
      <c r="BB47" s="52">
        <v>1</v>
      </c>
      <c r="BC47" s="52">
        <v>1</v>
      </c>
      <c r="BD47" s="52" t="s">
        <v>29</v>
      </c>
      <c r="BE47" s="52" t="s">
        <v>29</v>
      </c>
      <c r="BF47" s="52">
        <v>7</v>
      </c>
    </row>
    <row r="48" spans="1:58">
      <c r="A48" s="27">
        <v>579</v>
      </c>
      <c r="B48" s="28" t="s">
        <v>64</v>
      </c>
      <c r="C48" s="51">
        <v>1366</v>
      </c>
      <c r="D48" s="51">
        <v>281</v>
      </c>
      <c r="E48" s="51">
        <v>1085</v>
      </c>
      <c r="F48" s="52">
        <v>1302</v>
      </c>
      <c r="G48" s="52">
        <v>276</v>
      </c>
      <c r="H48" s="52">
        <v>1026</v>
      </c>
      <c r="I48" s="51">
        <v>1048</v>
      </c>
      <c r="J48" s="51">
        <v>183</v>
      </c>
      <c r="K48" s="51">
        <v>865</v>
      </c>
      <c r="L48" s="51">
        <v>67</v>
      </c>
      <c r="M48" s="51">
        <v>54</v>
      </c>
      <c r="N48" s="51">
        <v>927</v>
      </c>
      <c r="O48" s="51">
        <v>116</v>
      </c>
      <c r="P48" s="51">
        <v>811</v>
      </c>
      <c r="Q48" s="51">
        <v>79</v>
      </c>
      <c r="R48" s="51">
        <v>185</v>
      </c>
      <c r="S48" s="51">
        <v>37</v>
      </c>
      <c r="T48" s="51">
        <v>626</v>
      </c>
      <c r="U48" s="51">
        <v>5</v>
      </c>
      <c r="V48" s="51">
        <v>40</v>
      </c>
      <c r="W48" s="51" t="s">
        <v>29</v>
      </c>
      <c r="X48" s="52" t="s">
        <v>29</v>
      </c>
      <c r="Y48" s="52">
        <v>579</v>
      </c>
      <c r="Z48" s="48">
        <v>579</v>
      </c>
      <c r="AA48" s="49" t="s">
        <v>64</v>
      </c>
      <c r="AB48" s="52" t="s">
        <v>29</v>
      </c>
      <c r="AC48" s="52">
        <v>16</v>
      </c>
      <c r="AD48" s="52" t="s">
        <v>29</v>
      </c>
      <c r="AE48" s="52" t="s">
        <v>29</v>
      </c>
      <c r="AF48" s="52">
        <v>524</v>
      </c>
      <c r="AG48" s="51">
        <v>254</v>
      </c>
      <c r="AH48" s="51">
        <v>93</v>
      </c>
      <c r="AI48" s="51">
        <v>161</v>
      </c>
      <c r="AJ48" s="51">
        <v>70</v>
      </c>
      <c r="AK48" s="51">
        <v>62</v>
      </c>
      <c r="AL48" s="51">
        <v>6</v>
      </c>
      <c r="AM48" s="51">
        <v>39</v>
      </c>
      <c r="AN48" s="51">
        <v>77</v>
      </c>
      <c r="AO48" s="51">
        <v>17</v>
      </c>
      <c r="AP48" s="51">
        <v>60</v>
      </c>
      <c r="AQ48" s="51">
        <v>13</v>
      </c>
      <c r="AR48" s="51">
        <v>30</v>
      </c>
      <c r="AS48" s="51">
        <v>4</v>
      </c>
      <c r="AT48" s="51">
        <v>30</v>
      </c>
      <c r="AU48" s="51" t="s">
        <v>29</v>
      </c>
      <c r="AV48" s="51">
        <v>3</v>
      </c>
      <c r="AW48" s="52">
        <v>579</v>
      </c>
      <c r="AX48" s="48">
        <v>579</v>
      </c>
      <c r="AY48" s="49" t="s">
        <v>64</v>
      </c>
      <c r="AZ48" s="51" t="s">
        <v>29</v>
      </c>
      <c r="BA48" s="52" t="s">
        <v>29</v>
      </c>
      <c r="BB48" s="52" t="s">
        <v>29</v>
      </c>
      <c r="BC48" s="52" t="s">
        <v>29</v>
      </c>
      <c r="BD48" s="52" t="s">
        <v>29</v>
      </c>
      <c r="BE48" s="52" t="s">
        <v>29</v>
      </c>
      <c r="BF48" s="52">
        <v>27</v>
      </c>
    </row>
    <row r="49" spans="1:58">
      <c r="A49" s="27">
        <v>58</v>
      </c>
      <c r="B49" s="28" t="s">
        <v>65</v>
      </c>
      <c r="C49" s="51">
        <v>32729</v>
      </c>
      <c r="D49" s="51">
        <v>11049</v>
      </c>
      <c r="E49" s="51">
        <v>21680</v>
      </c>
      <c r="F49" s="52">
        <v>31044</v>
      </c>
      <c r="G49" s="52">
        <v>10390</v>
      </c>
      <c r="H49" s="52">
        <v>20654</v>
      </c>
      <c r="I49" s="51">
        <v>23388</v>
      </c>
      <c r="J49" s="51">
        <v>7118</v>
      </c>
      <c r="K49" s="51">
        <v>16270</v>
      </c>
      <c r="L49" s="51">
        <v>1048</v>
      </c>
      <c r="M49" s="51">
        <v>622</v>
      </c>
      <c r="N49" s="51">
        <v>21718</v>
      </c>
      <c r="O49" s="51">
        <v>6070</v>
      </c>
      <c r="P49" s="51">
        <v>15648</v>
      </c>
      <c r="Q49" s="51">
        <v>2915</v>
      </c>
      <c r="R49" s="51">
        <v>2015</v>
      </c>
      <c r="S49" s="51">
        <v>3155</v>
      </c>
      <c r="T49" s="51">
        <v>13633</v>
      </c>
      <c r="U49" s="51">
        <v>440</v>
      </c>
      <c r="V49" s="51">
        <v>747</v>
      </c>
      <c r="W49" s="51">
        <v>3</v>
      </c>
      <c r="X49" s="52">
        <v>2</v>
      </c>
      <c r="Y49" s="52">
        <v>58</v>
      </c>
      <c r="Z49" s="48">
        <v>58</v>
      </c>
      <c r="AA49" s="49" t="s">
        <v>65</v>
      </c>
      <c r="AB49" s="52">
        <v>51</v>
      </c>
      <c r="AC49" s="52">
        <v>51</v>
      </c>
      <c r="AD49" s="52">
        <v>6</v>
      </c>
      <c r="AE49" s="52">
        <v>26</v>
      </c>
      <c r="AF49" s="52">
        <v>11639</v>
      </c>
      <c r="AG49" s="51">
        <v>7656</v>
      </c>
      <c r="AH49" s="51">
        <v>3272</v>
      </c>
      <c r="AI49" s="51">
        <v>4384</v>
      </c>
      <c r="AJ49" s="51">
        <v>1743</v>
      </c>
      <c r="AK49" s="51">
        <v>651</v>
      </c>
      <c r="AL49" s="51">
        <v>247</v>
      </c>
      <c r="AM49" s="51">
        <v>960</v>
      </c>
      <c r="AN49" s="51">
        <v>4055</v>
      </c>
      <c r="AO49" s="51">
        <v>1282</v>
      </c>
      <c r="AP49" s="51">
        <v>2773</v>
      </c>
      <c r="AQ49" s="51">
        <v>447</v>
      </c>
      <c r="AR49" s="51">
        <v>884</v>
      </c>
      <c r="AS49" s="51">
        <v>835</v>
      </c>
      <c r="AT49" s="51">
        <v>1889</v>
      </c>
      <c r="AU49" s="51">
        <v>157</v>
      </c>
      <c r="AV49" s="51">
        <v>199</v>
      </c>
      <c r="AW49" s="52">
        <v>58</v>
      </c>
      <c r="AX49" s="48">
        <v>58</v>
      </c>
      <c r="AY49" s="49" t="s">
        <v>65</v>
      </c>
      <c r="AZ49" s="51">
        <v>5</v>
      </c>
      <c r="BA49" s="52" t="s">
        <v>29</v>
      </c>
      <c r="BB49" s="52">
        <v>3</v>
      </c>
      <c r="BC49" s="52">
        <v>2</v>
      </c>
      <c r="BD49" s="52">
        <v>2</v>
      </c>
      <c r="BE49" s="52">
        <v>1</v>
      </c>
      <c r="BF49" s="52">
        <v>1727</v>
      </c>
    </row>
    <row r="50" spans="1:58">
      <c r="A50" s="27">
        <v>581</v>
      </c>
      <c r="B50" s="28" t="s">
        <v>66</v>
      </c>
      <c r="C50" s="51">
        <v>8004</v>
      </c>
      <c r="D50" s="51">
        <v>2214</v>
      </c>
      <c r="E50" s="51">
        <v>5790</v>
      </c>
      <c r="F50" s="52">
        <v>7713</v>
      </c>
      <c r="G50" s="52">
        <v>2077</v>
      </c>
      <c r="H50" s="52">
        <v>5636</v>
      </c>
      <c r="I50" s="51">
        <v>7291</v>
      </c>
      <c r="J50" s="51">
        <v>1898</v>
      </c>
      <c r="K50" s="51">
        <v>5393</v>
      </c>
      <c r="L50" s="51">
        <v>114</v>
      </c>
      <c r="M50" s="51">
        <v>56</v>
      </c>
      <c r="N50" s="51">
        <v>7121</v>
      </c>
      <c r="O50" s="51">
        <v>1784</v>
      </c>
      <c r="P50" s="51">
        <v>5337</v>
      </c>
      <c r="Q50" s="51">
        <v>890</v>
      </c>
      <c r="R50" s="51">
        <v>300</v>
      </c>
      <c r="S50" s="51">
        <v>894</v>
      </c>
      <c r="T50" s="51">
        <v>5037</v>
      </c>
      <c r="U50" s="51">
        <v>120</v>
      </c>
      <c r="V50" s="51">
        <v>118</v>
      </c>
      <c r="W50" s="51">
        <v>1</v>
      </c>
      <c r="X50" s="52" t="s">
        <v>29</v>
      </c>
      <c r="Y50" s="52">
        <v>581</v>
      </c>
      <c r="Z50" s="48">
        <v>581</v>
      </c>
      <c r="AA50" s="49" t="s">
        <v>66</v>
      </c>
      <c r="AB50" s="52">
        <v>16</v>
      </c>
      <c r="AC50" s="52">
        <v>22</v>
      </c>
      <c r="AD50" s="52" t="s">
        <v>29</v>
      </c>
      <c r="AE50" s="52">
        <v>7</v>
      </c>
      <c r="AF50" s="52">
        <v>4801</v>
      </c>
      <c r="AG50" s="51">
        <v>422</v>
      </c>
      <c r="AH50" s="51">
        <v>179</v>
      </c>
      <c r="AI50" s="51">
        <v>243</v>
      </c>
      <c r="AJ50" s="51">
        <v>123</v>
      </c>
      <c r="AK50" s="51">
        <v>48</v>
      </c>
      <c r="AL50" s="51">
        <v>21</v>
      </c>
      <c r="AM50" s="51">
        <v>84</v>
      </c>
      <c r="AN50" s="51">
        <v>146</v>
      </c>
      <c r="AO50" s="51">
        <v>35</v>
      </c>
      <c r="AP50" s="51">
        <v>111</v>
      </c>
      <c r="AQ50" s="51">
        <v>30</v>
      </c>
      <c r="AR50" s="51">
        <v>69</v>
      </c>
      <c r="AS50" s="51">
        <v>5</v>
      </c>
      <c r="AT50" s="51">
        <v>42</v>
      </c>
      <c r="AU50" s="51">
        <v>1</v>
      </c>
      <c r="AV50" s="51">
        <v>7</v>
      </c>
      <c r="AW50" s="52">
        <v>581</v>
      </c>
      <c r="AX50" s="48">
        <v>581</v>
      </c>
      <c r="AY50" s="49" t="s">
        <v>66</v>
      </c>
      <c r="AZ50" s="51" t="s">
        <v>29</v>
      </c>
      <c r="BA50" s="52" t="s">
        <v>29</v>
      </c>
      <c r="BB50" s="52" t="s">
        <v>29</v>
      </c>
      <c r="BC50" s="52" t="s">
        <v>29</v>
      </c>
      <c r="BD50" s="52" t="s">
        <v>29</v>
      </c>
      <c r="BE50" s="52" t="s">
        <v>29</v>
      </c>
      <c r="BF50" s="52">
        <v>37</v>
      </c>
    </row>
    <row r="51" spans="1:58">
      <c r="A51" s="27">
        <v>582</v>
      </c>
      <c r="B51" s="28" t="s">
        <v>67</v>
      </c>
      <c r="C51" s="51">
        <v>1357</v>
      </c>
      <c r="D51" s="51">
        <v>601</v>
      </c>
      <c r="E51" s="51">
        <v>756</v>
      </c>
      <c r="F51" s="52">
        <f>1250+1</f>
        <v>1251</v>
      </c>
      <c r="G51" s="52">
        <v>560</v>
      </c>
      <c r="H51" s="52">
        <f>690+1</f>
        <v>691</v>
      </c>
      <c r="I51" s="51">
        <v>707</v>
      </c>
      <c r="J51" s="51">
        <v>307</v>
      </c>
      <c r="K51" s="51">
        <v>400</v>
      </c>
      <c r="L51" s="51">
        <v>94</v>
      </c>
      <c r="M51" s="51">
        <v>48</v>
      </c>
      <c r="N51" s="51">
        <v>565</v>
      </c>
      <c r="O51" s="51">
        <v>213</v>
      </c>
      <c r="P51" s="51">
        <v>352</v>
      </c>
      <c r="Q51" s="51">
        <v>151</v>
      </c>
      <c r="R51" s="51">
        <v>133</v>
      </c>
      <c r="S51" s="51">
        <v>62</v>
      </c>
      <c r="T51" s="51">
        <v>219</v>
      </c>
      <c r="U51" s="51">
        <v>6</v>
      </c>
      <c r="V51" s="51">
        <v>16</v>
      </c>
      <c r="W51" s="51" t="s">
        <v>29</v>
      </c>
      <c r="X51" s="52" t="s">
        <v>29</v>
      </c>
      <c r="Y51" s="52">
        <v>582</v>
      </c>
      <c r="Z51" s="48">
        <v>582</v>
      </c>
      <c r="AA51" s="49" t="s">
        <v>67</v>
      </c>
      <c r="AB51" s="52" t="s">
        <v>29</v>
      </c>
      <c r="AC51" s="52" t="s">
        <v>29</v>
      </c>
      <c r="AD51" s="52">
        <v>2</v>
      </c>
      <c r="AE51" s="52">
        <v>10</v>
      </c>
      <c r="AF51" s="52">
        <v>222</v>
      </c>
      <c r="AG51" s="51">
        <f>543+1</f>
        <v>544</v>
      </c>
      <c r="AH51" s="51">
        <v>253</v>
      </c>
      <c r="AI51" s="51">
        <f>290+1</f>
        <v>291</v>
      </c>
      <c r="AJ51" s="51">
        <v>168</v>
      </c>
      <c r="AK51" s="51">
        <v>39</v>
      </c>
      <c r="AL51" s="51">
        <v>21</v>
      </c>
      <c r="AM51" s="51">
        <v>87</v>
      </c>
      <c r="AN51" s="51">
        <f>228+1</f>
        <v>229</v>
      </c>
      <c r="AO51" s="51">
        <v>64</v>
      </c>
      <c r="AP51" s="51">
        <f>164+1</f>
        <v>165</v>
      </c>
      <c r="AQ51" s="51">
        <v>34</v>
      </c>
      <c r="AR51" s="51">
        <f>76+1</f>
        <v>77</v>
      </c>
      <c r="AS51" s="51">
        <v>30</v>
      </c>
      <c r="AT51" s="51">
        <v>88</v>
      </c>
      <c r="AU51" s="51">
        <v>33</v>
      </c>
      <c r="AV51" s="51">
        <v>40</v>
      </c>
      <c r="AW51" s="52">
        <v>582</v>
      </c>
      <c r="AX51" s="48">
        <v>582</v>
      </c>
      <c r="AY51" s="49" t="s">
        <v>67</v>
      </c>
      <c r="AZ51" s="51">
        <v>1</v>
      </c>
      <c r="BA51" s="52" t="s">
        <v>29</v>
      </c>
      <c r="BB51" s="52" t="s">
        <v>29</v>
      </c>
      <c r="BC51" s="52" t="s">
        <v>29</v>
      </c>
      <c r="BD51" s="52" t="s">
        <v>29</v>
      </c>
      <c r="BE51" s="52" t="s">
        <v>29</v>
      </c>
      <c r="BF51" s="52">
        <v>76</v>
      </c>
    </row>
    <row r="52" spans="1:58">
      <c r="A52" s="27">
        <v>583</v>
      </c>
      <c r="B52" s="28" t="s">
        <v>68</v>
      </c>
      <c r="C52" s="51">
        <v>585</v>
      </c>
      <c r="D52" s="51">
        <v>272</v>
      </c>
      <c r="E52" s="51">
        <v>313</v>
      </c>
      <c r="F52" s="52">
        <v>576</v>
      </c>
      <c r="G52" s="52">
        <v>269</v>
      </c>
      <c r="H52" s="52">
        <v>307</v>
      </c>
      <c r="I52" s="51">
        <v>339</v>
      </c>
      <c r="J52" s="51">
        <v>156</v>
      </c>
      <c r="K52" s="51">
        <v>183</v>
      </c>
      <c r="L52" s="51">
        <v>38</v>
      </c>
      <c r="M52" s="51">
        <v>29</v>
      </c>
      <c r="N52" s="51">
        <v>272</v>
      </c>
      <c r="O52" s="51">
        <v>118</v>
      </c>
      <c r="P52" s="51">
        <v>154</v>
      </c>
      <c r="Q52" s="51">
        <v>66</v>
      </c>
      <c r="R52" s="51">
        <v>28</v>
      </c>
      <c r="S52" s="51">
        <v>52</v>
      </c>
      <c r="T52" s="51">
        <v>126</v>
      </c>
      <c r="U52" s="51">
        <v>3</v>
      </c>
      <c r="V52" s="51">
        <v>2</v>
      </c>
      <c r="W52" s="51" t="s">
        <v>29</v>
      </c>
      <c r="X52" s="52" t="s">
        <v>29</v>
      </c>
      <c r="Y52" s="52">
        <v>583</v>
      </c>
      <c r="Z52" s="48">
        <v>583</v>
      </c>
      <c r="AA52" s="49" t="s">
        <v>68</v>
      </c>
      <c r="AB52" s="52" t="s">
        <v>29</v>
      </c>
      <c r="AC52" s="52" t="s">
        <v>29</v>
      </c>
      <c r="AD52" s="52" t="s">
        <v>29</v>
      </c>
      <c r="AE52" s="52" t="s">
        <v>29</v>
      </c>
      <c r="AF52" s="52">
        <v>127</v>
      </c>
      <c r="AG52" s="51">
        <v>237</v>
      </c>
      <c r="AH52" s="51">
        <v>113</v>
      </c>
      <c r="AI52" s="51">
        <v>124</v>
      </c>
      <c r="AJ52" s="51">
        <v>74</v>
      </c>
      <c r="AK52" s="51">
        <v>23</v>
      </c>
      <c r="AL52" s="51">
        <v>8</v>
      </c>
      <c r="AM52" s="51">
        <v>36</v>
      </c>
      <c r="AN52" s="51">
        <v>96</v>
      </c>
      <c r="AO52" s="51">
        <v>31</v>
      </c>
      <c r="AP52" s="51">
        <v>65</v>
      </c>
      <c r="AQ52" s="51">
        <v>26</v>
      </c>
      <c r="AR52" s="51">
        <v>45</v>
      </c>
      <c r="AS52" s="51">
        <v>5</v>
      </c>
      <c r="AT52" s="51">
        <v>20</v>
      </c>
      <c r="AU52" s="51" t="s">
        <v>29</v>
      </c>
      <c r="AV52" s="51">
        <v>4</v>
      </c>
      <c r="AW52" s="52">
        <v>583</v>
      </c>
      <c r="AX52" s="48">
        <v>583</v>
      </c>
      <c r="AY52" s="49" t="s">
        <v>68</v>
      </c>
      <c r="AZ52" s="51" t="s">
        <v>29</v>
      </c>
      <c r="BA52" s="52" t="s">
        <v>29</v>
      </c>
      <c r="BB52" s="52" t="s">
        <v>29</v>
      </c>
      <c r="BC52" s="52" t="s">
        <v>29</v>
      </c>
      <c r="BD52" s="52" t="s">
        <v>29</v>
      </c>
      <c r="BE52" s="52" t="s">
        <v>29</v>
      </c>
      <c r="BF52" s="52">
        <v>19</v>
      </c>
    </row>
    <row r="53" spans="1:58">
      <c r="A53" s="27">
        <v>584</v>
      </c>
      <c r="B53" s="28" t="s">
        <v>69</v>
      </c>
      <c r="C53" s="51">
        <v>759</v>
      </c>
      <c r="D53" s="51">
        <v>390</v>
      </c>
      <c r="E53" s="51">
        <v>369</v>
      </c>
      <c r="F53" s="52">
        <v>702</v>
      </c>
      <c r="G53" s="52">
        <v>369</v>
      </c>
      <c r="H53" s="52">
        <v>333</v>
      </c>
      <c r="I53" s="51">
        <v>325</v>
      </c>
      <c r="J53" s="51">
        <v>175</v>
      </c>
      <c r="K53" s="51">
        <v>150</v>
      </c>
      <c r="L53" s="51">
        <v>50</v>
      </c>
      <c r="M53" s="51">
        <v>28</v>
      </c>
      <c r="N53" s="51">
        <v>247</v>
      </c>
      <c r="O53" s="51">
        <v>125</v>
      </c>
      <c r="P53" s="51">
        <v>122</v>
      </c>
      <c r="Q53" s="51">
        <v>88</v>
      </c>
      <c r="R53" s="51">
        <v>40</v>
      </c>
      <c r="S53" s="51">
        <v>37</v>
      </c>
      <c r="T53" s="51">
        <v>82</v>
      </c>
      <c r="U53" s="51">
        <v>16</v>
      </c>
      <c r="V53" s="51">
        <v>16</v>
      </c>
      <c r="W53" s="51" t="s">
        <v>29</v>
      </c>
      <c r="X53" s="52" t="s">
        <v>29</v>
      </c>
      <c r="Y53" s="52">
        <v>584</v>
      </c>
      <c r="Z53" s="48">
        <v>584</v>
      </c>
      <c r="AA53" s="49" t="s">
        <v>69</v>
      </c>
      <c r="AB53" s="52" t="s">
        <v>29</v>
      </c>
      <c r="AC53" s="52" t="s">
        <v>29</v>
      </c>
      <c r="AD53" s="52" t="s">
        <v>29</v>
      </c>
      <c r="AE53" s="52" t="s">
        <v>29</v>
      </c>
      <c r="AF53" s="52">
        <v>91</v>
      </c>
      <c r="AG53" s="51">
        <v>377</v>
      </c>
      <c r="AH53" s="51">
        <v>194</v>
      </c>
      <c r="AI53" s="51">
        <v>183</v>
      </c>
      <c r="AJ53" s="51">
        <v>135</v>
      </c>
      <c r="AK53" s="51">
        <v>16</v>
      </c>
      <c r="AL53" s="51">
        <v>17</v>
      </c>
      <c r="AM53" s="51">
        <v>67</v>
      </c>
      <c r="AN53" s="51">
        <v>142</v>
      </c>
      <c r="AO53" s="51">
        <v>42</v>
      </c>
      <c r="AP53" s="51">
        <v>100</v>
      </c>
      <c r="AQ53" s="51">
        <v>40</v>
      </c>
      <c r="AR53" s="51">
        <v>69</v>
      </c>
      <c r="AS53" s="51">
        <v>2</v>
      </c>
      <c r="AT53" s="51">
        <v>31</v>
      </c>
      <c r="AU53" s="51">
        <v>4</v>
      </c>
      <c r="AV53" s="51">
        <v>20</v>
      </c>
      <c r="AW53" s="52">
        <v>584</v>
      </c>
      <c r="AX53" s="48">
        <v>584</v>
      </c>
      <c r="AY53" s="49" t="s">
        <v>69</v>
      </c>
      <c r="AZ53" s="51" t="s">
        <v>29</v>
      </c>
      <c r="BA53" s="52" t="s">
        <v>29</v>
      </c>
      <c r="BB53" s="52">
        <v>1</v>
      </c>
      <c r="BC53" s="52" t="s">
        <v>29</v>
      </c>
      <c r="BD53" s="52" t="s">
        <v>29</v>
      </c>
      <c r="BE53" s="52" t="s">
        <v>29</v>
      </c>
      <c r="BF53" s="52">
        <v>28</v>
      </c>
    </row>
    <row r="54" spans="1:58">
      <c r="A54" s="27">
        <v>585</v>
      </c>
      <c r="B54" s="28" t="s">
        <v>70</v>
      </c>
      <c r="C54" s="51">
        <v>1761</v>
      </c>
      <c r="D54" s="51">
        <v>866</v>
      </c>
      <c r="E54" s="51">
        <v>895</v>
      </c>
      <c r="F54" s="52">
        <v>1714</v>
      </c>
      <c r="G54" s="52">
        <v>844</v>
      </c>
      <c r="H54" s="52">
        <v>870</v>
      </c>
      <c r="I54" s="51">
        <v>942</v>
      </c>
      <c r="J54" s="51">
        <v>486</v>
      </c>
      <c r="K54" s="51">
        <v>456</v>
      </c>
      <c r="L54" s="51">
        <v>151</v>
      </c>
      <c r="M54" s="51">
        <v>87</v>
      </c>
      <c r="N54" s="51">
        <v>704</v>
      </c>
      <c r="O54" s="51">
        <v>335</v>
      </c>
      <c r="P54" s="51">
        <v>369</v>
      </c>
      <c r="Q54" s="51">
        <v>186</v>
      </c>
      <c r="R54" s="51">
        <v>108</v>
      </c>
      <c r="S54" s="51">
        <v>149</v>
      </c>
      <c r="T54" s="51">
        <v>261</v>
      </c>
      <c r="U54" s="51">
        <v>12</v>
      </c>
      <c r="V54" s="51">
        <v>15</v>
      </c>
      <c r="W54" s="51" t="s">
        <v>29</v>
      </c>
      <c r="X54" s="52" t="s">
        <v>29</v>
      </c>
      <c r="Y54" s="52">
        <v>585</v>
      </c>
      <c r="Z54" s="48">
        <v>585</v>
      </c>
      <c r="AA54" s="49" t="s">
        <v>70</v>
      </c>
      <c r="AB54" s="52">
        <v>4</v>
      </c>
      <c r="AC54" s="52">
        <v>2</v>
      </c>
      <c r="AD54" s="52">
        <v>2</v>
      </c>
      <c r="AE54" s="52">
        <v>1</v>
      </c>
      <c r="AF54" s="52">
        <v>301</v>
      </c>
      <c r="AG54" s="51">
        <v>772</v>
      </c>
      <c r="AH54" s="51">
        <v>358</v>
      </c>
      <c r="AI54" s="51">
        <v>414</v>
      </c>
      <c r="AJ54" s="51">
        <v>254</v>
      </c>
      <c r="AK54" s="51">
        <v>134</v>
      </c>
      <c r="AL54" s="51">
        <v>39</v>
      </c>
      <c r="AM54" s="51">
        <v>175</v>
      </c>
      <c r="AN54" s="51">
        <v>170</v>
      </c>
      <c r="AO54" s="51">
        <v>65</v>
      </c>
      <c r="AP54" s="51">
        <v>105</v>
      </c>
      <c r="AQ54" s="51">
        <v>47</v>
      </c>
      <c r="AR54" s="51">
        <v>85</v>
      </c>
      <c r="AS54" s="51">
        <v>18</v>
      </c>
      <c r="AT54" s="51">
        <v>20</v>
      </c>
      <c r="AU54" s="51">
        <v>3</v>
      </c>
      <c r="AV54" s="51">
        <v>6</v>
      </c>
      <c r="AW54" s="52">
        <v>585</v>
      </c>
      <c r="AX54" s="48">
        <v>585</v>
      </c>
      <c r="AY54" s="49" t="s">
        <v>70</v>
      </c>
      <c r="AZ54" s="51">
        <v>1</v>
      </c>
      <c r="BA54" s="52" t="s">
        <v>29</v>
      </c>
      <c r="BB54" s="52">
        <v>1</v>
      </c>
      <c r="BC54" s="52">
        <v>1</v>
      </c>
      <c r="BD54" s="52" t="s">
        <v>29</v>
      </c>
      <c r="BE54" s="52" t="s">
        <v>29</v>
      </c>
      <c r="BF54" s="52">
        <v>34</v>
      </c>
    </row>
    <row r="55" spans="1:58">
      <c r="A55" s="27">
        <v>586</v>
      </c>
      <c r="B55" s="28" t="s">
        <v>71</v>
      </c>
      <c r="C55" s="51">
        <v>3832</v>
      </c>
      <c r="D55" s="51">
        <v>1155</v>
      </c>
      <c r="E55" s="51">
        <v>2677</v>
      </c>
      <c r="F55" s="52">
        <f>3650+11</f>
        <v>3661</v>
      </c>
      <c r="G55" s="52">
        <f>1130+3</f>
        <v>1133</v>
      </c>
      <c r="H55" s="52">
        <f>2520+8</f>
        <v>2528</v>
      </c>
      <c r="I55" s="51">
        <v>2368</v>
      </c>
      <c r="J55" s="51">
        <v>606</v>
      </c>
      <c r="K55" s="51">
        <v>1762</v>
      </c>
      <c r="L55" s="51">
        <v>150</v>
      </c>
      <c r="M55" s="51">
        <v>95</v>
      </c>
      <c r="N55" s="51">
        <v>2123</v>
      </c>
      <c r="O55" s="51">
        <v>456</v>
      </c>
      <c r="P55" s="51">
        <v>1667</v>
      </c>
      <c r="Q55" s="51">
        <v>289</v>
      </c>
      <c r="R55" s="51">
        <v>565</v>
      </c>
      <c r="S55" s="51">
        <v>167</v>
      </c>
      <c r="T55" s="51">
        <v>1102</v>
      </c>
      <c r="U55" s="51">
        <v>17</v>
      </c>
      <c r="V55" s="51">
        <v>122</v>
      </c>
      <c r="W55" s="51" t="s">
        <v>29</v>
      </c>
      <c r="X55" s="52" t="s">
        <v>29</v>
      </c>
      <c r="Y55" s="52">
        <v>586</v>
      </c>
      <c r="Z55" s="48">
        <v>586</v>
      </c>
      <c r="AA55" s="49" t="s">
        <v>71</v>
      </c>
      <c r="AB55" s="52" t="s">
        <v>29</v>
      </c>
      <c r="AC55" s="52" t="s">
        <v>29</v>
      </c>
      <c r="AD55" s="52" t="s">
        <v>29</v>
      </c>
      <c r="AE55" s="52" t="s">
        <v>29</v>
      </c>
      <c r="AF55" s="52">
        <v>851</v>
      </c>
      <c r="AG55" s="51">
        <f>1282+11</f>
        <v>1293</v>
      </c>
      <c r="AH55" s="51">
        <f>524+3</f>
        <v>527</v>
      </c>
      <c r="AI55" s="51">
        <f>758+8</f>
        <v>766</v>
      </c>
      <c r="AJ55" s="51">
        <v>342</v>
      </c>
      <c r="AK55" s="51">
        <v>169</v>
      </c>
      <c r="AL55" s="51">
        <v>66</v>
      </c>
      <c r="AM55" s="51">
        <v>208</v>
      </c>
      <c r="AN55" s="51">
        <f>497+11</f>
        <v>508</v>
      </c>
      <c r="AO55" s="51">
        <f>116+3</f>
        <v>119</v>
      </c>
      <c r="AP55" s="51">
        <f>381+8</f>
        <v>389</v>
      </c>
      <c r="AQ55" s="51">
        <f>95+3</f>
        <v>98</v>
      </c>
      <c r="AR55" s="51">
        <f>207+8</f>
        <v>215</v>
      </c>
      <c r="AS55" s="51">
        <v>21</v>
      </c>
      <c r="AT55" s="51">
        <v>174</v>
      </c>
      <c r="AU55" s="51">
        <v>8</v>
      </c>
      <c r="AV55" s="51">
        <v>35</v>
      </c>
      <c r="AW55" s="52">
        <v>586</v>
      </c>
      <c r="AX55" s="48">
        <v>586</v>
      </c>
      <c r="AY55" s="49" t="s">
        <v>71</v>
      </c>
      <c r="AZ55" s="51">
        <v>2</v>
      </c>
      <c r="BA55" s="52" t="s">
        <v>29</v>
      </c>
      <c r="BB55" s="52" t="s">
        <v>29</v>
      </c>
      <c r="BC55" s="52" t="s">
        <v>29</v>
      </c>
      <c r="BD55" s="52" t="s">
        <v>29</v>
      </c>
      <c r="BE55" s="52" t="s">
        <v>29</v>
      </c>
      <c r="BF55" s="52">
        <v>151</v>
      </c>
    </row>
    <row r="56" spans="1:58">
      <c r="A56" s="27">
        <v>589</v>
      </c>
      <c r="B56" s="28" t="s">
        <v>72</v>
      </c>
      <c r="C56" s="51">
        <v>16431</v>
      </c>
      <c r="D56" s="51">
        <v>5551</v>
      </c>
      <c r="E56" s="51">
        <v>10880</v>
      </c>
      <c r="F56" s="52">
        <f>15439+12</f>
        <v>15451</v>
      </c>
      <c r="G56" s="52">
        <f>5141+4</f>
        <v>5145</v>
      </c>
      <c r="H56" s="52">
        <f>10298+8</f>
        <v>10306</v>
      </c>
      <c r="I56" s="51">
        <v>11416</v>
      </c>
      <c r="J56" s="51">
        <v>3490</v>
      </c>
      <c r="K56" s="51">
        <v>7926</v>
      </c>
      <c r="L56" s="51">
        <v>451</v>
      </c>
      <c r="M56" s="51">
        <v>279</v>
      </c>
      <c r="N56" s="51">
        <v>10686</v>
      </c>
      <c r="O56" s="51">
        <v>3039</v>
      </c>
      <c r="P56" s="51">
        <v>7647</v>
      </c>
      <c r="Q56" s="51">
        <v>1245</v>
      </c>
      <c r="R56" s="51">
        <v>841</v>
      </c>
      <c r="S56" s="51">
        <v>1794</v>
      </c>
      <c r="T56" s="51">
        <v>6806</v>
      </c>
      <c r="U56" s="51">
        <v>266</v>
      </c>
      <c r="V56" s="51">
        <v>458</v>
      </c>
      <c r="W56" s="51">
        <v>2</v>
      </c>
      <c r="X56" s="52">
        <v>2</v>
      </c>
      <c r="Y56" s="52">
        <v>589</v>
      </c>
      <c r="Z56" s="48">
        <v>589</v>
      </c>
      <c r="AA56" s="49" t="s">
        <v>72</v>
      </c>
      <c r="AB56" s="52">
        <v>31</v>
      </c>
      <c r="AC56" s="52">
        <v>27</v>
      </c>
      <c r="AD56" s="52">
        <v>2</v>
      </c>
      <c r="AE56" s="52">
        <v>8</v>
      </c>
      <c r="AF56" s="52">
        <v>5246</v>
      </c>
      <c r="AG56" s="51">
        <f>4023+12</f>
        <v>4035</v>
      </c>
      <c r="AH56" s="51">
        <f>1651+4</f>
        <v>1655</v>
      </c>
      <c r="AI56" s="51">
        <f>2372+8</f>
        <v>2380</v>
      </c>
      <c r="AJ56" s="51">
        <v>647</v>
      </c>
      <c r="AK56" s="51">
        <v>222</v>
      </c>
      <c r="AL56" s="51">
        <v>75</v>
      </c>
      <c r="AM56" s="51">
        <v>303</v>
      </c>
      <c r="AN56" s="51">
        <f>2776+12</f>
        <v>2788</v>
      </c>
      <c r="AO56" s="51">
        <f>929+4</f>
        <v>933</v>
      </c>
      <c r="AP56" s="51">
        <f>1847+8</f>
        <v>1855</v>
      </c>
      <c r="AQ56" s="51">
        <f>175+4</f>
        <v>179</v>
      </c>
      <c r="AR56" s="51">
        <f>333+8</f>
        <v>341</v>
      </c>
      <c r="AS56" s="51">
        <v>754</v>
      </c>
      <c r="AT56" s="51">
        <v>1514</v>
      </c>
      <c r="AU56" s="51">
        <v>108</v>
      </c>
      <c r="AV56" s="51">
        <v>87</v>
      </c>
      <c r="AW56" s="52">
        <v>589</v>
      </c>
      <c r="AX56" s="48">
        <v>589</v>
      </c>
      <c r="AY56" s="49" t="s">
        <v>72</v>
      </c>
      <c r="AZ56" s="51">
        <v>1</v>
      </c>
      <c r="BA56" s="52" t="s">
        <v>29</v>
      </c>
      <c r="BB56" s="52">
        <v>1</v>
      </c>
      <c r="BC56" s="52">
        <v>1</v>
      </c>
      <c r="BD56" s="52">
        <v>2</v>
      </c>
      <c r="BE56" s="52">
        <v>1</v>
      </c>
      <c r="BF56" s="52">
        <v>1382</v>
      </c>
    </row>
    <row r="57" spans="1:58">
      <c r="A57" s="27">
        <v>59</v>
      </c>
      <c r="B57" s="28" t="s">
        <v>73</v>
      </c>
      <c r="C57" s="51">
        <v>11325</v>
      </c>
      <c r="D57" s="51">
        <v>8607</v>
      </c>
      <c r="E57" s="51">
        <v>2718</v>
      </c>
      <c r="F57" s="52">
        <v>11094</v>
      </c>
      <c r="G57" s="52">
        <v>8450</v>
      </c>
      <c r="H57" s="52">
        <v>2644</v>
      </c>
      <c r="I57" s="51">
        <v>9657</v>
      </c>
      <c r="J57" s="51">
        <v>7491</v>
      </c>
      <c r="K57" s="51">
        <v>2166</v>
      </c>
      <c r="L57" s="51">
        <v>797</v>
      </c>
      <c r="M57" s="51">
        <v>337</v>
      </c>
      <c r="N57" s="51">
        <v>8523</v>
      </c>
      <c r="O57" s="51">
        <v>6694</v>
      </c>
      <c r="P57" s="51">
        <v>1829</v>
      </c>
      <c r="Q57" s="51">
        <v>5948</v>
      </c>
      <c r="R57" s="51">
        <v>1309</v>
      </c>
      <c r="S57" s="51">
        <v>746</v>
      </c>
      <c r="T57" s="51">
        <v>520</v>
      </c>
      <c r="U57" s="51">
        <v>86</v>
      </c>
      <c r="V57" s="51">
        <v>40</v>
      </c>
      <c r="W57" s="51">
        <v>26</v>
      </c>
      <c r="X57" s="52">
        <v>1</v>
      </c>
      <c r="Y57" s="52">
        <v>59</v>
      </c>
      <c r="Z57" s="48">
        <v>59</v>
      </c>
      <c r="AA57" s="49" t="s">
        <v>73</v>
      </c>
      <c r="AB57" s="52">
        <v>17</v>
      </c>
      <c r="AC57" s="52" t="s">
        <v>29</v>
      </c>
      <c r="AD57" s="52">
        <v>11</v>
      </c>
      <c r="AE57" s="52">
        <v>22</v>
      </c>
      <c r="AF57" s="52">
        <v>953</v>
      </c>
      <c r="AG57" s="51">
        <v>1437</v>
      </c>
      <c r="AH57" s="51">
        <v>959</v>
      </c>
      <c r="AI57" s="51">
        <v>478</v>
      </c>
      <c r="AJ57" s="51">
        <v>691</v>
      </c>
      <c r="AK57" s="51">
        <v>23</v>
      </c>
      <c r="AL57" s="51">
        <v>40</v>
      </c>
      <c r="AM57" s="51">
        <v>204</v>
      </c>
      <c r="AN57" s="51">
        <v>479</v>
      </c>
      <c r="AO57" s="51">
        <v>228</v>
      </c>
      <c r="AP57" s="51">
        <v>251</v>
      </c>
      <c r="AQ57" s="51">
        <v>204</v>
      </c>
      <c r="AR57" s="51">
        <v>225</v>
      </c>
      <c r="AS57" s="51">
        <v>24</v>
      </c>
      <c r="AT57" s="51">
        <v>26</v>
      </c>
      <c r="AU57" s="51">
        <v>42</v>
      </c>
      <c r="AV57" s="51">
        <v>11</v>
      </c>
      <c r="AW57" s="52">
        <v>59</v>
      </c>
      <c r="AX57" s="48">
        <v>59</v>
      </c>
      <c r="AY57" s="49" t="s">
        <v>73</v>
      </c>
      <c r="AZ57" s="51" t="s">
        <v>29</v>
      </c>
      <c r="BA57" s="52" t="s">
        <v>29</v>
      </c>
      <c r="BB57" s="52">
        <v>1</v>
      </c>
      <c r="BC57" s="52">
        <v>1</v>
      </c>
      <c r="BD57" s="52" t="s">
        <v>29</v>
      </c>
      <c r="BE57" s="52" t="s">
        <v>29</v>
      </c>
      <c r="BF57" s="52">
        <v>47</v>
      </c>
    </row>
    <row r="58" spans="1:58">
      <c r="A58" s="27">
        <v>591</v>
      </c>
      <c r="B58" s="28" t="s">
        <v>74</v>
      </c>
      <c r="C58" s="51">
        <v>8031</v>
      </c>
      <c r="D58" s="51">
        <v>6433</v>
      </c>
      <c r="E58" s="51">
        <v>1598</v>
      </c>
      <c r="F58" s="52">
        <v>7891</v>
      </c>
      <c r="G58" s="52">
        <v>6334</v>
      </c>
      <c r="H58" s="52">
        <v>1557</v>
      </c>
      <c r="I58" s="51">
        <v>7320</v>
      </c>
      <c r="J58" s="51">
        <v>5933</v>
      </c>
      <c r="K58" s="51">
        <v>1387</v>
      </c>
      <c r="L58" s="51">
        <v>538</v>
      </c>
      <c r="M58" s="51">
        <v>205</v>
      </c>
      <c r="N58" s="51">
        <v>6577</v>
      </c>
      <c r="O58" s="51">
        <v>5395</v>
      </c>
      <c r="P58" s="51">
        <v>1182</v>
      </c>
      <c r="Q58" s="51">
        <v>5081</v>
      </c>
      <c r="R58" s="51">
        <v>936</v>
      </c>
      <c r="S58" s="51">
        <v>314</v>
      </c>
      <c r="T58" s="51">
        <v>246</v>
      </c>
      <c r="U58" s="51">
        <v>62</v>
      </c>
      <c r="V58" s="51">
        <v>28</v>
      </c>
      <c r="W58" s="51">
        <v>25</v>
      </c>
      <c r="X58" s="52" t="s">
        <v>29</v>
      </c>
      <c r="Y58" s="52">
        <v>591</v>
      </c>
      <c r="Z58" s="48">
        <v>591</v>
      </c>
      <c r="AA58" s="49" t="s">
        <v>74</v>
      </c>
      <c r="AB58" s="52">
        <v>6</v>
      </c>
      <c r="AC58" s="52" t="s">
        <v>29</v>
      </c>
      <c r="AD58" s="52">
        <v>5</v>
      </c>
      <c r="AE58" s="52">
        <v>9</v>
      </c>
      <c r="AF58" s="52">
        <v>473</v>
      </c>
      <c r="AG58" s="51">
        <v>571</v>
      </c>
      <c r="AH58" s="51">
        <v>401</v>
      </c>
      <c r="AI58" s="51">
        <v>170</v>
      </c>
      <c r="AJ58" s="51">
        <v>269</v>
      </c>
      <c r="AK58" s="51">
        <v>7</v>
      </c>
      <c r="AL58" s="51">
        <v>24</v>
      </c>
      <c r="AM58" s="51">
        <v>67</v>
      </c>
      <c r="AN58" s="51">
        <v>204</v>
      </c>
      <c r="AO58" s="51">
        <v>108</v>
      </c>
      <c r="AP58" s="51">
        <v>96</v>
      </c>
      <c r="AQ58" s="51">
        <v>99</v>
      </c>
      <c r="AR58" s="51">
        <v>85</v>
      </c>
      <c r="AS58" s="51">
        <v>9</v>
      </c>
      <c r="AT58" s="51">
        <v>11</v>
      </c>
      <c r="AU58" s="51">
        <v>25</v>
      </c>
      <c r="AV58" s="51">
        <v>4</v>
      </c>
      <c r="AW58" s="52">
        <v>591</v>
      </c>
      <c r="AX58" s="48">
        <v>591</v>
      </c>
      <c r="AY58" s="49" t="s">
        <v>74</v>
      </c>
      <c r="AZ58" s="51" t="s">
        <v>29</v>
      </c>
      <c r="BA58" s="52" t="s">
        <v>29</v>
      </c>
      <c r="BB58" s="52">
        <v>1</v>
      </c>
      <c r="BC58" s="52" t="s">
        <v>29</v>
      </c>
      <c r="BD58" s="52" t="s">
        <v>29</v>
      </c>
      <c r="BE58" s="52" t="s">
        <v>29</v>
      </c>
      <c r="BF58" s="52">
        <v>18</v>
      </c>
    </row>
    <row r="59" spans="1:58">
      <c r="A59" s="27">
        <v>592</v>
      </c>
      <c r="B59" s="28" t="s">
        <v>75</v>
      </c>
      <c r="C59" s="51">
        <v>286</v>
      </c>
      <c r="D59" s="51">
        <v>205</v>
      </c>
      <c r="E59" s="51">
        <v>81</v>
      </c>
      <c r="F59" s="52">
        <v>284</v>
      </c>
      <c r="G59" s="52">
        <v>203</v>
      </c>
      <c r="H59" s="52">
        <v>81</v>
      </c>
      <c r="I59" s="51">
        <v>58</v>
      </c>
      <c r="J59" s="51">
        <v>45</v>
      </c>
      <c r="K59" s="51">
        <v>13</v>
      </c>
      <c r="L59" s="51">
        <v>6</v>
      </c>
      <c r="M59" s="51">
        <v>1</v>
      </c>
      <c r="N59" s="51">
        <v>51</v>
      </c>
      <c r="O59" s="51">
        <v>39</v>
      </c>
      <c r="P59" s="51">
        <v>12</v>
      </c>
      <c r="Q59" s="51">
        <v>23</v>
      </c>
      <c r="R59" s="51">
        <v>3</v>
      </c>
      <c r="S59" s="51">
        <v>16</v>
      </c>
      <c r="T59" s="51">
        <v>9</v>
      </c>
      <c r="U59" s="51">
        <v>2</v>
      </c>
      <c r="V59" s="51" t="s">
        <v>29</v>
      </c>
      <c r="W59" s="51" t="s">
        <v>29</v>
      </c>
      <c r="X59" s="52" t="s">
        <v>29</v>
      </c>
      <c r="Y59" s="52">
        <v>592</v>
      </c>
      <c r="Z59" s="48">
        <v>592</v>
      </c>
      <c r="AA59" s="49" t="s">
        <v>75</v>
      </c>
      <c r="AB59" s="52" t="s">
        <v>29</v>
      </c>
      <c r="AC59" s="52" t="s">
        <v>29</v>
      </c>
      <c r="AD59" s="52" t="s">
        <v>29</v>
      </c>
      <c r="AE59" s="52" t="s">
        <v>29</v>
      </c>
      <c r="AF59" s="52">
        <v>21</v>
      </c>
      <c r="AG59" s="51">
        <v>226</v>
      </c>
      <c r="AH59" s="51">
        <v>158</v>
      </c>
      <c r="AI59" s="51">
        <v>68</v>
      </c>
      <c r="AJ59" s="51">
        <v>143</v>
      </c>
      <c r="AK59" s="51">
        <v>3</v>
      </c>
      <c r="AL59" s="51">
        <v>4</v>
      </c>
      <c r="AM59" s="51">
        <v>44</v>
      </c>
      <c r="AN59" s="51">
        <v>32</v>
      </c>
      <c r="AO59" s="51">
        <v>11</v>
      </c>
      <c r="AP59" s="51">
        <v>21</v>
      </c>
      <c r="AQ59" s="51">
        <v>11</v>
      </c>
      <c r="AR59" s="51">
        <v>20</v>
      </c>
      <c r="AS59" s="51" t="s">
        <v>29</v>
      </c>
      <c r="AT59" s="51">
        <v>1</v>
      </c>
      <c r="AU59" s="51" t="s">
        <v>29</v>
      </c>
      <c r="AV59" s="51" t="s">
        <v>29</v>
      </c>
      <c r="AW59" s="52">
        <v>592</v>
      </c>
      <c r="AX59" s="48">
        <v>592</v>
      </c>
      <c r="AY59" s="49" t="s">
        <v>75</v>
      </c>
      <c r="AZ59" s="51" t="s">
        <v>29</v>
      </c>
      <c r="BA59" s="52" t="s">
        <v>29</v>
      </c>
      <c r="BB59" s="52" t="s">
        <v>29</v>
      </c>
      <c r="BC59" s="52" t="s">
        <v>29</v>
      </c>
      <c r="BD59" s="52" t="s">
        <v>29</v>
      </c>
      <c r="BE59" s="52" t="s">
        <v>29</v>
      </c>
      <c r="BF59" s="52">
        <v>1</v>
      </c>
    </row>
    <row r="60" spans="1:58" ht="24">
      <c r="A60" s="27">
        <v>593</v>
      </c>
      <c r="B60" s="28" t="s">
        <v>76</v>
      </c>
      <c r="C60" s="51">
        <v>3008</v>
      </c>
      <c r="D60" s="51">
        <v>1969</v>
      </c>
      <c r="E60" s="51">
        <v>1039</v>
      </c>
      <c r="F60" s="52">
        <v>2919</v>
      </c>
      <c r="G60" s="52">
        <v>1913</v>
      </c>
      <c r="H60" s="52">
        <v>1006</v>
      </c>
      <c r="I60" s="51">
        <v>2279</v>
      </c>
      <c r="J60" s="51">
        <v>1513</v>
      </c>
      <c r="K60" s="51">
        <v>766</v>
      </c>
      <c r="L60" s="51">
        <v>253</v>
      </c>
      <c r="M60" s="51">
        <v>131</v>
      </c>
      <c r="N60" s="51">
        <v>1895</v>
      </c>
      <c r="O60" s="51">
        <v>1260</v>
      </c>
      <c r="P60" s="51">
        <v>635</v>
      </c>
      <c r="Q60" s="51">
        <v>844</v>
      </c>
      <c r="R60" s="51">
        <v>370</v>
      </c>
      <c r="S60" s="51">
        <v>416</v>
      </c>
      <c r="T60" s="51">
        <v>265</v>
      </c>
      <c r="U60" s="51">
        <v>22</v>
      </c>
      <c r="V60" s="51">
        <v>12</v>
      </c>
      <c r="W60" s="51">
        <v>1</v>
      </c>
      <c r="X60" s="52">
        <v>1</v>
      </c>
      <c r="Y60" s="52">
        <v>593</v>
      </c>
      <c r="Z60" s="48">
        <v>593</v>
      </c>
      <c r="AA60" s="49" t="s">
        <v>76</v>
      </c>
      <c r="AB60" s="52">
        <v>11</v>
      </c>
      <c r="AC60" s="52" t="s">
        <v>29</v>
      </c>
      <c r="AD60" s="52">
        <v>6</v>
      </c>
      <c r="AE60" s="52">
        <v>13</v>
      </c>
      <c r="AF60" s="52">
        <v>459</v>
      </c>
      <c r="AG60" s="51">
        <v>640</v>
      </c>
      <c r="AH60" s="51">
        <v>400</v>
      </c>
      <c r="AI60" s="51">
        <v>240</v>
      </c>
      <c r="AJ60" s="51">
        <v>279</v>
      </c>
      <c r="AK60" s="51">
        <v>13</v>
      </c>
      <c r="AL60" s="51">
        <v>12</v>
      </c>
      <c r="AM60" s="51">
        <v>93</v>
      </c>
      <c r="AN60" s="51">
        <v>243</v>
      </c>
      <c r="AO60" s="51">
        <v>109</v>
      </c>
      <c r="AP60" s="51">
        <v>134</v>
      </c>
      <c r="AQ60" s="51">
        <v>94</v>
      </c>
      <c r="AR60" s="51">
        <v>120</v>
      </c>
      <c r="AS60" s="51">
        <v>15</v>
      </c>
      <c r="AT60" s="51">
        <v>14</v>
      </c>
      <c r="AU60" s="51">
        <v>17</v>
      </c>
      <c r="AV60" s="51">
        <v>7</v>
      </c>
      <c r="AW60" s="52">
        <v>593</v>
      </c>
      <c r="AX60" s="48">
        <v>593</v>
      </c>
      <c r="AY60" s="49" t="s">
        <v>76</v>
      </c>
      <c r="AZ60" s="51" t="s">
        <v>29</v>
      </c>
      <c r="BA60" s="52" t="s">
        <v>29</v>
      </c>
      <c r="BB60" s="52" t="s">
        <v>29</v>
      </c>
      <c r="BC60" s="52">
        <v>1</v>
      </c>
      <c r="BD60" s="52" t="s">
        <v>29</v>
      </c>
      <c r="BE60" s="52" t="s">
        <v>29</v>
      </c>
      <c r="BF60" s="52">
        <v>28</v>
      </c>
    </row>
    <row r="61" spans="1:58">
      <c r="A61" s="27">
        <v>60</v>
      </c>
      <c r="B61" s="28" t="s">
        <v>77</v>
      </c>
      <c r="C61" s="51">
        <v>33680</v>
      </c>
      <c r="D61" s="51">
        <v>16641</v>
      </c>
      <c r="E61" s="51">
        <v>17039</v>
      </c>
      <c r="F61" s="52">
        <v>31812</v>
      </c>
      <c r="G61" s="52">
        <v>15891</v>
      </c>
      <c r="H61" s="52">
        <v>15921</v>
      </c>
      <c r="I61" s="51">
        <v>26810</v>
      </c>
      <c r="J61" s="51">
        <v>13260</v>
      </c>
      <c r="K61" s="51">
        <v>13550</v>
      </c>
      <c r="L61" s="51">
        <v>1953</v>
      </c>
      <c r="M61" s="51">
        <v>1173</v>
      </c>
      <c r="N61" s="51">
        <v>23684</v>
      </c>
      <c r="O61" s="51">
        <v>11307</v>
      </c>
      <c r="P61" s="51">
        <v>12377</v>
      </c>
      <c r="Q61" s="51">
        <v>6854</v>
      </c>
      <c r="R61" s="51">
        <v>4367</v>
      </c>
      <c r="S61" s="51">
        <v>4453</v>
      </c>
      <c r="T61" s="51">
        <v>8010</v>
      </c>
      <c r="U61" s="51">
        <v>515</v>
      </c>
      <c r="V61" s="51">
        <v>885</v>
      </c>
      <c r="W61" s="51">
        <v>40</v>
      </c>
      <c r="X61" s="52">
        <v>36</v>
      </c>
      <c r="Y61" s="52">
        <v>60</v>
      </c>
      <c r="Z61" s="48">
        <v>60</v>
      </c>
      <c r="AA61" s="49" t="s">
        <v>77</v>
      </c>
      <c r="AB61" s="52">
        <v>89</v>
      </c>
      <c r="AC61" s="52">
        <v>77</v>
      </c>
      <c r="AD61" s="52">
        <v>65</v>
      </c>
      <c r="AE61" s="52">
        <v>30</v>
      </c>
      <c r="AF61" s="52">
        <v>8616</v>
      </c>
      <c r="AG61" s="51">
        <v>5002</v>
      </c>
      <c r="AH61" s="51">
        <v>2631</v>
      </c>
      <c r="AI61" s="51">
        <v>2371</v>
      </c>
      <c r="AJ61" s="51">
        <v>1465</v>
      </c>
      <c r="AK61" s="51">
        <v>471</v>
      </c>
      <c r="AL61" s="51">
        <v>152</v>
      </c>
      <c r="AM61" s="51">
        <v>568</v>
      </c>
      <c r="AN61" s="51">
        <v>2346</v>
      </c>
      <c r="AO61" s="51">
        <v>1014</v>
      </c>
      <c r="AP61" s="51">
        <v>1332</v>
      </c>
      <c r="AQ61" s="51">
        <v>477</v>
      </c>
      <c r="AR61" s="51">
        <v>737</v>
      </c>
      <c r="AS61" s="51">
        <v>537</v>
      </c>
      <c r="AT61" s="51">
        <v>595</v>
      </c>
      <c r="AU61" s="51">
        <v>76</v>
      </c>
      <c r="AV61" s="51">
        <v>118</v>
      </c>
      <c r="AW61" s="52">
        <v>60</v>
      </c>
      <c r="AX61" s="48">
        <v>60</v>
      </c>
      <c r="AY61" s="49" t="s">
        <v>77</v>
      </c>
      <c r="AZ61" s="51">
        <v>5</v>
      </c>
      <c r="BA61" s="52">
        <v>9</v>
      </c>
      <c r="BB61" s="52">
        <v>5</v>
      </c>
      <c r="BC61" s="52">
        <v>4</v>
      </c>
      <c r="BD61" s="52" t="s">
        <v>29</v>
      </c>
      <c r="BE61" s="52">
        <v>4</v>
      </c>
      <c r="BF61" s="52">
        <v>714</v>
      </c>
    </row>
    <row r="62" spans="1:58">
      <c r="A62" s="27">
        <v>601</v>
      </c>
      <c r="B62" s="28" t="s">
        <v>78</v>
      </c>
      <c r="C62" s="51">
        <v>1153</v>
      </c>
      <c r="D62" s="51">
        <v>673</v>
      </c>
      <c r="E62" s="51">
        <v>480</v>
      </c>
      <c r="F62" s="52">
        <v>1130</v>
      </c>
      <c r="G62" s="52">
        <v>660</v>
      </c>
      <c r="H62" s="52">
        <v>470</v>
      </c>
      <c r="I62" s="51">
        <v>828</v>
      </c>
      <c r="J62" s="51">
        <v>443</v>
      </c>
      <c r="K62" s="51">
        <v>385</v>
      </c>
      <c r="L62" s="51">
        <v>114</v>
      </c>
      <c r="M62" s="51">
        <v>42</v>
      </c>
      <c r="N62" s="51">
        <v>672</v>
      </c>
      <c r="O62" s="51">
        <v>329</v>
      </c>
      <c r="P62" s="51">
        <v>343</v>
      </c>
      <c r="Q62" s="51">
        <v>227</v>
      </c>
      <c r="R62" s="51">
        <v>146</v>
      </c>
      <c r="S62" s="51">
        <v>102</v>
      </c>
      <c r="T62" s="51">
        <v>197</v>
      </c>
      <c r="U62" s="51">
        <v>7</v>
      </c>
      <c r="V62" s="51">
        <v>10</v>
      </c>
      <c r="W62" s="51">
        <v>1</v>
      </c>
      <c r="X62" s="52" t="s">
        <v>29</v>
      </c>
      <c r="Y62" s="52">
        <v>601</v>
      </c>
      <c r="Z62" s="48">
        <v>601</v>
      </c>
      <c r="AA62" s="49" t="s">
        <v>78</v>
      </c>
      <c r="AB62" s="52" t="s">
        <v>29</v>
      </c>
      <c r="AC62" s="52" t="s">
        <v>29</v>
      </c>
      <c r="AD62" s="52" t="s">
        <v>29</v>
      </c>
      <c r="AE62" s="52" t="s">
        <v>29</v>
      </c>
      <c r="AF62" s="52">
        <v>282</v>
      </c>
      <c r="AG62" s="51">
        <v>302</v>
      </c>
      <c r="AH62" s="51">
        <v>217</v>
      </c>
      <c r="AI62" s="51">
        <v>85</v>
      </c>
      <c r="AJ62" s="51">
        <v>163</v>
      </c>
      <c r="AK62" s="51">
        <v>12</v>
      </c>
      <c r="AL62" s="51">
        <v>10</v>
      </c>
      <c r="AM62" s="51">
        <v>38</v>
      </c>
      <c r="AN62" s="51">
        <v>79</v>
      </c>
      <c r="AO62" s="51">
        <v>44</v>
      </c>
      <c r="AP62" s="51">
        <v>35</v>
      </c>
      <c r="AQ62" s="51">
        <v>41</v>
      </c>
      <c r="AR62" s="51">
        <v>30</v>
      </c>
      <c r="AS62" s="51">
        <v>3</v>
      </c>
      <c r="AT62" s="51">
        <v>5</v>
      </c>
      <c r="AU62" s="51">
        <v>6</v>
      </c>
      <c r="AV62" s="51" t="s">
        <v>29</v>
      </c>
      <c r="AW62" s="52">
        <v>601</v>
      </c>
      <c r="AX62" s="48">
        <v>601</v>
      </c>
      <c r="AY62" s="49" t="s">
        <v>78</v>
      </c>
      <c r="AZ62" s="51" t="s">
        <v>29</v>
      </c>
      <c r="BA62" s="52" t="s">
        <v>29</v>
      </c>
      <c r="BB62" s="52" t="s">
        <v>29</v>
      </c>
      <c r="BC62" s="52" t="s">
        <v>29</v>
      </c>
      <c r="BD62" s="52" t="s">
        <v>29</v>
      </c>
      <c r="BE62" s="52" t="s">
        <v>29</v>
      </c>
      <c r="BF62" s="52">
        <v>6</v>
      </c>
    </row>
    <row r="63" spans="1:58">
      <c r="A63" s="27">
        <v>602</v>
      </c>
      <c r="B63" s="28" t="s">
        <v>79</v>
      </c>
      <c r="C63" s="51">
        <v>477</v>
      </c>
      <c r="D63" s="51">
        <v>218</v>
      </c>
      <c r="E63" s="51">
        <v>259</v>
      </c>
      <c r="F63" s="52">
        <v>463</v>
      </c>
      <c r="G63" s="52">
        <v>215</v>
      </c>
      <c r="H63" s="52">
        <v>248</v>
      </c>
      <c r="I63" s="51">
        <v>208</v>
      </c>
      <c r="J63" s="51">
        <v>85</v>
      </c>
      <c r="K63" s="51">
        <v>123</v>
      </c>
      <c r="L63" s="51">
        <v>42</v>
      </c>
      <c r="M63" s="51">
        <v>41</v>
      </c>
      <c r="N63" s="51">
        <v>125</v>
      </c>
      <c r="O63" s="51">
        <v>43</v>
      </c>
      <c r="P63" s="51">
        <v>82</v>
      </c>
      <c r="Q63" s="51">
        <v>35</v>
      </c>
      <c r="R63" s="51">
        <v>46</v>
      </c>
      <c r="S63" s="51">
        <v>8</v>
      </c>
      <c r="T63" s="51">
        <v>36</v>
      </c>
      <c r="U63" s="51" t="s">
        <v>29</v>
      </c>
      <c r="V63" s="51">
        <v>5</v>
      </c>
      <c r="W63" s="51">
        <v>3</v>
      </c>
      <c r="X63" s="52" t="s">
        <v>29</v>
      </c>
      <c r="Y63" s="52">
        <v>602</v>
      </c>
      <c r="Z63" s="48">
        <v>602</v>
      </c>
      <c r="AA63" s="49" t="s">
        <v>79</v>
      </c>
      <c r="AB63" s="52" t="s">
        <v>29</v>
      </c>
      <c r="AC63" s="52" t="s">
        <v>29</v>
      </c>
      <c r="AD63" s="52" t="s">
        <v>29</v>
      </c>
      <c r="AE63" s="52" t="s">
        <v>29</v>
      </c>
      <c r="AF63" s="52">
        <v>42</v>
      </c>
      <c r="AG63" s="51">
        <v>255</v>
      </c>
      <c r="AH63" s="51">
        <v>130</v>
      </c>
      <c r="AI63" s="51">
        <v>125</v>
      </c>
      <c r="AJ63" s="51">
        <v>103</v>
      </c>
      <c r="AK63" s="51">
        <v>26</v>
      </c>
      <c r="AL63" s="51">
        <v>12</v>
      </c>
      <c r="AM63" s="51">
        <v>60</v>
      </c>
      <c r="AN63" s="51">
        <v>54</v>
      </c>
      <c r="AO63" s="51">
        <v>15</v>
      </c>
      <c r="AP63" s="51">
        <v>39</v>
      </c>
      <c r="AQ63" s="51">
        <v>12</v>
      </c>
      <c r="AR63" s="51">
        <v>31</v>
      </c>
      <c r="AS63" s="51">
        <v>3</v>
      </c>
      <c r="AT63" s="51">
        <v>8</v>
      </c>
      <c r="AU63" s="51">
        <v>3</v>
      </c>
      <c r="AV63" s="51">
        <v>6</v>
      </c>
      <c r="AW63" s="52">
        <v>602</v>
      </c>
      <c r="AX63" s="48">
        <v>602</v>
      </c>
      <c r="AY63" s="49" t="s">
        <v>79</v>
      </c>
      <c r="AZ63" s="51" t="s">
        <v>29</v>
      </c>
      <c r="BA63" s="52" t="s">
        <v>29</v>
      </c>
      <c r="BB63" s="52" t="s">
        <v>29</v>
      </c>
      <c r="BC63" s="52" t="s">
        <v>29</v>
      </c>
      <c r="BD63" s="52" t="s">
        <v>29</v>
      </c>
      <c r="BE63" s="52" t="s">
        <v>29</v>
      </c>
      <c r="BF63" s="52">
        <v>10</v>
      </c>
    </row>
    <row r="64" spans="1:58">
      <c r="A64" s="27">
        <v>603</v>
      </c>
      <c r="B64" s="28" t="s">
        <v>80</v>
      </c>
      <c r="C64" s="51">
        <v>6853</v>
      </c>
      <c r="D64" s="51">
        <v>1656</v>
      </c>
      <c r="E64" s="51">
        <v>5197</v>
      </c>
      <c r="F64" s="52">
        <v>6484</v>
      </c>
      <c r="G64" s="52">
        <v>1575</v>
      </c>
      <c r="H64" s="52">
        <v>4909</v>
      </c>
      <c r="I64" s="51">
        <v>5869</v>
      </c>
      <c r="J64" s="51">
        <v>1403</v>
      </c>
      <c r="K64" s="51">
        <v>4466</v>
      </c>
      <c r="L64" s="51">
        <v>310</v>
      </c>
      <c r="M64" s="51">
        <v>274</v>
      </c>
      <c r="N64" s="51">
        <v>5285</v>
      </c>
      <c r="O64" s="51">
        <v>1093</v>
      </c>
      <c r="P64" s="51">
        <v>4192</v>
      </c>
      <c r="Q64" s="51">
        <v>927</v>
      </c>
      <c r="R64" s="51">
        <v>2022</v>
      </c>
      <c r="S64" s="51">
        <v>166</v>
      </c>
      <c r="T64" s="51">
        <v>2170</v>
      </c>
      <c r="U64" s="51">
        <v>37</v>
      </c>
      <c r="V64" s="51">
        <v>191</v>
      </c>
      <c r="W64" s="51">
        <v>8</v>
      </c>
      <c r="X64" s="52">
        <v>19</v>
      </c>
      <c r="Y64" s="52">
        <v>603</v>
      </c>
      <c r="Z64" s="48">
        <v>603</v>
      </c>
      <c r="AA64" s="49" t="s">
        <v>80</v>
      </c>
      <c r="AB64" s="52">
        <v>39</v>
      </c>
      <c r="AC64" s="52">
        <v>53</v>
      </c>
      <c r="AD64" s="52">
        <v>3</v>
      </c>
      <c r="AE64" s="52">
        <v>8</v>
      </c>
      <c r="AF64" s="52">
        <v>1797</v>
      </c>
      <c r="AG64" s="51">
        <v>615</v>
      </c>
      <c r="AH64" s="51">
        <v>172</v>
      </c>
      <c r="AI64" s="51">
        <v>443</v>
      </c>
      <c r="AJ64" s="51">
        <v>127</v>
      </c>
      <c r="AK64" s="51">
        <v>140</v>
      </c>
      <c r="AL64" s="51">
        <v>7</v>
      </c>
      <c r="AM64" s="51">
        <v>43</v>
      </c>
      <c r="AN64" s="51">
        <v>298</v>
      </c>
      <c r="AO64" s="51">
        <v>38</v>
      </c>
      <c r="AP64" s="51">
        <v>260</v>
      </c>
      <c r="AQ64" s="51">
        <v>30</v>
      </c>
      <c r="AR64" s="51">
        <v>156</v>
      </c>
      <c r="AS64" s="51">
        <v>8</v>
      </c>
      <c r="AT64" s="51">
        <v>104</v>
      </c>
      <c r="AU64" s="51">
        <v>2</v>
      </c>
      <c r="AV64" s="51">
        <v>31</v>
      </c>
      <c r="AW64" s="52">
        <v>603</v>
      </c>
      <c r="AX64" s="48">
        <v>603</v>
      </c>
      <c r="AY64" s="49" t="s">
        <v>80</v>
      </c>
      <c r="AZ64" s="51" t="s">
        <v>29</v>
      </c>
      <c r="BA64" s="52">
        <v>7</v>
      </c>
      <c r="BB64" s="52" t="s">
        <v>29</v>
      </c>
      <c r="BC64" s="52">
        <v>2</v>
      </c>
      <c r="BD64" s="52" t="s">
        <v>29</v>
      </c>
      <c r="BE64" s="52">
        <v>3</v>
      </c>
      <c r="BF64" s="52">
        <v>89</v>
      </c>
    </row>
    <row r="65" spans="1:58">
      <c r="A65" s="27">
        <v>604</v>
      </c>
      <c r="B65" s="28" t="s">
        <v>81</v>
      </c>
      <c r="C65" s="51">
        <v>1538</v>
      </c>
      <c r="D65" s="51">
        <v>1099</v>
      </c>
      <c r="E65" s="51">
        <v>439</v>
      </c>
      <c r="F65" s="52">
        <v>1507</v>
      </c>
      <c r="G65" s="52">
        <v>1078</v>
      </c>
      <c r="H65" s="52">
        <v>429</v>
      </c>
      <c r="I65" s="51">
        <v>1186</v>
      </c>
      <c r="J65" s="51">
        <v>892</v>
      </c>
      <c r="K65" s="51">
        <v>294</v>
      </c>
      <c r="L65" s="51">
        <v>115</v>
      </c>
      <c r="M65" s="51">
        <v>51</v>
      </c>
      <c r="N65" s="51">
        <v>1020</v>
      </c>
      <c r="O65" s="51">
        <v>777</v>
      </c>
      <c r="P65" s="51">
        <v>243</v>
      </c>
      <c r="Q65" s="51">
        <v>691</v>
      </c>
      <c r="R65" s="51">
        <v>155</v>
      </c>
      <c r="S65" s="51">
        <v>86</v>
      </c>
      <c r="T65" s="51">
        <v>88</v>
      </c>
      <c r="U65" s="51">
        <v>7</v>
      </c>
      <c r="V65" s="51">
        <v>5</v>
      </c>
      <c r="W65" s="51" t="s">
        <v>29</v>
      </c>
      <c r="X65" s="52" t="s">
        <v>29</v>
      </c>
      <c r="Y65" s="52">
        <v>604</v>
      </c>
      <c r="Z65" s="48">
        <v>604</v>
      </c>
      <c r="AA65" s="49" t="s">
        <v>81</v>
      </c>
      <c r="AB65" s="52" t="s">
        <v>29</v>
      </c>
      <c r="AC65" s="52" t="s">
        <v>29</v>
      </c>
      <c r="AD65" s="52" t="s">
        <v>29</v>
      </c>
      <c r="AE65" s="52">
        <v>1</v>
      </c>
      <c r="AF65" s="52">
        <v>152</v>
      </c>
      <c r="AG65" s="51">
        <v>321</v>
      </c>
      <c r="AH65" s="51">
        <v>186</v>
      </c>
      <c r="AI65" s="51">
        <v>135</v>
      </c>
      <c r="AJ65" s="51">
        <v>121</v>
      </c>
      <c r="AK65" s="51">
        <v>16</v>
      </c>
      <c r="AL65" s="51">
        <v>8</v>
      </c>
      <c r="AM65" s="51">
        <v>49</v>
      </c>
      <c r="AN65" s="51">
        <v>127</v>
      </c>
      <c r="AO65" s="51">
        <v>57</v>
      </c>
      <c r="AP65" s="51">
        <v>70</v>
      </c>
      <c r="AQ65" s="51">
        <v>49</v>
      </c>
      <c r="AR65" s="51">
        <v>58</v>
      </c>
      <c r="AS65" s="51">
        <v>8</v>
      </c>
      <c r="AT65" s="51">
        <v>12</v>
      </c>
      <c r="AU65" s="51">
        <v>14</v>
      </c>
      <c r="AV65" s="51">
        <v>4</v>
      </c>
      <c r="AW65" s="52">
        <v>604</v>
      </c>
      <c r="AX65" s="48">
        <v>604</v>
      </c>
      <c r="AY65" s="49" t="s">
        <v>81</v>
      </c>
      <c r="AZ65" s="51" t="s">
        <v>29</v>
      </c>
      <c r="BA65" s="52" t="s">
        <v>29</v>
      </c>
      <c r="BB65" s="52" t="s">
        <v>29</v>
      </c>
      <c r="BC65" s="52" t="s">
        <v>29</v>
      </c>
      <c r="BD65" s="52" t="s">
        <v>29</v>
      </c>
      <c r="BE65" s="52" t="s">
        <v>29</v>
      </c>
      <c r="BF65" s="52">
        <v>17</v>
      </c>
    </row>
    <row r="66" spans="1:58">
      <c r="A66" s="27">
        <v>605</v>
      </c>
      <c r="B66" s="28" t="s">
        <v>82</v>
      </c>
      <c r="C66" s="51">
        <v>6469</v>
      </c>
      <c r="D66" s="51">
        <v>4722</v>
      </c>
      <c r="E66" s="51">
        <v>1747</v>
      </c>
      <c r="F66" s="52">
        <v>6261</v>
      </c>
      <c r="G66" s="52">
        <v>4565</v>
      </c>
      <c r="H66" s="52">
        <v>1696</v>
      </c>
      <c r="I66" s="51">
        <v>5638</v>
      </c>
      <c r="J66" s="51">
        <v>4218</v>
      </c>
      <c r="K66" s="51">
        <v>1420</v>
      </c>
      <c r="L66" s="51">
        <v>569</v>
      </c>
      <c r="M66" s="51">
        <v>284</v>
      </c>
      <c r="N66" s="51">
        <v>4785</v>
      </c>
      <c r="O66" s="51">
        <v>3649</v>
      </c>
      <c r="P66" s="51">
        <v>1136</v>
      </c>
      <c r="Q66" s="51">
        <v>2634</v>
      </c>
      <c r="R66" s="51">
        <v>624</v>
      </c>
      <c r="S66" s="51">
        <v>1015</v>
      </c>
      <c r="T66" s="51">
        <v>512</v>
      </c>
      <c r="U66" s="51">
        <v>93</v>
      </c>
      <c r="V66" s="51">
        <v>32</v>
      </c>
      <c r="W66" s="51">
        <v>7</v>
      </c>
      <c r="X66" s="52">
        <v>8</v>
      </c>
      <c r="Y66" s="52">
        <v>605</v>
      </c>
      <c r="Z66" s="48">
        <v>605</v>
      </c>
      <c r="AA66" s="49" t="s">
        <v>82</v>
      </c>
      <c r="AB66" s="52">
        <v>5</v>
      </c>
      <c r="AC66" s="52">
        <v>1</v>
      </c>
      <c r="AD66" s="52">
        <v>49</v>
      </c>
      <c r="AE66" s="52">
        <v>9</v>
      </c>
      <c r="AF66" s="52">
        <v>1242</v>
      </c>
      <c r="AG66" s="51">
        <v>623</v>
      </c>
      <c r="AH66" s="51">
        <v>347</v>
      </c>
      <c r="AI66" s="51">
        <v>276</v>
      </c>
      <c r="AJ66" s="51">
        <v>203</v>
      </c>
      <c r="AK66" s="51">
        <v>27</v>
      </c>
      <c r="AL66" s="51">
        <v>25</v>
      </c>
      <c r="AM66" s="51">
        <v>82</v>
      </c>
      <c r="AN66" s="51">
        <v>286</v>
      </c>
      <c r="AO66" s="51">
        <v>119</v>
      </c>
      <c r="AP66" s="51">
        <v>167</v>
      </c>
      <c r="AQ66" s="51">
        <v>110</v>
      </c>
      <c r="AR66" s="51">
        <v>141</v>
      </c>
      <c r="AS66" s="51">
        <v>9</v>
      </c>
      <c r="AT66" s="51">
        <v>26</v>
      </c>
      <c r="AU66" s="51">
        <v>6</v>
      </c>
      <c r="AV66" s="51">
        <v>9</v>
      </c>
      <c r="AW66" s="52">
        <v>605</v>
      </c>
      <c r="AX66" s="48">
        <v>605</v>
      </c>
      <c r="AY66" s="49" t="s">
        <v>82</v>
      </c>
      <c r="AZ66" s="51" t="s">
        <v>29</v>
      </c>
      <c r="BA66" s="52" t="s">
        <v>29</v>
      </c>
      <c r="BB66" s="52">
        <v>4</v>
      </c>
      <c r="BC66" s="52" t="s">
        <v>29</v>
      </c>
      <c r="BD66" s="52" t="s">
        <v>29</v>
      </c>
      <c r="BE66" s="52" t="s">
        <v>29</v>
      </c>
      <c r="BF66" s="52">
        <v>33</v>
      </c>
    </row>
    <row r="67" spans="1:58">
      <c r="A67" s="27">
        <v>606</v>
      </c>
      <c r="B67" s="28" t="s">
        <v>83</v>
      </c>
      <c r="C67" s="51">
        <v>6683</v>
      </c>
      <c r="D67" s="51">
        <v>3865</v>
      </c>
      <c r="E67" s="51">
        <v>2818</v>
      </c>
      <c r="F67" s="52">
        <v>6401</v>
      </c>
      <c r="G67" s="52">
        <v>3723</v>
      </c>
      <c r="H67" s="52">
        <v>2678</v>
      </c>
      <c r="I67" s="51">
        <v>5291</v>
      </c>
      <c r="J67" s="51">
        <v>3067</v>
      </c>
      <c r="K67" s="51">
        <v>2224</v>
      </c>
      <c r="L67" s="51">
        <v>269</v>
      </c>
      <c r="M67" s="51">
        <v>151</v>
      </c>
      <c r="N67" s="51">
        <v>4871</v>
      </c>
      <c r="O67" s="51">
        <v>2798</v>
      </c>
      <c r="P67" s="51">
        <v>2073</v>
      </c>
      <c r="Q67" s="51">
        <v>614</v>
      </c>
      <c r="R67" s="51">
        <v>307</v>
      </c>
      <c r="S67" s="51">
        <v>2184</v>
      </c>
      <c r="T67" s="51">
        <v>1766</v>
      </c>
      <c r="U67" s="51">
        <v>113</v>
      </c>
      <c r="V67" s="51">
        <v>114</v>
      </c>
      <c r="W67" s="51">
        <v>12</v>
      </c>
      <c r="X67" s="52">
        <v>2</v>
      </c>
      <c r="Y67" s="52">
        <v>606</v>
      </c>
      <c r="Z67" s="48">
        <v>606</v>
      </c>
      <c r="AA67" s="49" t="s">
        <v>83</v>
      </c>
      <c r="AB67" s="52">
        <v>4</v>
      </c>
      <c r="AC67" s="52" t="s">
        <v>29</v>
      </c>
      <c r="AD67" s="52">
        <v>3</v>
      </c>
      <c r="AE67" s="52" t="s">
        <v>29</v>
      </c>
      <c r="AF67" s="52">
        <v>2070</v>
      </c>
      <c r="AG67" s="51">
        <v>1110</v>
      </c>
      <c r="AH67" s="51">
        <v>656</v>
      </c>
      <c r="AI67" s="51">
        <v>454</v>
      </c>
      <c r="AJ67" s="51">
        <v>118</v>
      </c>
      <c r="AK67" s="51">
        <v>32</v>
      </c>
      <c r="AL67" s="51">
        <v>14</v>
      </c>
      <c r="AM67" s="51">
        <v>49</v>
      </c>
      <c r="AN67" s="51">
        <v>897</v>
      </c>
      <c r="AO67" s="51">
        <v>524</v>
      </c>
      <c r="AP67" s="51">
        <v>373</v>
      </c>
      <c r="AQ67" s="51">
        <v>72</v>
      </c>
      <c r="AR67" s="51">
        <v>71</v>
      </c>
      <c r="AS67" s="51">
        <v>452</v>
      </c>
      <c r="AT67" s="51">
        <v>302</v>
      </c>
      <c r="AU67" s="51">
        <v>22</v>
      </c>
      <c r="AV67" s="51">
        <v>25</v>
      </c>
      <c r="AW67" s="52">
        <v>606</v>
      </c>
      <c r="AX67" s="48">
        <v>606</v>
      </c>
      <c r="AY67" s="49" t="s">
        <v>83</v>
      </c>
      <c r="AZ67" s="51">
        <v>2</v>
      </c>
      <c r="BA67" s="52" t="s">
        <v>29</v>
      </c>
      <c r="BB67" s="52" t="s">
        <v>29</v>
      </c>
      <c r="BC67" s="52" t="s">
        <v>29</v>
      </c>
      <c r="BD67" s="52" t="s">
        <v>29</v>
      </c>
      <c r="BE67" s="52">
        <v>1</v>
      </c>
      <c r="BF67" s="52">
        <v>389</v>
      </c>
    </row>
    <row r="68" spans="1:58" ht="24" customHeight="1">
      <c r="A68" s="27">
        <v>607</v>
      </c>
      <c r="B68" s="28" t="s">
        <v>84</v>
      </c>
      <c r="C68" s="51">
        <v>1335</v>
      </c>
      <c r="D68" s="51">
        <v>688</v>
      </c>
      <c r="E68" s="51">
        <v>647</v>
      </c>
      <c r="F68" s="52">
        <v>1273</v>
      </c>
      <c r="G68" s="52">
        <v>660</v>
      </c>
      <c r="H68" s="52">
        <v>613</v>
      </c>
      <c r="I68" s="51">
        <v>1021</v>
      </c>
      <c r="J68" s="51">
        <v>522</v>
      </c>
      <c r="K68" s="51">
        <v>499</v>
      </c>
      <c r="L68" s="51">
        <v>70</v>
      </c>
      <c r="M68" s="51">
        <v>39</v>
      </c>
      <c r="N68" s="51">
        <v>912</v>
      </c>
      <c r="O68" s="51">
        <v>452</v>
      </c>
      <c r="P68" s="51">
        <v>460</v>
      </c>
      <c r="Q68" s="51">
        <v>189</v>
      </c>
      <c r="R68" s="51">
        <v>87</v>
      </c>
      <c r="S68" s="51">
        <v>263</v>
      </c>
      <c r="T68" s="51">
        <v>373</v>
      </c>
      <c r="U68" s="51">
        <v>22</v>
      </c>
      <c r="V68" s="51">
        <v>24</v>
      </c>
      <c r="W68" s="51" t="s">
        <v>29</v>
      </c>
      <c r="X68" s="52" t="s">
        <v>29</v>
      </c>
      <c r="Y68" s="52">
        <v>607</v>
      </c>
      <c r="Z68" s="48">
        <v>607</v>
      </c>
      <c r="AA68" s="49" t="s">
        <v>84</v>
      </c>
      <c r="AB68" s="52" t="s">
        <v>29</v>
      </c>
      <c r="AC68" s="52" t="s">
        <v>29</v>
      </c>
      <c r="AD68" s="52">
        <v>1</v>
      </c>
      <c r="AE68" s="52" t="s">
        <v>29</v>
      </c>
      <c r="AF68" s="52">
        <v>459</v>
      </c>
      <c r="AG68" s="51">
        <v>252</v>
      </c>
      <c r="AH68" s="51">
        <v>138</v>
      </c>
      <c r="AI68" s="51">
        <v>114</v>
      </c>
      <c r="AJ68" s="51">
        <v>105</v>
      </c>
      <c r="AK68" s="51">
        <v>23</v>
      </c>
      <c r="AL68" s="51">
        <v>5</v>
      </c>
      <c r="AM68" s="51">
        <v>36</v>
      </c>
      <c r="AN68" s="51">
        <v>83</v>
      </c>
      <c r="AO68" s="51">
        <v>28</v>
      </c>
      <c r="AP68" s="51">
        <v>55</v>
      </c>
      <c r="AQ68" s="51">
        <v>19</v>
      </c>
      <c r="AR68" s="51">
        <v>44</v>
      </c>
      <c r="AS68" s="51">
        <v>9</v>
      </c>
      <c r="AT68" s="51">
        <v>11</v>
      </c>
      <c r="AU68" s="51">
        <v>5</v>
      </c>
      <c r="AV68" s="51">
        <v>10</v>
      </c>
      <c r="AW68" s="52">
        <v>607</v>
      </c>
      <c r="AX68" s="48">
        <v>607</v>
      </c>
      <c r="AY68" s="49" t="s">
        <v>84</v>
      </c>
      <c r="AZ68" s="51" t="s">
        <v>29</v>
      </c>
      <c r="BA68" s="52" t="s">
        <v>29</v>
      </c>
      <c r="BB68" s="52" t="s">
        <v>29</v>
      </c>
      <c r="BC68" s="52" t="s">
        <v>29</v>
      </c>
      <c r="BD68" s="52" t="s">
        <v>29</v>
      </c>
      <c r="BE68" s="52" t="s">
        <v>29</v>
      </c>
      <c r="BF68" s="52">
        <v>19</v>
      </c>
    </row>
    <row r="69" spans="1:58">
      <c r="A69" s="27">
        <v>608</v>
      </c>
      <c r="B69" s="28" t="s">
        <v>85</v>
      </c>
      <c r="C69" s="51">
        <v>976</v>
      </c>
      <c r="D69" s="51">
        <v>493</v>
      </c>
      <c r="E69" s="51">
        <v>483</v>
      </c>
      <c r="F69" s="52">
        <v>969</v>
      </c>
      <c r="G69" s="52">
        <v>489</v>
      </c>
      <c r="H69" s="52">
        <v>480</v>
      </c>
      <c r="I69" s="51">
        <v>766</v>
      </c>
      <c r="J69" s="51">
        <v>359</v>
      </c>
      <c r="K69" s="51">
        <v>407</v>
      </c>
      <c r="L69" s="51">
        <v>89</v>
      </c>
      <c r="M69" s="51">
        <v>74</v>
      </c>
      <c r="N69" s="51">
        <v>603</v>
      </c>
      <c r="O69" s="51">
        <v>270</v>
      </c>
      <c r="P69" s="51">
        <v>333</v>
      </c>
      <c r="Q69" s="51">
        <v>234</v>
      </c>
      <c r="R69" s="51">
        <v>210</v>
      </c>
      <c r="S69" s="51">
        <v>36</v>
      </c>
      <c r="T69" s="51">
        <v>123</v>
      </c>
      <c r="U69" s="51">
        <v>1</v>
      </c>
      <c r="V69" s="51">
        <v>2</v>
      </c>
      <c r="W69" s="51">
        <v>3</v>
      </c>
      <c r="X69" s="52" t="s">
        <v>29</v>
      </c>
      <c r="Y69" s="52">
        <v>608</v>
      </c>
      <c r="Z69" s="48">
        <v>608</v>
      </c>
      <c r="AA69" s="49" t="s">
        <v>85</v>
      </c>
      <c r="AB69" s="52">
        <v>3</v>
      </c>
      <c r="AC69" s="52" t="s">
        <v>29</v>
      </c>
      <c r="AD69" s="52" t="s">
        <v>29</v>
      </c>
      <c r="AE69" s="52">
        <v>1</v>
      </c>
      <c r="AF69" s="52">
        <v>143</v>
      </c>
      <c r="AG69" s="51">
        <v>203</v>
      </c>
      <c r="AH69" s="51">
        <v>130</v>
      </c>
      <c r="AI69" s="51">
        <v>73</v>
      </c>
      <c r="AJ69" s="51">
        <v>101</v>
      </c>
      <c r="AK69" s="51">
        <v>12</v>
      </c>
      <c r="AL69" s="51">
        <v>7</v>
      </c>
      <c r="AM69" s="51">
        <v>29</v>
      </c>
      <c r="AN69" s="51">
        <v>54</v>
      </c>
      <c r="AO69" s="51">
        <v>22</v>
      </c>
      <c r="AP69" s="51">
        <v>32</v>
      </c>
      <c r="AQ69" s="51">
        <v>19</v>
      </c>
      <c r="AR69" s="51">
        <v>31</v>
      </c>
      <c r="AS69" s="51">
        <v>3</v>
      </c>
      <c r="AT69" s="51">
        <v>1</v>
      </c>
      <c r="AU69" s="51" t="s">
        <v>29</v>
      </c>
      <c r="AV69" s="51" t="s">
        <v>29</v>
      </c>
      <c r="AW69" s="52">
        <v>608</v>
      </c>
      <c r="AX69" s="48">
        <v>608</v>
      </c>
      <c r="AY69" s="49" t="s">
        <v>85</v>
      </c>
      <c r="AZ69" s="51" t="s">
        <v>29</v>
      </c>
      <c r="BA69" s="52" t="s">
        <v>29</v>
      </c>
      <c r="BB69" s="52" t="s">
        <v>29</v>
      </c>
      <c r="BC69" s="52" t="s">
        <v>29</v>
      </c>
      <c r="BD69" s="52" t="s">
        <v>29</v>
      </c>
      <c r="BE69" s="52" t="s">
        <v>29</v>
      </c>
      <c r="BF69" s="52">
        <v>4</v>
      </c>
    </row>
    <row r="70" spans="1:58">
      <c r="A70" s="27">
        <v>609</v>
      </c>
      <c r="B70" s="28" t="s">
        <v>86</v>
      </c>
      <c r="C70" s="51">
        <v>8196</v>
      </c>
      <c r="D70" s="51">
        <v>3227</v>
      </c>
      <c r="E70" s="51">
        <v>4969</v>
      </c>
      <c r="F70" s="52">
        <v>7324</v>
      </c>
      <c r="G70" s="52">
        <v>2926</v>
      </c>
      <c r="H70" s="52">
        <v>4398</v>
      </c>
      <c r="I70" s="51">
        <v>6003</v>
      </c>
      <c r="J70" s="51">
        <v>2271</v>
      </c>
      <c r="K70" s="51">
        <v>3732</v>
      </c>
      <c r="L70" s="51">
        <v>375</v>
      </c>
      <c r="M70" s="51">
        <v>217</v>
      </c>
      <c r="N70" s="51">
        <v>5411</v>
      </c>
      <c r="O70" s="51">
        <v>1896</v>
      </c>
      <c r="P70" s="51">
        <v>3515</v>
      </c>
      <c r="Q70" s="51">
        <v>1303</v>
      </c>
      <c r="R70" s="51">
        <v>770</v>
      </c>
      <c r="S70" s="51">
        <v>593</v>
      </c>
      <c r="T70" s="51">
        <v>2745</v>
      </c>
      <c r="U70" s="51">
        <v>235</v>
      </c>
      <c r="V70" s="51">
        <v>502</v>
      </c>
      <c r="W70" s="51">
        <v>6</v>
      </c>
      <c r="X70" s="52">
        <v>7</v>
      </c>
      <c r="Y70" s="52">
        <v>609</v>
      </c>
      <c r="Z70" s="48">
        <v>609</v>
      </c>
      <c r="AA70" s="49" t="s">
        <v>86</v>
      </c>
      <c r="AB70" s="52">
        <v>38</v>
      </c>
      <c r="AC70" s="52">
        <v>23</v>
      </c>
      <c r="AD70" s="52">
        <v>9</v>
      </c>
      <c r="AE70" s="52">
        <v>11</v>
      </c>
      <c r="AF70" s="52">
        <v>2429</v>
      </c>
      <c r="AG70" s="51">
        <v>1321</v>
      </c>
      <c r="AH70" s="51">
        <v>655</v>
      </c>
      <c r="AI70" s="51">
        <v>666</v>
      </c>
      <c r="AJ70" s="51">
        <v>424</v>
      </c>
      <c r="AK70" s="51">
        <v>183</v>
      </c>
      <c r="AL70" s="51">
        <v>64</v>
      </c>
      <c r="AM70" s="51">
        <v>182</v>
      </c>
      <c r="AN70" s="51">
        <v>468</v>
      </c>
      <c r="AO70" s="51">
        <v>167</v>
      </c>
      <c r="AP70" s="51">
        <v>301</v>
      </c>
      <c r="AQ70" s="51">
        <v>125</v>
      </c>
      <c r="AR70" s="51">
        <v>175</v>
      </c>
      <c r="AS70" s="51">
        <v>42</v>
      </c>
      <c r="AT70" s="51">
        <v>126</v>
      </c>
      <c r="AU70" s="51">
        <v>18</v>
      </c>
      <c r="AV70" s="51">
        <v>33</v>
      </c>
      <c r="AW70" s="52">
        <v>609</v>
      </c>
      <c r="AX70" s="48">
        <v>609</v>
      </c>
      <c r="AY70" s="49" t="s">
        <v>86</v>
      </c>
      <c r="AZ70" s="51">
        <v>3</v>
      </c>
      <c r="BA70" s="52">
        <v>2</v>
      </c>
      <c r="BB70" s="52">
        <v>1</v>
      </c>
      <c r="BC70" s="52">
        <v>2</v>
      </c>
      <c r="BD70" s="52" t="s">
        <v>29</v>
      </c>
      <c r="BE70" s="52" t="s">
        <v>29</v>
      </c>
      <c r="BF70" s="52">
        <v>147</v>
      </c>
    </row>
    <row r="71" spans="1:58">
      <c r="A71" s="27">
        <v>61</v>
      </c>
      <c r="B71" s="28" t="s">
        <v>87</v>
      </c>
      <c r="C71" s="51">
        <v>3021</v>
      </c>
      <c r="D71" s="51">
        <v>1437</v>
      </c>
      <c r="E71" s="51">
        <v>1584</v>
      </c>
      <c r="F71" s="52">
        <v>2929</v>
      </c>
      <c r="G71" s="52">
        <v>1397</v>
      </c>
      <c r="H71" s="52">
        <v>1532</v>
      </c>
      <c r="I71" s="51">
        <v>2612</v>
      </c>
      <c r="J71" s="51">
        <v>1266</v>
      </c>
      <c r="K71" s="51">
        <v>1346</v>
      </c>
      <c r="L71" s="51">
        <v>184</v>
      </c>
      <c r="M71" s="51">
        <v>94</v>
      </c>
      <c r="N71" s="51">
        <v>2334</v>
      </c>
      <c r="O71" s="51">
        <v>1082</v>
      </c>
      <c r="P71" s="51">
        <v>1252</v>
      </c>
      <c r="Q71" s="51">
        <v>858</v>
      </c>
      <c r="R71" s="51">
        <v>694</v>
      </c>
      <c r="S71" s="51">
        <v>224</v>
      </c>
      <c r="T71" s="51">
        <v>558</v>
      </c>
      <c r="U71" s="51">
        <v>10</v>
      </c>
      <c r="V71" s="51">
        <v>7</v>
      </c>
      <c r="W71" s="51">
        <v>1</v>
      </c>
      <c r="X71" s="52" t="s">
        <v>29</v>
      </c>
      <c r="Y71" s="52">
        <v>61</v>
      </c>
      <c r="Z71" s="48">
        <v>61</v>
      </c>
      <c r="AA71" s="49" t="s">
        <v>87</v>
      </c>
      <c r="AB71" s="52">
        <v>18</v>
      </c>
      <c r="AC71" s="52">
        <v>33</v>
      </c>
      <c r="AD71" s="52" t="s">
        <v>29</v>
      </c>
      <c r="AE71" s="52">
        <v>11</v>
      </c>
      <c r="AF71" s="52">
        <v>570</v>
      </c>
      <c r="AG71" s="51">
        <v>317</v>
      </c>
      <c r="AH71" s="51">
        <v>131</v>
      </c>
      <c r="AI71" s="51">
        <v>186</v>
      </c>
      <c r="AJ71" s="51">
        <v>105</v>
      </c>
      <c r="AK71" s="51">
        <v>91</v>
      </c>
      <c r="AL71" s="51">
        <v>10</v>
      </c>
      <c r="AM71" s="51">
        <v>30</v>
      </c>
      <c r="AN71" s="51">
        <v>81</v>
      </c>
      <c r="AO71" s="51">
        <v>16</v>
      </c>
      <c r="AP71" s="51">
        <v>65</v>
      </c>
      <c r="AQ71" s="51">
        <v>12</v>
      </c>
      <c r="AR71" s="51">
        <v>25</v>
      </c>
      <c r="AS71" s="51">
        <v>4</v>
      </c>
      <c r="AT71" s="51">
        <v>40</v>
      </c>
      <c r="AU71" s="51">
        <v>12</v>
      </c>
      <c r="AV71" s="51">
        <v>1</v>
      </c>
      <c r="AW71" s="52">
        <v>61</v>
      </c>
      <c r="AX71" s="48">
        <v>61</v>
      </c>
      <c r="AY71" s="49" t="s">
        <v>87</v>
      </c>
      <c r="AZ71" s="51" t="s">
        <v>29</v>
      </c>
      <c r="BA71" s="52" t="s">
        <v>29</v>
      </c>
      <c r="BB71" s="52" t="s">
        <v>29</v>
      </c>
      <c r="BC71" s="52" t="s">
        <v>29</v>
      </c>
      <c r="BD71" s="52" t="s">
        <v>29</v>
      </c>
      <c r="BE71" s="52" t="s">
        <v>29</v>
      </c>
      <c r="BF71" s="52">
        <v>34</v>
      </c>
    </row>
    <row r="72" spans="1:58">
      <c r="A72" s="27">
        <v>611</v>
      </c>
      <c r="B72" s="28" t="s">
        <v>88</v>
      </c>
      <c r="C72" s="51">
        <v>1978</v>
      </c>
      <c r="D72" s="51">
        <v>798</v>
      </c>
      <c r="E72" s="51">
        <v>1180</v>
      </c>
      <c r="F72" s="52">
        <v>1956</v>
      </c>
      <c r="G72" s="52">
        <v>785</v>
      </c>
      <c r="H72" s="52">
        <v>1171</v>
      </c>
      <c r="I72" s="51">
        <v>1747</v>
      </c>
      <c r="J72" s="51">
        <v>690</v>
      </c>
      <c r="K72" s="51">
        <v>1057</v>
      </c>
      <c r="L72" s="51">
        <v>123</v>
      </c>
      <c r="M72" s="51">
        <v>73</v>
      </c>
      <c r="N72" s="51">
        <v>1551</v>
      </c>
      <c r="O72" s="51">
        <v>567</v>
      </c>
      <c r="P72" s="51">
        <v>984</v>
      </c>
      <c r="Q72" s="51">
        <v>500</v>
      </c>
      <c r="R72" s="51">
        <v>623</v>
      </c>
      <c r="S72" s="51">
        <v>67</v>
      </c>
      <c r="T72" s="51">
        <v>361</v>
      </c>
      <c r="U72" s="51">
        <v>1</v>
      </c>
      <c r="V72" s="51">
        <v>4</v>
      </c>
      <c r="W72" s="51">
        <v>1</v>
      </c>
      <c r="X72" s="52" t="s">
        <v>29</v>
      </c>
      <c r="Y72" s="52">
        <v>611</v>
      </c>
      <c r="Z72" s="48">
        <v>611</v>
      </c>
      <c r="AA72" s="49" t="s">
        <v>88</v>
      </c>
      <c r="AB72" s="52">
        <v>5</v>
      </c>
      <c r="AC72" s="52">
        <v>2</v>
      </c>
      <c r="AD72" s="52" t="s">
        <v>29</v>
      </c>
      <c r="AE72" s="52">
        <v>2</v>
      </c>
      <c r="AF72" s="52">
        <v>306</v>
      </c>
      <c r="AG72" s="51">
        <v>209</v>
      </c>
      <c r="AH72" s="51">
        <v>95</v>
      </c>
      <c r="AI72" s="51">
        <v>114</v>
      </c>
      <c r="AJ72" s="51">
        <v>77</v>
      </c>
      <c r="AK72" s="51">
        <v>52</v>
      </c>
      <c r="AL72" s="51">
        <v>5</v>
      </c>
      <c r="AM72" s="51">
        <v>19</v>
      </c>
      <c r="AN72" s="51">
        <v>56</v>
      </c>
      <c r="AO72" s="51">
        <v>13</v>
      </c>
      <c r="AP72" s="51">
        <v>43</v>
      </c>
      <c r="AQ72" s="51">
        <v>9</v>
      </c>
      <c r="AR72" s="51">
        <v>15</v>
      </c>
      <c r="AS72" s="51">
        <v>4</v>
      </c>
      <c r="AT72" s="51">
        <v>28</v>
      </c>
      <c r="AU72" s="51">
        <v>7</v>
      </c>
      <c r="AV72" s="51">
        <v>1</v>
      </c>
      <c r="AW72" s="52">
        <v>611</v>
      </c>
      <c r="AX72" s="48">
        <v>611</v>
      </c>
      <c r="AY72" s="49" t="s">
        <v>88</v>
      </c>
      <c r="AZ72" s="51" t="s">
        <v>29</v>
      </c>
      <c r="BA72" s="52" t="s">
        <v>29</v>
      </c>
      <c r="BB72" s="52" t="s">
        <v>29</v>
      </c>
      <c r="BC72" s="52" t="s">
        <v>29</v>
      </c>
      <c r="BD72" s="52" t="s">
        <v>29</v>
      </c>
      <c r="BE72" s="52" t="s">
        <v>29</v>
      </c>
      <c r="BF72" s="52">
        <v>26</v>
      </c>
    </row>
    <row r="73" spans="1:58">
      <c r="A73" s="30">
        <v>612</v>
      </c>
      <c r="B73" s="28" t="s">
        <v>89</v>
      </c>
      <c r="C73" s="51">
        <v>399</v>
      </c>
      <c r="D73" s="51">
        <v>334</v>
      </c>
      <c r="E73" s="51">
        <v>65</v>
      </c>
      <c r="F73" s="52">
        <v>395</v>
      </c>
      <c r="G73" s="52">
        <v>330</v>
      </c>
      <c r="H73" s="52">
        <v>65</v>
      </c>
      <c r="I73" s="52">
        <v>365</v>
      </c>
      <c r="J73" s="52">
        <v>318</v>
      </c>
      <c r="K73" s="52">
        <v>47</v>
      </c>
      <c r="L73" s="52">
        <v>17</v>
      </c>
      <c r="M73" s="52">
        <v>7</v>
      </c>
      <c r="N73" s="51">
        <v>341</v>
      </c>
      <c r="O73" s="51">
        <v>301</v>
      </c>
      <c r="P73" s="51">
        <v>40</v>
      </c>
      <c r="Q73" s="52">
        <v>214</v>
      </c>
      <c r="R73" s="52">
        <v>19</v>
      </c>
      <c r="S73" s="52">
        <v>87</v>
      </c>
      <c r="T73" s="52">
        <v>21</v>
      </c>
      <c r="U73" s="52" t="s">
        <v>29</v>
      </c>
      <c r="V73" s="52" t="s">
        <v>29</v>
      </c>
      <c r="W73" s="52" t="s">
        <v>29</v>
      </c>
      <c r="X73" s="52" t="s">
        <v>29</v>
      </c>
      <c r="Y73" s="52">
        <v>612</v>
      </c>
      <c r="Z73" s="53">
        <v>612</v>
      </c>
      <c r="AA73" s="49" t="s">
        <v>89</v>
      </c>
      <c r="AB73" s="52">
        <v>4</v>
      </c>
      <c r="AC73" s="52" t="s">
        <v>29</v>
      </c>
      <c r="AD73" s="52" t="s">
        <v>29</v>
      </c>
      <c r="AE73" s="52" t="s">
        <v>29</v>
      </c>
      <c r="AF73" s="52">
        <v>105</v>
      </c>
      <c r="AG73" s="52">
        <v>30</v>
      </c>
      <c r="AH73" s="52">
        <v>12</v>
      </c>
      <c r="AI73" s="52">
        <v>18</v>
      </c>
      <c r="AJ73" s="52">
        <v>10</v>
      </c>
      <c r="AK73" s="52">
        <v>9</v>
      </c>
      <c r="AL73" s="52">
        <v>2</v>
      </c>
      <c r="AM73" s="52">
        <v>5</v>
      </c>
      <c r="AN73" s="51">
        <v>4</v>
      </c>
      <c r="AO73" s="51" t="s">
        <v>29</v>
      </c>
      <c r="AP73" s="51">
        <v>4</v>
      </c>
      <c r="AQ73" s="52" t="s">
        <v>29</v>
      </c>
      <c r="AR73" s="52">
        <v>1</v>
      </c>
      <c r="AS73" s="52" t="s">
        <v>29</v>
      </c>
      <c r="AT73" s="52">
        <v>3</v>
      </c>
      <c r="AU73" s="52" t="s">
        <v>29</v>
      </c>
      <c r="AV73" s="52" t="s">
        <v>29</v>
      </c>
      <c r="AW73" s="52">
        <v>612</v>
      </c>
      <c r="AX73" s="53">
        <v>612</v>
      </c>
      <c r="AY73" s="49" t="s">
        <v>89</v>
      </c>
      <c r="AZ73" s="52" t="s">
        <v>29</v>
      </c>
      <c r="BA73" s="52" t="s">
        <v>29</v>
      </c>
      <c r="BB73" s="52" t="s">
        <v>29</v>
      </c>
      <c r="BC73" s="52" t="s">
        <v>29</v>
      </c>
      <c r="BD73" s="52" t="s">
        <v>29</v>
      </c>
      <c r="BE73" s="52" t="s">
        <v>29</v>
      </c>
      <c r="BF73" s="52">
        <v>3</v>
      </c>
    </row>
    <row r="74" spans="1:58" ht="12.75" thickBot="1">
      <c r="A74" s="31">
        <v>619</v>
      </c>
      <c r="B74" s="32" t="s">
        <v>90</v>
      </c>
      <c r="C74" s="54">
        <v>644</v>
      </c>
      <c r="D74" s="54">
        <v>305</v>
      </c>
      <c r="E74" s="54">
        <v>339</v>
      </c>
      <c r="F74" s="54">
        <v>578</v>
      </c>
      <c r="G74" s="54">
        <v>282</v>
      </c>
      <c r="H74" s="54">
        <v>296</v>
      </c>
      <c r="I74" s="54">
        <v>500</v>
      </c>
      <c r="J74" s="54">
        <v>258</v>
      </c>
      <c r="K74" s="54">
        <v>242</v>
      </c>
      <c r="L74" s="54">
        <v>44</v>
      </c>
      <c r="M74" s="54">
        <v>14</v>
      </c>
      <c r="N74" s="54">
        <v>442</v>
      </c>
      <c r="O74" s="54">
        <v>214</v>
      </c>
      <c r="P74" s="54">
        <v>228</v>
      </c>
      <c r="Q74" s="54">
        <v>144</v>
      </c>
      <c r="R74" s="54">
        <v>52</v>
      </c>
      <c r="S74" s="54">
        <v>70</v>
      </c>
      <c r="T74" s="54">
        <v>176</v>
      </c>
      <c r="U74" s="54">
        <v>9</v>
      </c>
      <c r="V74" s="54">
        <v>3</v>
      </c>
      <c r="W74" s="54" t="s">
        <v>29</v>
      </c>
      <c r="X74" s="54" t="s">
        <v>29</v>
      </c>
      <c r="Y74" s="54">
        <v>619</v>
      </c>
      <c r="Z74" s="55">
        <v>619</v>
      </c>
      <c r="AA74" s="56" t="s">
        <v>90</v>
      </c>
      <c r="AB74" s="54">
        <v>9</v>
      </c>
      <c r="AC74" s="54">
        <v>31</v>
      </c>
      <c r="AD74" s="54" t="s">
        <v>29</v>
      </c>
      <c r="AE74" s="54">
        <v>9</v>
      </c>
      <c r="AF74" s="54">
        <v>159</v>
      </c>
      <c r="AG74" s="54">
        <v>78</v>
      </c>
      <c r="AH74" s="54">
        <v>24</v>
      </c>
      <c r="AI74" s="54">
        <v>54</v>
      </c>
      <c r="AJ74" s="54">
        <v>18</v>
      </c>
      <c r="AK74" s="54">
        <v>30</v>
      </c>
      <c r="AL74" s="54">
        <v>3</v>
      </c>
      <c r="AM74" s="54">
        <v>6</v>
      </c>
      <c r="AN74" s="54">
        <v>21</v>
      </c>
      <c r="AO74" s="54">
        <v>3</v>
      </c>
      <c r="AP74" s="54">
        <v>18</v>
      </c>
      <c r="AQ74" s="54">
        <v>3</v>
      </c>
      <c r="AR74" s="54">
        <v>9</v>
      </c>
      <c r="AS74" s="54" t="s">
        <v>29</v>
      </c>
      <c r="AT74" s="54">
        <v>9</v>
      </c>
      <c r="AU74" s="54">
        <v>5</v>
      </c>
      <c r="AV74" s="54" t="s">
        <v>29</v>
      </c>
      <c r="AW74" s="54">
        <v>619</v>
      </c>
      <c r="AX74" s="55">
        <v>619</v>
      </c>
      <c r="AY74" s="56" t="s">
        <v>90</v>
      </c>
      <c r="AZ74" s="54" t="s">
        <v>29</v>
      </c>
      <c r="BA74" s="54" t="s">
        <v>29</v>
      </c>
      <c r="BB74" s="54" t="s">
        <v>29</v>
      </c>
      <c r="BC74" s="54" t="s">
        <v>29</v>
      </c>
      <c r="BD74" s="54" t="s">
        <v>29</v>
      </c>
      <c r="BE74" s="54" t="s">
        <v>29</v>
      </c>
      <c r="BF74" s="54">
        <v>5</v>
      </c>
    </row>
    <row r="75" spans="1:58">
      <c r="A75" s="27"/>
      <c r="B75" s="24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</row>
    <row r="76" spans="1:58">
      <c r="A76" s="4"/>
      <c r="B76" s="4"/>
    </row>
  </sheetData>
  <autoFilter ref="A10:BF74"/>
  <mergeCells count="43">
    <mergeCell ref="F4:G4"/>
    <mergeCell ref="I4:J4"/>
    <mergeCell ref="AG4:AH4"/>
    <mergeCell ref="C5:H6"/>
    <mergeCell ref="I5:X5"/>
    <mergeCell ref="I6:T6"/>
    <mergeCell ref="U6:V7"/>
    <mergeCell ref="W6:X9"/>
    <mergeCell ref="AB6:AE7"/>
    <mergeCell ref="C7:E9"/>
    <mergeCell ref="F7:H9"/>
    <mergeCell ref="I7:K9"/>
    <mergeCell ref="L7:M9"/>
    <mergeCell ref="N7:T7"/>
    <mergeCell ref="Q9:R9"/>
    <mergeCell ref="S9:T9"/>
    <mergeCell ref="AG7:AI9"/>
    <mergeCell ref="BF6:BF10"/>
    <mergeCell ref="AJ7:AK9"/>
    <mergeCell ref="AL7:AM9"/>
    <mergeCell ref="AN7:AT7"/>
    <mergeCell ref="BB8:BC9"/>
    <mergeCell ref="AZ6:BA9"/>
    <mergeCell ref="BD8:BE9"/>
    <mergeCell ref="AQ9:AR9"/>
    <mergeCell ref="AS9:AT9"/>
    <mergeCell ref="AU8:AV9"/>
    <mergeCell ref="AB5:AF5"/>
    <mergeCell ref="AG5:AV5"/>
    <mergeCell ref="AZ5:BF5"/>
    <mergeCell ref="N8:P8"/>
    <mergeCell ref="Q8:R8"/>
    <mergeCell ref="S8:T8"/>
    <mergeCell ref="U8:V9"/>
    <mergeCell ref="BB6:BE7"/>
    <mergeCell ref="AF6:AF10"/>
    <mergeCell ref="AG6:AT6"/>
    <mergeCell ref="AU6:AV7"/>
    <mergeCell ref="AB8:AC9"/>
    <mergeCell ref="AD8:AE9"/>
    <mergeCell ref="AN8:AP8"/>
    <mergeCell ref="AQ8:AR8"/>
    <mergeCell ref="AS8:AT8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80" firstPageNumber="33" fitToWidth="4" pageOrder="overThenDown" orientation="portrait" useFirstPageNumber="1" r:id="rId1"/>
  <headerFooter alignWithMargins="0">
    <oddFooter>&amp;C- &amp;P -</oddFooter>
  </headerFooter>
  <colBreaks count="4" manualBreakCount="4">
    <brk id="11" max="73" man="1"/>
    <brk id="25" max="73" man="1"/>
    <brk id="35" max="73" man="1"/>
    <brk id="49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</vt:lpstr>
      <vt:lpstr>第4表!Print_Area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高泉 明</dc:creator>
  <cp:lastModifiedBy>高泉 明</cp:lastModifiedBy>
  <cp:lastPrinted>2017-07-18T06:14:55Z</cp:lastPrinted>
  <dcterms:created xsi:type="dcterms:W3CDTF">2017-06-15T01:27:14Z</dcterms:created>
  <dcterms:modified xsi:type="dcterms:W3CDTF">2017-09-24T23:55:22Z</dcterms:modified>
</cp:coreProperties>
</file>