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<sst xmlns="http://schemas.openxmlformats.org/spreadsheetml/2006/main" count="244" uniqueCount="123">
  <si>
    <t>類似団体平均値（平均値）</t>
  </si>
  <si>
    <t>基本情報</t>
    <rPh sb="0" eb="2">
      <t>キホン</t>
    </rPh>
    <rPh sb="2" eb="4">
      <t>ジョウホウ</t>
    </rPh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</si>
  <si>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</si>
  <si>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</si>
  <si>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</si>
  <si>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</si>
  <si>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</si>
  <si>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</si>
  <si>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</si>
  <si>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</si>
  <si>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t>類似団体区分</t>
    <rPh sb="4" eb="6">
      <t>クブン</t>
    </rPh>
    <phoneticPr fontId="7"/>
  </si>
  <si>
    <t>業種名</t>
    <rPh sb="2" eb="3">
      <t>メイ</t>
    </rPh>
    <phoneticPr fontId="7"/>
  </si>
  <si>
    <t>人口（人）</t>
    <rPh sb="0" eb="2">
      <t>ジンコウ</t>
    </rPh>
    <rPh sb="3" eb="4">
      <t>ヒト</t>
    </rPh>
    <phoneticPr fontId="7"/>
  </si>
  <si>
    <t>【】</t>
  </si>
  <si>
    <t>グラフ凡例</t>
    <rPh sb="3" eb="5">
      <t>ハンレイ</t>
    </rPh>
    <phoneticPr fontId="7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</si>
  <si>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</si>
  <si>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</si>
  <si>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</si>
  <si>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</si>
  <si>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</si>
  <si>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</si>
  <si>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</si>
  <si>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</si>
  <si>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</si>
  <si>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</si>
  <si>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</si>
  <si>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</si>
  <si>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7"/>
  </si>
  <si>
    <t>2③</t>
  </si>
  <si>
    <t>1②</t>
  </si>
  <si>
    <t>2. 老朽化の状況について</t>
  </si>
  <si>
    <t>平成28年度全国平均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</si>
  <si>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</si>
  <si>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t>比率(N-4)</t>
    <rPh sb="0" eb="2">
      <t>ヒリツ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</si>
  <si>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</si>
  <si>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業種CD</t>
    <rPh sb="0" eb="2">
      <t>ギョウシュ</t>
    </rPh>
    <phoneticPr fontId="7"/>
  </si>
  <si>
    <t>　当町の農業集落排水事業は、平成14年度に供用開始した。
　計画人口60人、日平均計画水量16.2ｍ3であるが、人口減少により現在処理区域内人口35人に対し、32人が利用している。
　水洗化率は、高い状況だが単純に分母分子の人数の差が変わらず、人口だけが減少している状況である。
　使用料も増加の見込みがなく、汚水処理原価も高い状況である。</t>
  </si>
  <si>
    <t>－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</si>
  <si>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</si>
  <si>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1. 経営の健全性・効率性について</t>
  </si>
  <si>
    <t>2①</t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</si>
  <si>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</si>
  <si>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「単年度の収支」</t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</si>
  <si>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</si>
  <si>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</si>
  <si>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</si>
  <si>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</si>
  <si>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</si>
  <si>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</si>
  <si>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</si>
  <si>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</si>
  <si>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</si>
  <si>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</si>
  <si>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</si>
  <si>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</si>
  <si>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</si>
  <si>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</si>
  <si>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</si>
  <si>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</si>
  <si>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</si>
  <si>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</si>
  <si>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</si>
  <si>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F3</t>
  </si>
  <si>
    <t>1⑦</t>
  </si>
  <si>
    <t>年度</t>
    <rPh sb="0" eb="2">
      <t>ネンド</t>
    </rPh>
    <phoneticPr fontId="7"/>
  </si>
  <si>
    <t>-</t>
  </si>
  <si>
    <t>人口</t>
    <rPh sb="0" eb="2">
      <t>ジンコウ</t>
    </rPh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</si>
  <si>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</si>
  <si>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</si>
  <si>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</si>
  <si>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</si>
  <si>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</si>
  <si>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</si>
  <si>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</si>
  <si>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</si>
  <si>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</si>
  <si>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</si>
  <si>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</si>
  <si>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</si>
  <si>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</si>
  <si>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</si>
  <si>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</si>
  <si>
    <t>③管渠改善率(％)</t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</si>
  <si>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</si>
  <si>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</si>
  <si>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</si>
  <si>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</si>
  <si>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</si>
  <si>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</si>
  <si>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</si>
  <si>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</si>
  <si>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</si>
  <si>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</si>
  <si>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</si>
  <si>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</si>
  <si>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</si>
  <si>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</si>
  <si>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</si>
  <si>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</si>
  <si>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</si>
  <si>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</si>
  <si>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</si>
  <si>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</si>
  <si>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</si>
  <si>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</si>
  <si>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</si>
  <si>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</si>
  <si>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</si>
  <si>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</si>
  <si>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</si>
  <si>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金山町</t>
  </si>
  <si>
    <t>法非適用</t>
  </si>
  <si>
    <t>下水道事業</t>
  </si>
  <si>
    <t>農業集落排水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</si>
  <si>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</si>
  <si>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</si>
  <si>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</si>
  <si>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</si>
  <si>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</si>
  <si>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</si>
  <si>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供用開始後、十数年経過し、汚水ポンプ、ブロア等の交換の時期となっている。</t>
  </si>
  <si>
    <t>　只見川対岸の橋を渡った孤立した集落であり、処理区域の拡大等のよる新たな、つなぎ込みは見込めない。
　維持管理費の削減はもとより、他部局と連携し、人口増加の施策も必要である。</t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</si>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</sst>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5" fillId="0" borderId="0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2" xfId="4" applyFill="1" applyBorder="1">
      <alignment vertical="center"/>
    </xf>
    <xf numFmtId="0" fontId="1" fillId="2" borderId="2" xfId="4" applyFill="1" applyBorder="1">
      <alignment vertical="center"/>
    </xf>
    <xf numFmtId="0" fontId="1" fillId="3" borderId="10" xfId="4" applyFill="1" applyBorder="1">
      <alignment vertical="center"/>
    </xf>
    <xf numFmtId="0" fontId="1" fillId="3" borderId="11" xfId="4" applyFill="1" applyBorder="1">
      <alignment vertical="center"/>
    </xf>
    <xf numFmtId="0" fontId="1" fillId="3" borderId="12" xfId="4" applyFill="1" applyBorder="1">
      <alignment vertical="center"/>
    </xf>
    <xf numFmtId="0" fontId="1" fillId="4" borderId="2" xfId="4" applyNumberFormat="1" applyFill="1" applyBorder="1" applyAlignment="1">
      <alignment vertical="center" shrinkToFit="1"/>
    </xf>
    <xf numFmtId="0" fontId="1" fillId="0" borderId="2" xfId="4" applyNumberFormat="1" applyBorder="1" applyAlignment="1">
      <alignment vertical="center" shrinkToFit="1"/>
    </xf>
    <xf numFmtId="180" fontId="1" fillId="0" borderId="2" xfId="4" applyNumberFormat="1" applyBorder="1">
      <alignment vertical="center"/>
    </xf>
    <xf numFmtId="0" fontId="1" fillId="3" borderId="2" xfId="4" applyFill="1" applyBorder="1" applyAlignment="1">
      <alignment vertical="center" shrinkToFit="1"/>
    </xf>
    <xf numFmtId="176" fontId="1" fillId="4" borderId="2" xfId="1" applyNumberFormat="1" applyFont="1" applyFill="1" applyBorder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9" fontId="0" fillId="0" borderId="0" xfId="4" applyNumberFormat="1" applyFont="1">
      <alignment vertical="center"/>
    </xf>
    <xf numFmtId="0" fontId="12" fillId="0" borderId="0" xfId="4" applyFont="1">
      <alignment vertical="center"/>
    </xf>
    <xf numFmtId="177" fontId="1" fillId="4" borderId="2" xfId="1" applyNumberFormat="1" applyFont="1" applyFill="1" applyBorder="1" applyAlignment="1">
      <alignment vertical="center" shrinkToFit="1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/>
      <protection hidden="1"/>
    </xf>
    <xf numFmtId="0" fontId="9" fillId="0" borderId="2" xfId="4" applyNumberFormat="1" applyFont="1" applyBorder="1" applyAlignment="1" applyProtection="1">
      <alignment horizontal="center" vertical="center"/>
      <protection locked="0"/>
    </xf>
    <xf numFmtId="178" fontId="9" fillId="0" borderId="2" xfId="4" applyNumberFormat="1" applyFont="1" applyBorder="1" applyAlignment="1" applyProtection="1">
      <alignment horizontal="center" vertical="center"/>
      <protection hidden="1"/>
    </xf>
    <xf numFmtId="176" fontId="9" fillId="0" borderId="2" xfId="4" applyNumberFormat="1" applyFont="1" applyBorder="1" applyAlignment="1" applyProtection="1">
      <alignment horizontal="center" vertical="center"/>
      <protection hidden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6" fillId="0" borderId="3" xfId="4" applyFont="1" applyBorder="1" applyAlignment="1">
      <alignment horizontal="left" vertical="center"/>
    </xf>
    <xf numFmtId="0" fontId="16" fillId="0" borderId="6" xfId="4" applyFont="1" applyBorder="1" applyAlignment="1">
      <alignment horizontal="left" vertical="center"/>
    </xf>
    <xf numFmtId="0" fontId="16" fillId="0" borderId="7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8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9" xfId="4" applyFont="1" applyBorder="1" applyAlignment="1" applyProtection="1">
      <alignment horizontal="left" vertical="top" wrapText="1"/>
      <protection locked="0"/>
    </xf>
    <xf numFmtId="0" fontId="1" fillId="3" borderId="2" xfId="4" applyFill="1" applyBorder="1" applyAlignment="1">
      <alignment horizontal="center" vertical="center" wrapText="1"/>
    </xf>
    <xf numFmtId="0" fontId="1" fillId="3" borderId="2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/>
    </xf>
  </cellXfs>
  <cellStyles count="19"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7744"/>
        <c:axId val="4917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7744"/>
        <c:axId val="49170688"/>
      </c:lineChart>
      <c:dateAx>
        <c:axId val="4916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70688"/>
        <c:crosses val="autoZero"/>
        <c:auto val="1"/>
        <c:lblOffset val="100"/>
        <c:baseTimeUnit val="years"/>
      </c:dateAx>
      <c:valAx>
        <c:axId val="4917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16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8000"/>
        <c:axId val="532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8000"/>
        <c:axId val="53249920"/>
      </c:lineChart>
      <c:dateAx>
        <c:axId val="532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49920"/>
        <c:crosses val="autoZero"/>
        <c:auto val="1"/>
        <c:lblOffset val="100"/>
        <c:baseTimeUnit val="years"/>
      </c:dateAx>
      <c:valAx>
        <c:axId val="532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32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97.83</c:v>
                </c:pt>
                <c:pt idx="1">
                  <c:v>94.74</c:v>
                </c:pt>
                <c:pt idx="2">
                  <c:v>93.75</c:v>
                </c:pt>
                <c:pt idx="3">
                  <c:v>90.91</c:v>
                </c:pt>
                <c:pt idx="4">
                  <c:v>91.43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7152"/>
        <c:axId val="721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7152"/>
        <c:axId val="72173056"/>
      </c:lineChart>
      <c:dateAx>
        <c:axId val="7209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73056"/>
        <c:crosses val="autoZero"/>
        <c:auto val="1"/>
        <c:lblOffset val="100"/>
        <c:baseTimeUnit val="years"/>
      </c:dateAx>
      <c:valAx>
        <c:axId val="721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0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82.75</c:v>
                </c:pt>
                <c:pt idx="1">
                  <c:v>81.88</c:v>
                </c:pt>
                <c:pt idx="2">
                  <c:v>77.69</c:v>
                </c:pt>
                <c:pt idx="3">
                  <c:v>85.49</c:v>
                </c:pt>
                <c:pt idx="4">
                  <c:v>82.31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39552"/>
        <c:axId val="49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39552"/>
        <c:axId val="49250304"/>
      </c:lineChart>
      <c:dateAx>
        <c:axId val="4923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0304"/>
        <c:crosses val="autoZero"/>
        <c:auto val="1"/>
        <c:lblOffset val="100"/>
        <c:baseTimeUnit val="years"/>
      </c:dateAx>
      <c:valAx>
        <c:axId val="49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23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2096"/>
        <c:axId val="721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2096"/>
        <c:axId val="72135040"/>
      </c:lineChart>
      <c:dateAx>
        <c:axId val="721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5040"/>
        <c:crosses val="autoZero"/>
        <c:auto val="1"/>
        <c:lblOffset val="100"/>
        <c:baseTimeUnit val="years"/>
      </c:dateAx>
      <c:valAx>
        <c:axId val="721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13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4096"/>
        <c:axId val="721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4096"/>
        <c:axId val="72166016"/>
      </c:lineChart>
      <c:dateAx>
        <c:axId val="7216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66016"/>
        <c:crosses val="autoZero"/>
        <c:auto val="1"/>
        <c:lblOffset val="100"/>
        <c:baseTimeUnit val="years"/>
      </c:dateAx>
      <c:valAx>
        <c:axId val="721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16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04896"/>
        <c:axId val="754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04896"/>
        <c:axId val="75465088"/>
      </c:lineChart>
      <c:dateAx>
        <c:axId val="7230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65088"/>
        <c:crosses val="autoZero"/>
        <c:auto val="1"/>
        <c:lblOffset val="100"/>
        <c:baseTimeUnit val="years"/>
      </c:dateAx>
      <c:valAx>
        <c:axId val="754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30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36096"/>
        <c:axId val="1138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6096"/>
        <c:axId val="113845376"/>
      </c:lineChart>
      <c:dateAx>
        <c:axId val="1136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45376"/>
        <c:crosses val="autoZero"/>
        <c:auto val="1"/>
        <c:lblOffset val="100"/>
        <c:baseTimeUnit val="years"/>
      </c:dateAx>
      <c:valAx>
        <c:axId val="1138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136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1665.64</c:v>
                </c:pt>
                <c:pt idx="4" formatCode="#,##0.00;&quot;△&quot;#,##0.00;&quot;-&quot;">
                  <c:v>1268.1600000000001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2256"/>
        <c:axId val="14371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2256"/>
        <c:axId val="143714176"/>
      </c:lineChart>
      <c:dateAx>
        <c:axId val="1437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14176"/>
        <c:crosses val="autoZero"/>
        <c:auto val="1"/>
        <c:lblOffset val="100"/>
        <c:baseTimeUnit val="years"/>
      </c:dateAx>
      <c:valAx>
        <c:axId val="14371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37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43.68</c:v>
                </c:pt>
                <c:pt idx="1">
                  <c:v>32.549999999999997</c:v>
                </c:pt>
                <c:pt idx="2">
                  <c:v>40.69</c:v>
                </c:pt>
                <c:pt idx="3">
                  <c:v>24.56</c:v>
                </c:pt>
                <c:pt idx="4">
                  <c:v>40.49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80800"/>
        <c:axId val="14558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800"/>
        <c:axId val="145583488"/>
      </c:lineChart>
      <c:dateAx>
        <c:axId val="14558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83488"/>
        <c:crosses val="autoZero"/>
        <c:auto val="1"/>
        <c:lblOffset val="100"/>
        <c:baseTimeUnit val="years"/>
      </c:dateAx>
      <c:valAx>
        <c:axId val="1455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558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1786.26</c:v>
                </c:pt>
                <c:pt idx="1">
                  <c:v>2298.11</c:v>
                </c:pt>
                <c:pt idx="2">
                  <c:v>2026.05</c:v>
                </c:pt>
                <c:pt idx="3">
                  <c:v>3014.47</c:v>
                </c:pt>
                <c:pt idx="4">
                  <c:v>1714.69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70432"/>
        <c:axId val="3917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0432"/>
        <c:axId val="39172352"/>
      </c:lineChart>
      <c:dateAx>
        <c:axId val="391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72352"/>
        <c:crosses val="autoZero"/>
        <c:auto val="1"/>
        <c:lblOffset val="100"/>
        <c:baseTimeUnit val="years"/>
      </c:dateAx>
      <c:valAx>
        <c:axId val="3917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91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【914.53】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【276.78】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topLeftCell="AD1" workbookViewId="0">
      <selection activeCell="AK8" sqref="AK8"/>
    </sheetView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42" t="str">
        <f>データ!H6</f>
        <v>福島県　金山町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43" t="s">
        <v>8</v>
      </c>
      <c r="C7" s="43"/>
      <c r="D7" s="43"/>
      <c r="E7" s="43"/>
      <c r="F7" s="43"/>
      <c r="G7" s="43"/>
      <c r="H7" s="43"/>
      <c r="I7" s="43" t="s">
        <v>11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10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4"/>
      <c r="AL7" s="43" t="s">
        <v>12</v>
      </c>
      <c r="AM7" s="43"/>
      <c r="AN7" s="43"/>
      <c r="AO7" s="43"/>
      <c r="AP7" s="43"/>
      <c r="AQ7" s="43"/>
      <c r="AR7" s="43"/>
      <c r="AS7" s="43"/>
      <c r="AT7" s="43" t="s">
        <v>3</v>
      </c>
      <c r="AU7" s="43"/>
      <c r="AV7" s="43"/>
      <c r="AW7" s="43"/>
      <c r="AX7" s="43"/>
      <c r="AY7" s="43"/>
      <c r="AZ7" s="43"/>
      <c r="BA7" s="43"/>
      <c r="BB7" s="43" t="s">
        <v>2</v>
      </c>
      <c r="BC7" s="43"/>
      <c r="BD7" s="43"/>
      <c r="BE7" s="43"/>
      <c r="BF7" s="43"/>
      <c r="BG7" s="43"/>
      <c r="BH7" s="43"/>
      <c r="BI7" s="43"/>
      <c r="BJ7" s="4"/>
      <c r="BK7" s="4"/>
      <c r="BL7" s="15" t="s">
        <v>14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3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農業集落排水</v>
      </c>
      <c r="Q8" s="44"/>
      <c r="R8" s="44"/>
      <c r="S8" s="44"/>
      <c r="T8" s="44"/>
      <c r="U8" s="44"/>
      <c r="V8" s="44"/>
      <c r="W8" s="44" t="str">
        <f>データ!L6</f>
        <v>F3</v>
      </c>
      <c r="X8" s="44"/>
      <c r="Y8" s="44"/>
      <c r="Z8" s="44"/>
      <c r="AA8" s="44"/>
      <c r="AB8" s="44"/>
      <c r="AC8" s="44"/>
      <c r="AD8" s="45" t="s">
        <v>122</v>
      </c>
      <c r="AE8" s="45"/>
      <c r="AF8" s="45"/>
      <c r="AG8" s="45"/>
      <c r="AH8" s="45"/>
      <c r="AI8" s="45"/>
      <c r="AJ8" s="45"/>
      <c r="AK8" s="4"/>
      <c r="AL8" s="46">
        <f>データ!S6</f>
        <v>2196</v>
      </c>
      <c r="AM8" s="46"/>
      <c r="AN8" s="46"/>
      <c r="AO8" s="46"/>
      <c r="AP8" s="46"/>
      <c r="AQ8" s="46"/>
      <c r="AR8" s="46"/>
      <c r="AS8" s="46"/>
      <c r="AT8" s="47">
        <f>データ!T6</f>
        <v>293.92</v>
      </c>
      <c r="AU8" s="47"/>
      <c r="AV8" s="47"/>
      <c r="AW8" s="47"/>
      <c r="AX8" s="47"/>
      <c r="AY8" s="47"/>
      <c r="AZ8" s="47"/>
      <c r="BA8" s="47"/>
      <c r="BB8" s="47">
        <f>データ!U6</f>
        <v>7.47</v>
      </c>
      <c r="BC8" s="47"/>
      <c r="BD8" s="47"/>
      <c r="BE8" s="47"/>
      <c r="BF8" s="47"/>
      <c r="BG8" s="47"/>
      <c r="BH8" s="47"/>
      <c r="BI8" s="47"/>
      <c r="BJ8" s="4"/>
      <c r="BK8" s="4"/>
      <c r="BL8" s="48" t="s">
        <v>15</v>
      </c>
      <c r="BM8" s="49"/>
      <c r="BN8" s="17" t="s">
        <v>18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3"/>
      <c r="B9" s="43" t="s">
        <v>19</v>
      </c>
      <c r="C9" s="43"/>
      <c r="D9" s="43"/>
      <c r="E9" s="43"/>
      <c r="F9" s="43"/>
      <c r="G9" s="43"/>
      <c r="H9" s="43"/>
      <c r="I9" s="43" t="s">
        <v>21</v>
      </c>
      <c r="J9" s="43"/>
      <c r="K9" s="43"/>
      <c r="L9" s="43"/>
      <c r="M9" s="43"/>
      <c r="N9" s="43"/>
      <c r="O9" s="43"/>
      <c r="P9" s="43" t="s">
        <v>23</v>
      </c>
      <c r="Q9" s="43"/>
      <c r="R9" s="43"/>
      <c r="S9" s="43"/>
      <c r="T9" s="43"/>
      <c r="U9" s="43"/>
      <c r="V9" s="43"/>
      <c r="W9" s="43" t="s">
        <v>24</v>
      </c>
      <c r="X9" s="43"/>
      <c r="Y9" s="43"/>
      <c r="Z9" s="43"/>
      <c r="AA9" s="43"/>
      <c r="AB9" s="43"/>
      <c r="AC9" s="43"/>
      <c r="AD9" s="43" t="s">
        <v>25</v>
      </c>
      <c r="AE9" s="43"/>
      <c r="AF9" s="43"/>
      <c r="AG9" s="43"/>
      <c r="AH9" s="43"/>
      <c r="AI9" s="43"/>
      <c r="AJ9" s="43"/>
      <c r="AK9" s="4"/>
      <c r="AL9" s="43" t="s">
        <v>27</v>
      </c>
      <c r="AM9" s="43"/>
      <c r="AN9" s="43"/>
      <c r="AO9" s="43"/>
      <c r="AP9" s="43"/>
      <c r="AQ9" s="43"/>
      <c r="AR9" s="43"/>
      <c r="AS9" s="43"/>
      <c r="AT9" s="43" t="s">
        <v>32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4"/>
      <c r="BK9" s="4"/>
      <c r="BL9" s="50" t="s">
        <v>37</v>
      </c>
      <c r="BM9" s="51"/>
      <c r="BN9" s="18" t="s">
        <v>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3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1.63</v>
      </c>
      <c r="Q10" s="47"/>
      <c r="R10" s="47"/>
      <c r="S10" s="47"/>
      <c r="T10" s="47"/>
      <c r="U10" s="47"/>
      <c r="V10" s="47"/>
      <c r="W10" s="47">
        <f>データ!Q6</f>
        <v>95.74</v>
      </c>
      <c r="X10" s="47"/>
      <c r="Y10" s="47"/>
      <c r="Z10" s="47"/>
      <c r="AA10" s="47"/>
      <c r="AB10" s="47"/>
      <c r="AC10" s="47"/>
      <c r="AD10" s="46">
        <f>データ!R6</f>
        <v>4860</v>
      </c>
      <c r="AE10" s="46"/>
      <c r="AF10" s="46"/>
      <c r="AG10" s="46"/>
      <c r="AH10" s="46"/>
      <c r="AI10" s="46"/>
      <c r="AJ10" s="46"/>
      <c r="AK10" s="3"/>
      <c r="AL10" s="46">
        <f>データ!V6</f>
        <v>35</v>
      </c>
      <c r="AM10" s="46"/>
      <c r="AN10" s="46"/>
      <c r="AO10" s="46"/>
      <c r="AP10" s="46"/>
      <c r="AQ10" s="46"/>
      <c r="AR10" s="46"/>
      <c r="AS10" s="46"/>
      <c r="AT10" s="47">
        <f>データ!W6</f>
        <v>0.03</v>
      </c>
      <c r="AU10" s="47"/>
      <c r="AV10" s="47"/>
      <c r="AW10" s="47"/>
      <c r="AX10" s="47"/>
      <c r="AY10" s="47"/>
      <c r="AZ10" s="47"/>
      <c r="BA10" s="47"/>
      <c r="BB10" s="47">
        <f>データ!X6</f>
        <v>1166.67</v>
      </c>
      <c r="BC10" s="47"/>
      <c r="BD10" s="47"/>
      <c r="BE10" s="47"/>
      <c r="BF10" s="47"/>
      <c r="BG10" s="47"/>
      <c r="BH10" s="47"/>
      <c r="BI10" s="47"/>
      <c r="BJ10" s="3"/>
      <c r="BK10" s="3"/>
      <c r="BL10" s="52" t="s">
        <v>13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5" t="s">
        <v>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3"/>
      <c r="B14" s="57" t="s">
        <v>22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3"/>
      <c r="BL14" s="63" t="s">
        <v>39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3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3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3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13"/>
      <c r="BK16" s="3"/>
      <c r="BL16" s="70" t="s">
        <v>36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3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3"/>
      <c r="BK17" s="3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3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3"/>
      <c r="BK18" s="3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3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13"/>
      <c r="BK19" s="3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3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13"/>
      <c r="BK20" s="3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3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13"/>
      <c r="BK21" s="3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3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3"/>
      <c r="BK22" s="3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3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3"/>
      <c r="BK23" s="3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3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3"/>
      <c r="BK24" s="3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3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13"/>
      <c r="BK25" s="3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3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3"/>
      <c r="BK26" s="3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3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3"/>
      <c r="BK27" s="3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3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13"/>
      <c r="BK28" s="3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3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3"/>
      <c r="BK29" s="3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3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3"/>
      <c r="BK30" s="3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3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3"/>
      <c r="BK31" s="3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3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3"/>
      <c r="BK32" s="3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3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13"/>
      <c r="BK33" s="3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3"/>
      <c r="B34" s="5"/>
      <c r="C34" s="69" t="s">
        <v>42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2"/>
      <c r="R34" s="69" t="s">
        <v>44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2"/>
      <c r="AG34" s="69" t="s">
        <v>45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2"/>
      <c r="AV34" s="69" t="s">
        <v>46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3"/>
      <c r="BK34" s="3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3"/>
      <c r="B35" s="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2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2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2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3"/>
      <c r="BK35" s="3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3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3"/>
      <c r="BK36" s="3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3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3"/>
      <c r="BK37" s="3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3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3"/>
      <c r="BK38" s="3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3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3"/>
      <c r="BK39" s="3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3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3"/>
      <c r="BK40" s="3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3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3"/>
      <c r="BK41" s="3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3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3"/>
      <c r="BK42" s="3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3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3"/>
      <c r="BK43" s="3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3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3"/>
      <c r="BK44" s="3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3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3"/>
      <c r="BK45" s="3"/>
      <c r="BL45" s="63" t="s">
        <v>30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3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3"/>
      <c r="BK46" s="3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3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3"/>
      <c r="BK47" s="3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3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3"/>
      <c r="BK48" s="3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3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3"/>
      <c r="BK49" s="3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3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3"/>
      <c r="BK50" s="3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3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3"/>
      <c r="BK51" s="3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3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3"/>
      <c r="BK52" s="3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3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13"/>
      <c r="BK53" s="3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3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13"/>
      <c r="BK54" s="3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3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13"/>
      <c r="BK55" s="3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3"/>
      <c r="B56" s="5"/>
      <c r="C56" s="69" t="s">
        <v>50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2"/>
      <c r="R56" s="69" t="s">
        <v>16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2"/>
      <c r="AG56" s="69" t="s">
        <v>51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2"/>
      <c r="AV56" s="69" t="s">
        <v>52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3"/>
      <c r="BK56" s="3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3"/>
      <c r="B57" s="5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2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2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2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3"/>
      <c r="BK57" s="3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3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2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2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3"/>
      <c r="BK58" s="3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3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4"/>
      <c r="BK59" s="3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3"/>
      <c r="B60" s="60" t="s">
        <v>48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3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3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3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3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3"/>
      <c r="BK62" s="3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3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3"/>
      <c r="BK63" s="3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3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3"/>
      <c r="BK64" s="3"/>
      <c r="BL64" s="63" t="s">
        <v>49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3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3"/>
      <c r="BK65" s="3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3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3"/>
      <c r="BK66" s="3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3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3"/>
      <c r="BK67" s="3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3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3"/>
      <c r="BK68" s="3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3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3"/>
      <c r="BK69" s="3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3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13"/>
      <c r="BK70" s="3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3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13"/>
      <c r="BK71" s="3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3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13"/>
      <c r="BK72" s="3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3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3"/>
      <c r="BK73" s="3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3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3"/>
      <c r="BK74" s="3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3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13"/>
      <c r="BK75" s="3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3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13"/>
      <c r="BK76" s="3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3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13"/>
      <c r="BK77" s="3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3"/>
      <c r="B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13"/>
      <c r="BK78" s="3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3"/>
      <c r="B79" s="5"/>
      <c r="C79" s="69" t="s">
        <v>17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2"/>
      <c r="V79" s="12"/>
      <c r="W79" s="69" t="s">
        <v>53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2"/>
      <c r="AP79" s="12"/>
      <c r="AQ79" s="69" t="s">
        <v>55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8"/>
      <c r="BJ79" s="13"/>
      <c r="BK79" s="3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3"/>
      <c r="B80" s="5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2"/>
      <c r="V80" s="12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2"/>
      <c r="AP80" s="12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8"/>
      <c r="BJ80" s="13"/>
      <c r="BK80" s="3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3"/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8"/>
      <c r="AP81" s="8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8"/>
      <c r="BJ81" s="13"/>
      <c r="BK81" s="3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3"/>
      <c r="B82" s="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4"/>
      <c r="BK82" s="3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3" t="s">
        <v>38</v>
      </c>
    </row>
    <row r="84" spans="1:78" x14ac:dyDescent="0.15">
      <c r="C84" s="3" t="s">
        <v>41</v>
      </c>
    </row>
    <row r="85" spans="1:78" hidden="1" x14ac:dyDescent="0.15">
      <c r="B85" s="7" t="s">
        <v>9</v>
      </c>
      <c r="C85" s="7"/>
      <c r="D85" s="7"/>
      <c r="E85" s="7" t="s">
        <v>56</v>
      </c>
      <c r="F85" s="7" t="s">
        <v>29</v>
      </c>
      <c r="G85" s="7" t="s">
        <v>58</v>
      </c>
      <c r="H85" s="7" t="s">
        <v>59</v>
      </c>
      <c r="I85" s="7" t="s">
        <v>61</v>
      </c>
      <c r="J85" s="7" t="s">
        <v>26</v>
      </c>
      <c r="K85" s="7" t="s">
        <v>63</v>
      </c>
      <c r="L85" s="7" t="s">
        <v>54</v>
      </c>
      <c r="M85" s="7" t="s">
        <v>40</v>
      </c>
      <c r="N85" s="7" t="s">
        <v>57</v>
      </c>
      <c r="O85" s="7" t="s">
        <v>28</v>
      </c>
    </row>
    <row r="86" spans="1:78" hidden="1" x14ac:dyDescent="0.15">
      <c r="B86" s="7"/>
      <c r="C86" s="7"/>
      <c r="D86" s="7"/>
      <c r="E86" s="7" t="str">
        <f>データ!AI6</f>
        <v/>
      </c>
      <c r="F86" s="7" t="s">
        <v>65</v>
      </c>
      <c r="G86" s="7" t="s">
        <v>65</v>
      </c>
      <c r="H86" s="7" t="str">
        <f>データ!BP6</f>
        <v>【914.53】</v>
      </c>
      <c r="I86" s="7" t="str">
        <f>データ!CA6</f>
        <v>【55.73】</v>
      </c>
      <c r="J86" s="7" t="str">
        <f>データ!CL6</f>
        <v>【276.78】</v>
      </c>
      <c r="K86" s="7" t="str">
        <f>データ!CW6</f>
        <v>【59.15】</v>
      </c>
      <c r="L86" s="7" t="str">
        <f>データ!DH6</f>
        <v>【85.01】</v>
      </c>
      <c r="M86" s="7" t="s">
        <v>65</v>
      </c>
      <c r="N86" s="7" t="s">
        <v>65</v>
      </c>
      <c r="O86" s="7" t="str">
        <f>データ!EO6</f>
        <v>【1.58】</v>
      </c>
    </row>
  </sheetData>
  <sheetProtection password="B319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1" max="1" width="9" style="1" customWidth="1"/>
    <col min="2" max="144" width="11.875" style="1" customWidth="1"/>
    <col min="145" max="145" width="9" style="1" customWidth="1"/>
    <col min="146" max="16384" width="9" style="1"/>
  </cols>
  <sheetData>
    <row r="1" spans="1:145" x14ac:dyDescent="0.15">
      <c r="A1" s="1" t="s">
        <v>67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68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43</v>
      </c>
      <c r="B3" s="30" t="s">
        <v>64</v>
      </c>
      <c r="C3" s="30" t="s">
        <v>47</v>
      </c>
      <c r="D3" s="30" t="s">
        <v>20</v>
      </c>
      <c r="E3" s="30" t="s">
        <v>35</v>
      </c>
      <c r="F3" s="30" t="s">
        <v>60</v>
      </c>
      <c r="G3" s="30" t="s">
        <v>69</v>
      </c>
      <c r="H3" s="78" t="s">
        <v>1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70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48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71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72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73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74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75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77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78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79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80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81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82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83</v>
      </c>
      <c r="B5" s="32"/>
      <c r="C5" s="32"/>
      <c r="D5" s="32"/>
      <c r="E5" s="32"/>
      <c r="F5" s="32"/>
      <c r="G5" s="32"/>
      <c r="H5" s="36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5</v>
      </c>
      <c r="N5" s="36" t="s">
        <v>89</v>
      </c>
      <c r="O5" s="36" t="s">
        <v>90</v>
      </c>
      <c r="P5" s="36" t="s">
        <v>91</v>
      </c>
      <c r="Q5" s="36" t="s">
        <v>92</v>
      </c>
      <c r="R5" s="36" t="s">
        <v>93</v>
      </c>
      <c r="S5" s="36" t="s">
        <v>66</v>
      </c>
      <c r="T5" s="36" t="s">
        <v>94</v>
      </c>
      <c r="U5" s="36" t="s">
        <v>95</v>
      </c>
      <c r="V5" s="36" t="s">
        <v>96</v>
      </c>
      <c r="W5" s="36" t="s">
        <v>97</v>
      </c>
      <c r="X5" s="36" t="s">
        <v>98</v>
      </c>
      <c r="Y5" s="36" t="s">
        <v>33</v>
      </c>
      <c r="Z5" s="36" t="s">
        <v>99</v>
      </c>
      <c r="AA5" s="36" t="s">
        <v>100</v>
      </c>
      <c r="AB5" s="36" t="s">
        <v>101</v>
      </c>
      <c r="AC5" s="36" t="s">
        <v>102</v>
      </c>
      <c r="AD5" s="36" t="s">
        <v>103</v>
      </c>
      <c r="AE5" s="36" t="s">
        <v>104</v>
      </c>
      <c r="AF5" s="36" t="s">
        <v>105</v>
      </c>
      <c r="AG5" s="36" t="s">
        <v>106</v>
      </c>
      <c r="AH5" s="36" t="s">
        <v>107</v>
      </c>
      <c r="AI5" s="36" t="s">
        <v>9</v>
      </c>
      <c r="AJ5" s="36" t="s">
        <v>33</v>
      </c>
      <c r="AK5" s="36" t="s">
        <v>99</v>
      </c>
      <c r="AL5" s="36" t="s">
        <v>100</v>
      </c>
      <c r="AM5" s="36" t="s">
        <v>101</v>
      </c>
      <c r="AN5" s="36" t="s">
        <v>102</v>
      </c>
      <c r="AO5" s="36" t="s">
        <v>103</v>
      </c>
      <c r="AP5" s="36" t="s">
        <v>104</v>
      </c>
      <c r="AQ5" s="36" t="s">
        <v>105</v>
      </c>
      <c r="AR5" s="36" t="s">
        <v>106</v>
      </c>
      <c r="AS5" s="36" t="s">
        <v>107</v>
      </c>
      <c r="AT5" s="36" t="s">
        <v>108</v>
      </c>
      <c r="AU5" s="36" t="s">
        <v>33</v>
      </c>
      <c r="AV5" s="36" t="s">
        <v>99</v>
      </c>
      <c r="AW5" s="36" t="s">
        <v>100</v>
      </c>
      <c r="AX5" s="36" t="s">
        <v>101</v>
      </c>
      <c r="AY5" s="36" t="s">
        <v>102</v>
      </c>
      <c r="AZ5" s="36" t="s">
        <v>103</v>
      </c>
      <c r="BA5" s="36" t="s">
        <v>104</v>
      </c>
      <c r="BB5" s="36" t="s">
        <v>105</v>
      </c>
      <c r="BC5" s="36" t="s">
        <v>106</v>
      </c>
      <c r="BD5" s="36" t="s">
        <v>107</v>
      </c>
      <c r="BE5" s="36" t="s">
        <v>108</v>
      </c>
      <c r="BF5" s="36" t="s">
        <v>33</v>
      </c>
      <c r="BG5" s="36" t="s">
        <v>99</v>
      </c>
      <c r="BH5" s="36" t="s">
        <v>100</v>
      </c>
      <c r="BI5" s="36" t="s">
        <v>101</v>
      </c>
      <c r="BJ5" s="36" t="s">
        <v>102</v>
      </c>
      <c r="BK5" s="36" t="s">
        <v>103</v>
      </c>
      <c r="BL5" s="36" t="s">
        <v>104</v>
      </c>
      <c r="BM5" s="36" t="s">
        <v>105</v>
      </c>
      <c r="BN5" s="36" t="s">
        <v>106</v>
      </c>
      <c r="BO5" s="36" t="s">
        <v>107</v>
      </c>
      <c r="BP5" s="36" t="s">
        <v>108</v>
      </c>
      <c r="BQ5" s="36" t="s">
        <v>33</v>
      </c>
      <c r="BR5" s="36" t="s">
        <v>99</v>
      </c>
      <c r="BS5" s="36" t="s">
        <v>100</v>
      </c>
      <c r="BT5" s="36" t="s">
        <v>101</v>
      </c>
      <c r="BU5" s="36" t="s">
        <v>102</v>
      </c>
      <c r="BV5" s="36" t="s">
        <v>103</v>
      </c>
      <c r="BW5" s="36" t="s">
        <v>104</v>
      </c>
      <c r="BX5" s="36" t="s">
        <v>105</v>
      </c>
      <c r="BY5" s="36" t="s">
        <v>106</v>
      </c>
      <c r="BZ5" s="36" t="s">
        <v>107</v>
      </c>
      <c r="CA5" s="36" t="s">
        <v>108</v>
      </c>
      <c r="CB5" s="36" t="s">
        <v>33</v>
      </c>
      <c r="CC5" s="36" t="s">
        <v>99</v>
      </c>
      <c r="CD5" s="36" t="s">
        <v>100</v>
      </c>
      <c r="CE5" s="36" t="s">
        <v>101</v>
      </c>
      <c r="CF5" s="36" t="s">
        <v>102</v>
      </c>
      <c r="CG5" s="36" t="s">
        <v>103</v>
      </c>
      <c r="CH5" s="36" t="s">
        <v>104</v>
      </c>
      <c r="CI5" s="36" t="s">
        <v>105</v>
      </c>
      <c r="CJ5" s="36" t="s">
        <v>106</v>
      </c>
      <c r="CK5" s="36" t="s">
        <v>107</v>
      </c>
      <c r="CL5" s="36" t="s">
        <v>108</v>
      </c>
      <c r="CM5" s="36" t="s">
        <v>33</v>
      </c>
      <c r="CN5" s="36" t="s">
        <v>99</v>
      </c>
      <c r="CO5" s="36" t="s">
        <v>100</v>
      </c>
      <c r="CP5" s="36" t="s">
        <v>101</v>
      </c>
      <c r="CQ5" s="36" t="s">
        <v>102</v>
      </c>
      <c r="CR5" s="36" t="s">
        <v>103</v>
      </c>
      <c r="CS5" s="36" t="s">
        <v>104</v>
      </c>
      <c r="CT5" s="36" t="s">
        <v>105</v>
      </c>
      <c r="CU5" s="36" t="s">
        <v>106</v>
      </c>
      <c r="CV5" s="36" t="s">
        <v>107</v>
      </c>
      <c r="CW5" s="36" t="s">
        <v>108</v>
      </c>
      <c r="CX5" s="36" t="s">
        <v>33</v>
      </c>
      <c r="CY5" s="36" t="s">
        <v>99</v>
      </c>
      <c r="CZ5" s="36" t="s">
        <v>100</v>
      </c>
      <c r="DA5" s="36" t="s">
        <v>101</v>
      </c>
      <c r="DB5" s="36" t="s">
        <v>102</v>
      </c>
      <c r="DC5" s="36" t="s">
        <v>103</v>
      </c>
      <c r="DD5" s="36" t="s">
        <v>104</v>
      </c>
      <c r="DE5" s="36" t="s">
        <v>105</v>
      </c>
      <c r="DF5" s="36" t="s">
        <v>106</v>
      </c>
      <c r="DG5" s="36" t="s">
        <v>107</v>
      </c>
      <c r="DH5" s="36" t="s">
        <v>108</v>
      </c>
      <c r="DI5" s="36" t="s">
        <v>33</v>
      </c>
      <c r="DJ5" s="36" t="s">
        <v>99</v>
      </c>
      <c r="DK5" s="36" t="s">
        <v>100</v>
      </c>
      <c r="DL5" s="36" t="s">
        <v>101</v>
      </c>
      <c r="DM5" s="36" t="s">
        <v>102</v>
      </c>
      <c r="DN5" s="36" t="s">
        <v>103</v>
      </c>
      <c r="DO5" s="36" t="s">
        <v>104</v>
      </c>
      <c r="DP5" s="36" t="s">
        <v>105</v>
      </c>
      <c r="DQ5" s="36" t="s">
        <v>106</v>
      </c>
      <c r="DR5" s="36" t="s">
        <v>107</v>
      </c>
      <c r="DS5" s="36" t="s">
        <v>108</v>
      </c>
      <c r="DT5" s="36" t="s">
        <v>33</v>
      </c>
      <c r="DU5" s="36" t="s">
        <v>99</v>
      </c>
      <c r="DV5" s="36" t="s">
        <v>100</v>
      </c>
      <c r="DW5" s="36" t="s">
        <v>101</v>
      </c>
      <c r="DX5" s="36" t="s">
        <v>102</v>
      </c>
      <c r="DY5" s="36" t="s">
        <v>103</v>
      </c>
      <c r="DZ5" s="36" t="s">
        <v>104</v>
      </c>
      <c r="EA5" s="36" t="s">
        <v>105</v>
      </c>
      <c r="EB5" s="36" t="s">
        <v>106</v>
      </c>
      <c r="EC5" s="36" t="s">
        <v>107</v>
      </c>
      <c r="ED5" s="36" t="s">
        <v>108</v>
      </c>
      <c r="EE5" s="36" t="s">
        <v>33</v>
      </c>
      <c r="EF5" s="36" t="s">
        <v>99</v>
      </c>
      <c r="EG5" s="36" t="s">
        <v>100</v>
      </c>
      <c r="EH5" s="36" t="s">
        <v>101</v>
      </c>
      <c r="EI5" s="36" t="s">
        <v>102</v>
      </c>
      <c r="EJ5" s="36" t="s">
        <v>103</v>
      </c>
      <c r="EK5" s="36" t="s">
        <v>104</v>
      </c>
      <c r="EL5" s="36" t="s">
        <v>105</v>
      </c>
      <c r="EM5" s="36" t="s">
        <v>106</v>
      </c>
      <c r="EN5" s="36" t="s">
        <v>107</v>
      </c>
      <c r="EO5" s="36" t="s">
        <v>108</v>
      </c>
    </row>
    <row r="6" spans="1:145" s="27" customFormat="1" x14ac:dyDescent="0.15">
      <c r="A6" s="28" t="s">
        <v>109</v>
      </c>
      <c r="B6" s="33">
        <f t="shared" ref="B6:X6" si="1">B7</f>
        <v>2016</v>
      </c>
      <c r="C6" s="33">
        <f t="shared" si="1"/>
        <v>74454</v>
      </c>
      <c r="D6" s="33">
        <f t="shared" si="1"/>
        <v>47</v>
      </c>
      <c r="E6" s="33">
        <f t="shared" si="1"/>
        <v>17</v>
      </c>
      <c r="F6" s="33">
        <f t="shared" si="1"/>
        <v>5</v>
      </c>
      <c r="G6" s="33">
        <f t="shared" si="1"/>
        <v>0</v>
      </c>
      <c r="H6" s="33" t="str">
        <f t="shared" si="1"/>
        <v>福島県　金山町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農業集落排水</v>
      </c>
      <c r="L6" s="33" t="str">
        <f t="shared" si="1"/>
        <v>F3</v>
      </c>
      <c r="M6" s="33">
        <f t="shared" si="1"/>
        <v>0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1.63</v>
      </c>
      <c r="Q6" s="37">
        <f t="shared" si="1"/>
        <v>95.74</v>
      </c>
      <c r="R6" s="37">
        <f t="shared" si="1"/>
        <v>4860</v>
      </c>
      <c r="S6" s="37">
        <f t="shared" si="1"/>
        <v>2196</v>
      </c>
      <c r="T6" s="37">
        <f t="shared" si="1"/>
        <v>293.92</v>
      </c>
      <c r="U6" s="37">
        <f t="shared" si="1"/>
        <v>7.47</v>
      </c>
      <c r="V6" s="37">
        <f t="shared" si="1"/>
        <v>35</v>
      </c>
      <c r="W6" s="37">
        <f t="shared" si="1"/>
        <v>0.03</v>
      </c>
      <c r="X6" s="37">
        <f t="shared" si="1"/>
        <v>1166.67</v>
      </c>
      <c r="Y6" s="41">
        <f t="shared" ref="Y6:AH6" si="2">IF(Y7="",NA(),Y7)</f>
        <v>82.75</v>
      </c>
      <c r="Z6" s="41">
        <f t="shared" si="2"/>
        <v>81.88</v>
      </c>
      <c r="AA6" s="41">
        <f t="shared" si="2"/>
        <v>77.69</v>
      </c>
      <c r="AB6" s="41">
        <f t="shared" si="2"/>
        <v>85.49</v>
      </c>
      <c r="AC6" s="41">
        <f t="shared" si="2"/>
        <v>82.31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37">
        <f t="shared" ref="BF6:BO6" si="5">IF(BF7="",NA(),BF7)</f>
        <v>0</v>
      </c>
      <c r="BG6" s="37">
        <f t="shared" si="5"/>
        <v>0</v>
      </c>
      <c r="BH6" s="37">
        <f t="shared" si="5"/>
        <v>0</v>
      </c>
      <c r="BI6" s="41">
        <f t="shared" si="5"/>
        <v>1665.64</v>
      </c>
      <c r="BJ6" s="41">
        <f t="shared" si="5"/>
        <v>1268.1600000000001</v>
      </c>
      <c r="BK6" s="41">
        <f t="shared" si="5"/>
        <v>1144.05</v>
      </c>
      <c r="BL6" s="41">
        <f t="shared" si="5"/>
        <v>1117.1099999999999</v>
      </c>
      <c r="BM6" s="41">
        <f t="shared" si="5"/>
        <v>1161.05</v>
      </c>
      <c r="BN6" s="41">
        <f t="shared" si="5"/>
        <v>979.89</v>
      </c>
      <c r="BO6" s="41">
        <f t="shared" si="5"/>
        <v>1051.43</v>
      </c>
      <c r="BP6" s="37" t="str">
        <f>IF(BP7="","",IF(BP7="-","【-】","【"&amp;SUBSTITUTE(TEXT(BP7,"#,##0.00"),"-","△")&amp;"】"))</f>
        <v>【914.53】</v>
      </c>
      <c r="BQ6" s="41">
        <f t="shared" ref="BQ6:BZ6" si="6">IF(BQ7="",NA(),BQ7)</f>
        <v>43.68</v>
      </c>
      <c r="BR6" s="41">
        <f t="shared" si="6"/>
        <v>32.549999999999997</v>
      </c>
      <c r="BS6" s="41">
        <f t="shared" si="6"/>
        <v>40.69</v>
      </c>
      <c r="BT6" s="41">
        <f t="shared" si="6"/>
        <v>24.56</v>
      </c>
      <c r="BU6" s="41">
        <f t="shared" si="6"/>
        <v>40.49</v>
      </c>
      <c r="BV6" s="41">
        <f t="shared" si="6"/>
        <v>42.48</v>
      </c>
      <c r="BW6" s="41">
        <f t="shared" si="6"/>
        <v>41.04</v>
      </c>
      <c r="BX6" s="41">
        <f t="shared" si="6"/>
        <v>41.08</v>
      </c>
      <c r="BY6" s="41">
        <f t="shared" si="6"/>
        <v>41.34</v>
      </c>
      <c r="BZ6" s="41">
        <f t="shared" si="6"/>
        <v>40.06</v>
      </c>
      <c r="CA6" s="37" t="str">
        <f>IF(CA7="","",IF(CA7="-","【-】","【"&amp;SUBSTITUTE(TEXT(CA7,"#,##0.00"),"-","△")&amp;"】"))</f>
        <v>【55.73】</v>
      </c>
      <c r="CB6" s="41">
        <f t="shared" ref="CB6:CK6" si="7">IF(CB7="",NA(),CB7)</f>
        <v>1786.26</v>
      </c>
      <c r="CC6" s="41">
        <f t="shared" si="7"/>
        <v>2298.11</v>
      </c>
      <c r="CD6" s="41">
        <f t="shared" si="7"/>
        <v>2026.05</v>
      </c>
      <c r="CE6" s="41">
        <f t="shared" si="7"/>
        <v>3014.47</v>
      </c>
      <c r="CF6" s="41">
        <f t="shared" si="7"/>
        <v>1714.69</v>
      </c>
      <c r="CG6" s="41">
        <f t="shared" si="7"/>
        <v>343.8</v>
      </c>
      <c r="CH6" s="41">
        <f t="shared" si="7"/>
        <v>357.08</v>
      </c>
      <c r="CI6" s="41">
        <f t="shared" si="7"/>
        <v>378.08</v>
      </c>
      <c r="CJ6" s="41">
        <f t="shared" si="7"/>
        <v>357.49</v>
      </c>
      <c r="CK6" s="41">
        <f t="shared" si="7"/>
        <v>355.22</v>
      </c>
      <c r="CL6" s="37" t="str">
        <f>IF(CL7="","",IF(CL7="-","【-】","【"&amp;SUBSTITUTE(TEXT(CL7,"#,##0.00"),"-","△")&amp;"】"))</f>
        <v>【276.78】</v>
      </c>
      <c r="CM6" s="41" t="str">
        <f t="shared" ref="CM6:CV6" si="8">IF(CM7="",NA(),CM7)</f>
        <v>-</v>
      </c>
      <c r="CN6" s="41" t="str">
        <f t="shared" si="8"/>
        <v>-</v>
      </c>
      <c r="CO6" s="41" t="str">
        <f t="shared" si="8"/>
        <v>-</v>
      </c>
      <c r="CP6" s="41" t="str">
        <f t="shared" si="8"/>
        <v>-</v>
      </c>
      <c r="CQ6" s="41">
        <f t="shared" si="8"/>
        <v>100</v>
      </c>
      <c r="CR6" s="41">
        <f t="shared" si="8"/>
        <v>46.06</v>
      </c>
      <c r="CS6" s="41">
        <f t="shared" si="8"/>
        <v>45.95</v>
      </c>
      <c r="CT6" s="41">
        <f t="shared" si="8"/>
        <v>44.69</v>
      </c>
      <c r="CU6" s="41">
        <f t="shared" si="8"/>
        <v>44.69</v>
      </c>
      <c r="CV6" s="41">
        <f t="shared" si="8"/>
        <v>42.84</v>
      </c>
      <c r="CW6" s="37" t="str">
        <f>IF(CW7="","",IF(CW7="-","【-】","【"&amp;SUBSTITUTE(TEXT(CW7,"#,##0.00"),"-","△")&amp;"】"))</f>
        <v>【59.15】</v>
      </c>
      <c r="CX6" s="41">
        <f t="shared" ref="CX6:DG6" si="9">IF(CX7="",NA(),CX7)</f>
        <v>97.83</v>
      </c>
      <c r="CY6" s="41">
        <f t="shared" si="9"/>
        <v>94.74</v>
      </c>
      <c r="CZ6" s="41">
        <f t="shared" si="9"/>
        <v>93.75</v>
      </c>
      <c r="DA6" s="41">
        <f t="shared" si="9"/>
        <v>90.91</v>
      </c>
      <c r="DB6" s="41">
        <f t="shared" si="9"/>
        <v>91.43</v>
      </c>
      <c r="DC6" s="41">
        <f t="shared" si="9"/>
        <v>72.989999999999995</v>
      </c>
      <c r="DD6" s="41">
        <f t="shared" si="9"/>
        <v>71.97</v>
      </c>
      <c r="DE6" s="41">
        <f t="shared" si="9"/>
        <v>70.59</v>
      </c>
      <c r="DF6" s="41">
        <f t="shared" si="9"/>
        <v>69.67</v>
      </c>
      <c r="DG6" s="41">
        <f t="shared" si="9"/>
        <v>66.3</v>
      </c>
      <c r="DH6" s="37" t="str">
        <f>IF(DH7="","",IF(DH7="-","【-】","【"&amp;SUBSTITUTE(TEXT(DH7,"#,##0.00"),"-","△")&amp;"】"))</f>
        <v>【85.01】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37">
        <f t="shared" ref="EE6:EN6" si="12">IF(EE7="",NA(),EE7)</f>
        <v>0</v>
      </c>
      <c r="EF6" s="37">
        <f t="shared" si="12"/>
        <v>0</v>
      </c>
      <c r="EG6" s="37">
        <f t="shared" si="12"/>
        <v>0</v>
      </c>
      <c r="EH6" s="37">
        <f t="shared" si="12"/>
        <v>0</v>
      </c>
      <c r="EI6" s="37">
        <f t="shared" si="12"/>
        <v>0</v>
      </c>
      <c r="EJ6" s="41">
        <f t="shared" si="12"/>
        <v>0.06</v>
      </c>
      <c r="EK6" s="41">
        <f t="shared" si="12"/>
        <v>0.04</v>
      </c>
      <c r="EL6" s="41">
        <f t="shared" si="12"/>
        <v>7.0000000000000007E-2</v>
      </c>
      <c r="EM6" s="41">
        <f t="shared" si="12"/>
        <v>0.02</v>
      </c>
      <c r="EN6" s="41">
        <f t="shared" si="12"/>
        <v>0.03</v>
      </c>
      <c r="EO6" s="37" t="str">
        <f>IF(EO7="","",IF(EO7="-","【-】","【"&amp;SUBSTITUTE(TEXT(EO7,"#,##0.00"),"-","△")&amp;"】"))</f>
        <v>【1.58】</v>
      </c>
    </row>
    <row r="7" spans="1:145" s="27" customFormat="1" x14ac:dyDescent="0.15">
      <c r="A7" s="28"/>
      <c r="B7" s="34">
        <v>2016</v>
      </c>
      <c r="C7" s="34">
        <v>74454</v>
      </c>
      <c r="D7" s="34">
        <v>47</v>
      </c>
      <c r="E7" s="34">
        <v>17</v>
      </c>
      <c r="F7" s="34">
        <v>5</v>
      </c>
      <c r="G7" s="34">
        <v>0</v>
      </c>
      <c r="H7" s="34" t="s">
        <v>110</v>
      </c>
      <c r="I7" s="34" t="s">
        <v>111</v>
      </c>
      <c r="J7" s="34" t="s">
        <v>112</v>
      </c>
      <c r="K7" s="34" t="s">
        <v>113</v>
      </c>
      <c r="L7" s="34" t="s">
        <v>62</v>
      </c>
      <c r="M7" s="34"/>
      <c r="N7" s="38" t="s">
        <v>65</v>
      </c>
      <c r="O7" s="38" t="s">
        <v>114</v>
      </c>
      <c r="P7" s="38">
        <v>1.63</v>
      </c>
      <c r="Q7" s="38">
        <v>95.74</v>
      </c>
      <c r="R7" s="38">
        <v>4860</v>
      </c>
      <c r="S7" s="38">
        <v>2196</v>
      </c>
      <c r="T7" s="38">
        <v>293.92</v>
      </c>
      <c r="U7" s="38">
        <v>7.47</v>
      </c>
      <c r="V7" s="38">
        <v>35</v>
      </c>
      <c r="W7" s="38">
        <v>0.03</v>
      </c>
      <c r="X7" s="38">
        <v>1166.67</v>
      </c>
      <c r="Y7" s="38">
        <v>82.75</v>
      </c>
      <c r="Z7" s="38">
        <v>81.88</v>
      </c>
      <c r="AA7" s="38">
        <v>77.69</v>
      </c>
      <c r="AB7" s="38">
        <v>85.49</v>
      </c>
      <c r="AC7" s="38">
        <v>82.31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1665.64</v>
      </c>
      <c r="BJ7" s="38">
        <v>1268.1600000000001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43.68</v>
      </c>
      <c r="BR7" s="38">
        <v>32.549999999999997</v>
      </c>
      <c r="BS7" s="38">
        <v>40.69</v>
      </c>
      <c r="BT7" s="38">
        <v>24.56</v>
      </c>
      <c r="BU7" s="38">
        <v>40.49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1786.26</v>
      </c>
      <c r="CC7" s="38">
        <v>2298.11</v>
      </c>
      <c r="CD7" s="38">
        <v>2026.05</v>
      </c>
      <c r="CE7" s="38">
        <v>3014.47</v>
      </c>
      <c r="CF7" s="38">
        <v>1714.69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 t="s">
        <v>65</v>
      </c>
      <c r="CN7" s="38" t="s">
        <v>65</v>
      </c>
      <c r="CO7" s="38" t="s">
        <v>65</v>
      </c>
      <c r="CP7" s="38" t="s">
        <v>65</v>
      </c>
      <c r="CQ7" s="38">
        <v>100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97.83</v>
      </c>
      <c r="CY7" s="38">
        <v>94.74</v>
      </c>
      <c r="CZ7" s="38">
        <v>93.75</v>
      </c>
      <c r="DA7" s="38">
        <v>90.91</v>
      </c>
      <c r="DB7" s="38">
        <v>91.43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115</v>
      </c>
      <c r="C9" s="29" t="s">
        <v>116</v>
      </c>
      <c r="D9" s="29" t="s">
        <v>117</v>
      </c>
      <c r="E9" s="29" t="s">
        <v>118</v>
      </c>
      <c r="F9" s="29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64</v>
      </c>
      <c r="B10" s="35">
        <f>DATEVALUE($B$6-4&amp;"年1月1日")</f>
        <v>40909</v>
      </c>
      <c r="C10" s="35">
        <f>DATEVALUE($B$6-3&amp;"年1月1日")</f>
        <v>41275</v>
      </c>
      <c r="D10" s="35">
        <f>DATEVALUE($B$6-2&amp;"年1月1日")</f>
        <v>41640</v>
      </c>
      <c r="E10" s="35">
        <f>DATEVALUE($B$6-1&amp;"年1月1日")</f>
        <v>42005</v>
      </c>
      <c r="F10" s="35">
        <f>DATEVALUE($B$6&amp;"年1月1日")</f>
        <v>42370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7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2018-01-30T08:05:03Z</vt:filetime>
  </property>
</Properties>
</file>