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30" yWindow="615" windowWidth="17655" windowHeight="7620" tabRatio="776"/>
  </bookViews>
  <sheets>
    <sheet name="Ⅱ大豆の部" sheetId="19" r:id="rId1"/>
    <sheet name="大豆生産①" sheetId="1" r:id="rId2"/>
    <sheet name="栽培管理状況②" sheetId="5" r:id="rId3"/>
    <sheet name="大豆の検査結果③" sheetId="14" r:id="rId4"/>
    <sheet name="排水対策④" sheetId="4" r:id="rId5"/>
    <sheet name="大豆団地状況⑤" sheetId="17" r:id="rId6"/>
    <sheet name="乾燥調製施設等設置状況⑥" sheetId="20" r:id="rId7"/>
    <sheet name="地産地消・県外流通状況⑦" sheetId="21" r:id="rId8"/>
    <sheet name="新技術導入状況⑧" sheetId="13" r:id="rId9"/>
  </sheets>
  <definedNames>
    <definedName name="_xlnm.Print_Area" localSheetId="0">Ⅱ大豆の部!$A$1:$G$40</definedName>
    <definedName name="_xlnm.Print_Area" localSheetId="6">乾燥調製施設等設置状況⑥!$A$1:$I$33</definedName>
    <definedName name="_xlnm.Print_Area" localSheetId="2">栽培管理状況②!$A$1:$AO$95</definedName>
    <definedName name="_xlnm.Print_Area" localSheetId="8">新技術導入状況⑧!$A$1:$K$34</definedName>
    <definedName name="_xlnm.Print_Area" localSheetId="3">大豆の検査結果③!$A$1:$R$44</definedName>
    <definedName name="_xlnm.Print_Area" localSheetId="1">大豆生産①!$A$1:$Q$91</definedName>
    <definedName name="_xlnm.Print_Area" localSheetId="5">大豆団地状況⑤!$A$1:$O$13</definedName>
    <definedName name="_xlnm.Print_Area" localSheetId="7">地産地消・県外流通状況⑦!$A$1:$J$16</definedName>
    <definedName name="_xlnm.Print_Area" localSheetId="4">排水対策④!$A$1:$I$92</definedName>
    <definedName name="_xlnm.Print_Titles" localSheetId="2">栽培管理状況②!$1:$9</definedName>
    <definedName name="_xlnm.Print_Titles" localSheetId="3">大豆の検査結果③!$2:$4</definedName>
    <definedName name="_xlnm.Print_Titles" localSheetId="1">大豆生産①!$1:$6</definedName>
    <definedName name="_xlnm.Print_Titles" localSheetId="5">大豆団地状況⑤!$1:$4</definedName>
    <definedName name="_xlnm.Print_Titles" localSheetId="7">地産地消・県外流通状況⑦!$2:$4</definedName>
    <definedName name="_xlnm.Print_Titles" localSheetId="4">排水対策④!$1:$6</definedName>
  </definedNames>
  <calcPr calcId="145621"/>
</workbook>
</file>

<file path=xl/calcChain.xml><?xml version="1.0" encoding="utf-8"?>
<calcChain xmlns="http://schemas.openxmlformats.org/spreadsheetml/2006/main">
  <c r="K6" i="13" l="1"/>
  <c r="J6" i="13"/>
  <c r="H6" i="13"/>
  <c r="G6" i="13"/>
  <c r="F6" i="13"/>
  <c r="J5" i="13"/>
  <c r="H5" i="13"/>
  <c r="G5" i="13"/>
  <c r="F5" i="13"/>
  <c r="E5" i="13"/>
  <c r="C6" i="13"/>
  <c r="C5" i="13"/>
  <c r="E6" i="13"/>
  <c r="K89" i="1" l="1"/>
  <c r="M9" i="14" l="1"/>
  <c r="J32" i="14"/>
  <c r="J31" i="14"/>
  <c r="P15" i="14"/>
  <c r="R19" i="14"/>
  <c r="R15" i="14"/>
  <c r="R14" i="14"/>
  <c r="R10" i="14"/>
  <c r="L12" i="14"/>
  <c r="L10" i="14"/>
  <c r="F12" i="14"/>
  <c r="F11" i="14"/>
  <c r="F10" i="14"/>
  <c r="E7" i="14"/>
  <c r="D32" i="14"/>
  <c r="D31" i="14"/>
  <c r="M24" i="14"/>
  <c r="D11" i="14"/>
  <c r="D10" i="14"/>
  <c r="K21" i="1" l="1"/>
  <c r="K22" i="1"/>
  <c r="K23" i="1"/>
  <c r="C24" i="1"/>
  <c r="E24" i="1"/>
  <c r="L24" i="1"/>
  <c r="O24" i="1"/>
  <c r="Q24" i="1"/>
  <c r="P24" i="1" s="1"/>
  <c r="N24" i="1" l="1"/>
  <c r="K24" i="1"/>
  <c r="M24" i="1" s="1"/>
  <c r="O79" i="1" l="1"/>
  <c r="K56" i="1" l="1"/>
  <c r="K54" i="1"/>
  <c r="C13" i="4" l="1"/>
  <c r="L20" i="5"/>
  <c r="AC20" i="5"/>
  <c r="S18" i="5"/>
  <c r="AF16" i="5"/>
  <c r="AJ16" i="5"/>
  <c r="E88" i="4"/>
  <c r="D88" i="4"/>
  <c r="G79" i="4"/>
  <c r="F69" i="4"/>
  <c r="G61" i="4"/>
  <c r="E61" i="4"/>
  <c r="D61" i="4"/>
  <c r="F57" i="4"/>
  <c r="F14" i="4" s="1"/>
  <c r="E57" i="4"/>
  <c r="E53" i="4"/>
  <c r="E13" i="4" s="1"/>
  <c r="D53" i="4"/>
  <c r="D13" i="4" s="1"/>
  <c r="C53" i="4"/>
  <c r="E43" i="4"/>
  <c r="D43" i="4"/>
  <c r="C12" i="4"/>
  <c r="I34" i="4"/>
  <c r="H34" i="4"/>
  <c r="E34" i="4"/>
  <c r="E12" i="4" s="1"/>
  <c r="D34" i="4"/>
  <c r="C34" i="4"/>
  <c r="H30" i="4"/>
  <c r="G30" i="4"/>
  <c r="H28" i="4"/>
  <c r="H11" i="4" s="1"/>
  <c r="F28" i="4"/>
  <c r="F11" i="4" s="1"/>
  <c r="E28" i="4"/>
  <c r="D28" i="4"/>
  <c r="E24" i="4"/>
  <c r="D24" i="4"/>
  <c r="E20" i="4"/>
  <c r="D20" i="4"/>
  <c r="D11" i="4" s="1"/>
  <c r="AN93" i="5"/>
  <c r="AN20" i="5" s="1"/>
  <c r="AM93" i="5"/>
  <c r="AM20" i="5" s="1"/>
  <c r="AJ93" i="5"/>
  <c r="AJ20" i="5" s="1"/>
  <c r="AI93" i="5"/>
  <c r="AI20" i="5" s="1"/>
  <c r="AH93" i="5"/>
  <c r="AH20" i="5" s="1"/>
  <c r="AG93" i="5"/>
  <c r="AG20" i="5" s="1"/>
  <c r="AC93" i="5"/>
  <c r="AB93" i="5"/>
  <c r="AB20" i="5" s="1"/>
  <c r="AA93" i="5"/>
  <c r="AA20" i="5" s="1"/>
  <c r="Y93" i="5"/>
  <c r="Y20" i="5" s="1"/>
  <c r="V93" i="5"/>
  <c r="V20" i="5" s="1"/>
  <c r="T93" i="5"/>
  <c r="T20" i="5" s="1"/>
  <c r="R93" i="5"/>
  <c r="R20" i="5" s="1"/>
  <c r="Q93" i="5"/>
  <c r="Q20" i="5" s="1"/>
  <c r="O93" i="5"/>
  <c r="O20" i="5" s="1"/>
  <c r="N93" i="5"/>
  <c r="N20" i="5" s="1"/>
  <c r="M93" i="5"/>
  <c r="M20" i="5" s="1"/>
  <c r="L93" i="5"/>
  <c r="K93" i="5"/>
  <c r="K20" i="5" s="1"/>
  <c r="J93" i="5"/>
  <c r="J20" i="5" s="1"/>
  <c r="I93" i="5"/>
  <c r="I20" i="5" s="1"/>
  <c r="H93" i="5"/>
  <c r="H20" i="5" s="1"/>
  <c r="E93" i="5"/>
  <c r="E20" i="5" s="1"/>
  <c r="D93" i="5"/>
  <c r="D20" i="5" s="1"/>
  <c r="C93" i="5"/>
  <c r="C20" i="5" s="1"/>
  <c r="AN91" i="5"/>
  <c r="AM91" i="5"/>
  <c r="AJ91" i="5"/>
  <c r="AI91" i="5"/>
  <c r="AG91" i="5"/>
  <c r="AF91" i="5"/>
  <c r="AC91" i="5"/>
  <c r="AB91" i="5"/>
  <c r="AA91" i="5"/>
  <c r="Z91" i="5"/>
  <c r="X91" i="5"/>
  <c r="T91" i="5"/>
  <c r="R91" i="5"/>
  <c r="Q91" i="5"/>
  <c r="O91" i="5"/>
  <c r="N91" i="5"/>
  <c r="M91" i="5"/>
  <c r="L91" i="5"/>
  <c r="K91" i="5"/>
  <c r="J91" i="5"/>
  <c r="I91" i="5"/>
  <c r="H91" i="5"/>
  <c r="E91" i="5"/>
  <c r="C91" i="5"/>
  <c r="AN82" i="5"/>
  <c r="AM82" i="5"/>
  <c r="AL82" i="5"/>
  <c r="AK82" i="5"/>
  <c r="AJ82" i="5"/>
  <c r="AI82" i="5"/>
  <c r="AI19" i="5" s="1"/>
  <c r="AH82" i="5"/>
  <c r="AG82" i="5"/>
  <c r="AE82" i="5"/>
  <c r="AD82" i="5"/>
  <c r="AC82" i="5"/>
  <c r="AB82" i="5"/>
  <c r="AA82" i="5"/>
  <c r="AA19" i="5" s="1"/>
  <c r="Y82" i="5"/>
  <c r="W82" i="5"/>
  <c r="W19" i="5" s="1"/>
  <c r="V82" i="5"/>
  <c r="T82" i="5"/>
  <c r="S82" i="5"/>
  <c r="S19" i="5" s="1"/>
  <c r="Q82" i="5"/>
  <c r="P82" i="5"/>
  <c r="O82" i="5"/>
  <c r="N82" i="5"/>
  <c r="M82" i="5"/>
  <c r="L82" i="5"/>
  <c r="K82" i="5"/>
  <c r="J82" i="5"/>
  <c r="I82" i="5"/>
  <c r="H82" i="5"/>
  <c r="G82" i="5"/>
  <c r="G19" i="5" s="1"/>
  <c r="F82" i="5"/>
  <c r="E82" i="5"/>
  <c r="D82" i="5"/>
  <c r="C82" i="5"/>
  <c r="AN77" i="5"/>
  <c r="AN18" i="5" s="1"/>
  <c r="AM77" i="5"/>
  <c r="AM18" i="5" s="1"/>
  <c r="AJ77" i="5"/>
  <c r="AJ18" i="5" s="1"/>
  <c r="AI77" i="5"/>
  <c r="AI18" i="5" s="1"/>
  <c r="AH77" i="5"/>
  <c r="AH18" i="5" s="1"/>
  <c r="AG77" i="5"/>
  <c r="AG18" i="5" s="1"/>
  <c r="AC77" i="5"/>
  <c r="AC18" i="5" s="1"/>
  <c r="AB77" i="5"/>
  <c r="AB18" i="5" s="1"/>
  <c r="AA77" i="5"/>
  <c r="AA18" i="5" s="1"/>
  <c r="X77" i="5"/>
  <c r="X18" i="5" s="1"/>
  <c r="V77" i="5"/>
  <c r="V18" i="5" s="1"/>
  <c r="U77" i="5"/>
  <c r="U18" i="5" s="1"/>
  <c r="T77" i="5"/>
  <c r="T18" i="5" s="1"/>
  <c r="S77" i="5"/>
  <c r="R77" i="5"/>
  <c r="R18" i="5" s="1"/>
  <c r="Q77" i="5"/>
  <c r="Q18" i="5" s="1"/>
  <c r="P77" i="5"/>
  <c r="P18" i="5" s="1"/>
  <c r="O77" i="5"/>
  <c r="O18" i="5" s="1"/>
  <c r="N77" i="5"/>
  <c r="N18" i="5" s="1"/>
  <c r="M77" i="5"/>
  <c r="M18" i="5" s="1"/>
  <c r="L77" i="5"/>
  <c r="L18" i="5" s="1"/>
  <c r="K77" i="5"/>
  <c r="K18" i="5" s="1"/>
  <c r="I77" i="5"/>
  <c r="I18" i="5" s="1"/>
  <c r="E77" i="5"/>
  <c r="E18" i="5" s="1"/>
  <c r="C77" i="5"/>
  <c r="AN72" i="5"/>
  <c r="AM72" i="5"/>
  <c r="AL72" i="5"/>
  <c r="AK72" i="5"/>
  <c r="AJ72" i="5"/>
  <c r="AI72" i="5"/>
  <c r="AH72" i="5"/>
  <c r="AG72" i="5"/>
  <c r="AC72" i="5"/>
  <c r="AB72" i="5"/>
  <c r="AA72" i="5"/>
  <c r="Y72" i="5"/>
  <c r="W72" i="5"/>
  <c r="V72" i="5"/>
  <c r="U72" i="5"/>
  <c r="T72" i="5"/>
  <c r="S72" i="5"/>
  <c r="Q72" i="5"/>
  <c r="P72" i="5"/>
  <c r="O72" i="5"/>
  <c r="N72" i="5"/>
  <c r="M72" i="5"/>
  <c r="L72" i="5"/>
  <c r="K72" i="5"/>
  <c r="J72" i="5"/>
  <c r="H72" i="5"/>
  <c r="E72" i="5"/>
  <c r="D72" i="5"/>
  <c r="C72" i="5"/>
  <c r="AN64" i="5"/>
  <c r="AM64" i="5"/>
  <c r="AL64" i="5"/>
  <c r="AK64" i="5"/>
  <c r="AJ64" i="5"/>
  <c r="AI64" i="5"/>
  <c r="AH64" i="5"/>
  <c r="AG64" i="5"/>
  <c r="AF64" i="5"/>
  <c r="AC64" i="5"/>
  <c r="AB64" i="5"/>
  <c r="AA64" i="5"/>
  <c r="V64" i="5"/>
  <c r="T64" i="5"/>
  <c r="S64" i="5"/>
  <c r="Q64" i="5"/>
  <c r="N64" i="5"/>
  <c r="N17" i="5" s="1"/>
  <c r="M64" i="5"/>
  <c r="L64" i="5"/>
  <c r="K64" i="5"/>
  <c r="J64" i="5"/>
  <c r="I64" i="5"/>
  <c r="H64" i="5"/>
  <c r="G64" i="5"/>
  <c r="E64" i="5"/>
  <c r="D64" i="5"/>
  <c r="C64" i="5"/>
  <c r="AN60" i="5"/>
  <c r="AM60" i="5"/>
  <c r="AL60" i="5"/>
  <c r="AK60" i="5"/>
  <c r="AJ60" i="5"/>
  <c r="AI60" i="5"/>
  <c r="AH60" i="5"/>
  <c r="AG60" i="5"/>
  <c r="AC60" i="5"/>
  <c r="AB60" i="5"/>
  <c r="AA60" i="5"/>
  <c r="Y60" i="5"/>
  <c r="W60" i="5"/>
  <c r="V60" i="5"/>
  <c r="U60" i="5"/>
  <c r="T60" i="5"/>
  <c r="S60" i="5"/>
  <c r="R60" i="5"/>
  <c r="Q60" i="5"/>
  <c r="N60" i="5"/>
  <c r="M60" i="5"/>
  <c r="L60" i="5"/>
  <c r="K60" i="5"/>
  <c r="J60" i="5"/>
  <c r="I60" i="5"/>
  <c r="H60" i="5"/>
  <c r="E60" i="5"/>
  <c r="D60" i="5"/>
  <c r="C60" i="5"/>
  <c r="AN56" i="5"/>
  <c r="AM56" i="5"/>
  <c r="AM16" i="5" s="1"/>
  <c r="AL56" i="5"/>
  <c r="AL16" i="5" s="1"/>
  <c r="AK56" i="5"/>
  <c r="AK16" i="5" s="1"/>
  <c r="AJ56" i="5"/>
  <c r="AI56" i="5"/>
  <c r="AI16" i="5" s="1"/>
  <c r="AG56" i="5"/>
  <c r="AG16" i="5" s="1"/>
  <c r="AF56" i="5"/>
  <c r="AB56" i="5"/>
  <c r="AB16" i="5" s="1"/>
  <c r="Y56" i="5"/>
  <c r="Y16" i="5" s="1"/>
  <c r="V56" i="5"/>
  <c r="V16" i="5" s="1"/>
  <c r="T56" i="5"/>
  <c r="T16" i="5" s="1"/>
  <c r="S56" i="5"/>
  <c r="S16" i="5" s="1"/>
  <c r="Q56" i="5"/>
  <c r="Q16" i="5" s="1"/>
  <c r="N56" i="5"/>
  <c r="N16" i="5" s="1"/>
  <c r="M56" i="5"/>
  <c r="M16" i="5" s="1"/>
  <c r="K56" i="5"/>
  <c r="K16" i="5" s="1"/>
  <c r="J56" i="5"/>
  <c r="J16" i="5" s="1"/>
  <c r="I56" i="5"/>
  <c r="I16" i="5" s="1"/>
  <c r="H56" i="5"/>
  <c r="H16" i="5" s="1"/>
  <c r="E56" i="5"/>
  <c r="D56" i="5"/>
  <c r="C56" i="5"/>
  <c r="C16" i="5" s="1"/>
  <c r="AJ46" i="5"/>
  <c r="AI46" i="5"/>
  <c r="AH46" i="5"/>
  <c r="AG46" i="5"/>
  <c r="AF46" i="5"/>
  <c r="AE46" i="5"/>
  <c r="AD46" i="5"/>
  <c r="AC46" i="5"/>
  <c r="AB46" i="5"/>
  <c r="AA46" i="5"/>
  <c r="Z46" i="5"/>
  <c r="Y46" i="5"/>
  <c r="W46" i="5"/>
  <c r="V46" i="5"/>
  <c r="T46" i="5"/>
  <c r="R46" i="5"/>
  <c r="Q46" i="5"/>
  <c r="N46" i="5"/>
  <c r="M46" i="5"/>
  <c r="L46" i="5"/>
  <c r="K46" i="5"/>
  <c r="I46" i="5"/>
  <c r="H46" i="5"/>
  <c r="E46" i="5"/>
  <c r="C46" i="5"/>
  <c r="AN37" i="5"/>
  <c r="AM37" i="5"/>
  <c r="AL37" i="5"/>
  <c r="AK37" i="5"/>
  <c r="AJ37" i="5"/>
  <c r="AI37" i="5"/>
  <c r="AH37" i="5"/>
  <c r="AG37" i="5"/>
  <c r="AF37" i="5"/>
  <c r="AC37" i="5"/>
  <c r="AB37" i="5"/>
  <c r="AA37" i="5"/>
  <c r="Z15" i="5"/>
  <c r="Y37" i="5"/>
  <c r="W37" i="5"/>
  <c r="V37" i="5"/>
  <c r="V15" i="5" s="1"/>
  <c r="U37" i="5"/>
  <c r="T37" i="5"/>
  <c r="R15" i="5"/>
  <c r="Q37" i="5"/>
  <c r="N37" i="5"/>
  <c r="N15" i="5" s="1"/>
  <c r="M37" i="5"/>
  <c r="L37" i="5"/>
  <c r="K37" i="5"/>
  <c r="J37" i="5"/>
  <c r="J15" i="5" s="1"/>
  <c r="I37" i="5"/>
  <c r="H37" i="5"/>
  <c r="E37" i="5"/>
  <c r="D37" i="5"/>
  <c r="C37" i="5"/>
  <c r="AN33" i="5"/>
  <c r="AM33" i="5"/>
  <c r="AL33" i="5"/>
  <c r="AK33" i="5"/>
  <c r="AJ33" i="5"/>
  <c r="AI33" i="5"/>
  <c r="AI15" i="5" s="1"/>
  <c r="AH33" i="5"/>
  <c r="AG33" i="5"/>
  <c r="AF33" i="5"/>
  <c r="AC33" i="5"/>
  <c r="AB33" i="5"/>
  <c r="AA33" i="5"/>
  <c r="Y33" i="5"/>
  <c r="W33" i="5"/>
  <c r="V33" i="5"/>
  <c r="U33" i="5"/>
  <c r="T33" i="5"/>
  <c r="S33" i="5"/>
  <c r="Q33" i="5"/>
  <c r="P33" i="5"/>
  <c r="O33" i="5"/>
  <c r="N33" i="5"/>
  <c r="M33" i="5"/>
  <c r="K33" i="5"/>
  <c r="J33" i="5"/>
  <c r="I33" i="5"/>
  <c r="H33" i="5"/>
  <c r="E33" i="5"/>
  <c r="D33" i="5"/>
  <c r="C33" i="5"/>
  <c r="AJ31" i="5"/>
  <c r="AI31" i="5"/>
  <c r="AG31" i="5"/>
  <c r="AF31" i="5"/>
  <c r="AC31" i="5"/>
  <c r="AB31" i="5"/>
  <c r="AA31" i="5"/>
  <c r="W31" i="5"/>
  <c r="T31" i="5"/>
  <c r="R31" i="5"/>
  <c r="Q31" i="5"/>
  <c r="N31" i="5"/>
  <c r="M31" i="5"/>
  <c r="L31" i="5"/>
  <c r="K31" i="5"/>
  <c r="J31" i="5"/>
  <c r="I31" i="5"/>
  <c r="H31" i="5"/>
  <c r="E31" i="5"/>
  <c r="C31" i="5"/>
  <c r="AN27" i="5"/>
  <c r="AM27" i="5"/>
  <c r="AM14" i="5" s="1"/>
  <c r="AL27" i="5"/>
  <c r="AK27" i="5"/>
  <c r="AJ27" i="5"/>
  <c r="AI27" i="5"/>
  <c r="AI14" i="5" s="1"/>
  <c r="AH27" i="5"/>
  <c r="AG27" i="5"/>
  <c r="AE27" i="5"/>
  <c r="AD27" i="5"/>
  <c r="AA27" i="5"/>
  <c r="Y27" i="5"/>
  <c r="V27" i="5"/>
  <c r="T27" i="5"/>
  <c r="N27" i="5"/>
  <c r="M27" i="5"/>
  <c r="K27" i="5"/>
  <c r="K14" i="5" s="1"/>
  <c r="J27" i="5"/>
  <c r="I27" i="5"/>
  <c r="H27" i="5"/>
  <c r="E27" i="5"/>
  <c r="D27" i="5"/>
  <c r="C27" i="5"/>
  <c r="C14" i="5" s="1"/>
  <c r="AN23" i="5"/>
  <c r="AL14" i="5"/>
  <c r="AJ23" i="5"/>
  <c r="AI23" i="5"/>
  <c r="AH23" i="5"/>
  <c r="AG23" i="5"/>
  <c r="AC23" i="5"/>
  <c r="AB23" i="5"/>
  <c r="AA23" i="5"/>
  <c r="Y23" i="5"/>
  <c r="W14" i="5"/>
  <c r="U23" i="5"/>
  <c r="T23" i="5"/>
  <c r="R23" i="5"/>
  <c r="Q23" i="5"/>
  <c r="N23" i="5"/>
  <c r="M23" i="5"/>
  <c r="M14" i="5" s="1"/>
  <c r="L23" i="5"/>
  <c r="K23" i="5"/>
  <c r="J23" i="5"/>
  <c r="J14" i="5" s="1"/>
  <c r="H23" i="5"/>
  <c r="E23" i="5"/>
  <c r="C23" i="5"/>
  <c r="Q90" i="1"/>
  <c r="O90" i="1"/>
  <c r="L90" i="1"/>
  <c r="L17" i="1" s="1"/>
  <c r="K90" i="1"/>
  <c r="M90" i="1" s="1"/>
  <c r="E90" i="1"/>
  <c r="E17" i="1" s="1"/>
  <c r="C90" i="1"/>
  <c r="K88" i="1"/>
  <c r="Q88" i="1"/>
  <c r="O88" i="1"/>
  <c r="H88" i="1"/>
  <c r="E88" i="1"/>
  <c r="C88" i="1"/>
  <c r="K79" i="1"/>
  <c r="Q79" i="1"/>
  <c r="L79" i="1"/>
  <c r="L16" i="1" s="1"/>
  <c r="H79" i="1"/>
  <c r="E79" i="1"/>
  <c r="D79" i="1"/>
  <c r="C79" i="1"/>
  <c r="N79" i="1" s="1"/>
  <c r="K74" i="1"/>
  <c r="K68" i="1"/>
  <c r="K67" i="1"/>
  <c r="K66" i="1"/>
  <c r="K65" i="1"/>
  <c r="K64" i="1"/>
  <c r="K63" i="1"/>
  <c r="K62" i="1"/>
  <c r="Q69" i="1"/>
  <c r="P69" i="1" s="1"/>
  <c r="O69" i="1"/>
  <c r="H69" i="1"/>
  <c r="C69" i="1"/>
  <c r="I61" i="1"/>
  <c r="I14" i="1" s="1"/>
  <c r="H61" i="1"/>
  <c r="E61" i="1"/>
  <c r="D61" i="1"/>
  <c r="D14" i="1" s="1"/>
  <c r="C61" i="1"/>
  <c r="H57" i="1"/>
  <c r="H14" i="1" s="1"/>
  <c r="E57" i="1"/>
  <c r="E14" i="1" s="1"/>
  <c r="K53" i="1"/>
  <c r="C53" i="1"/>
  <c r="C13" i="1" s="1"/>
  <c r="O43" i="1"/>
  <c r="Q43" i="1"/>
  <c r="L43" i="1"/>
  <c r="F43" i="1"/>
  <c r="E43" i="1"/>
  <c r="D43" i="1"/>
  <c r="D12" i="1" s="1"/>
  <c r="C43" i="1"/>
  <c r="K34" i="1"/>
  <c r="O34" i="1"/>
  <c r="Q34" i="1"/>
  <c r="P34" i="1" s="1"/>
  <c r="L34" i="1"/>
  <c r="E34" i="1"/>
  <c r="C34" i="1"/>
  <c r="Q30" i="1"/>
  <c r="O30" i="1"/>
  <c r="L30" i="1"/>
  <c r="K30" i="1"/>
  <c r="J30" i="1"/>
  <c r="J12" i="1" s="1"/>
  <c r="F12" i="1"/>
  <c r="E30" i="1"/>
  <c r="C30" i="1"/>
  <c r="K28" i="1"/>
  <c r="Q28" i="1"/>
  <c r="O28" i="1"/>
  <c r="L28" i="1"/>
  <c r="E28" i="1"/>
  <c r="D28" i="1"/>
  <c r="C28" i="1"/>
  <c r="Q20" i="1"/>
  <c r="O20" i="1"/>
  <c r="K19" i="1"/>
  <c r="K18" i="1"/>
  <c r="L20" i="1"/>
  <c r="F20" i="1"/>
  <c r="E20" i="1"/>
  <c r="E11" i="1" s="1"/>
  <c r="D20" i="1"/>
  <c r="C20" i="1"/>
  <c r="C18" i="5"/>
  <c r="Q74" i="1"/>
  <c r="Q15" i="1" s="1"/>
  <c r="O74" i="1"/>
  <c r="L74" i="1"/>
  <c r="L15" i="1" s="1"/>
  <c r="H74" i="1"/>
  <c r="H15" i="1" s="1"/>
  <c r="G74" i="1"/>
  <c r="G15" i="1" s="1"/>
  <c r="E74" i="1"/>
  <c r="E15" i="1" s="1"/>
  <c r="C74" i="1"/>
  <c r="Q61" i="1"/>
  <c r="O61" i="1"/>
  <c r="L61" i="1"/>
  <c r="Q57" i="1"/>
  <c r="O57" i="1"/>
  <c r="L57" i="1"/>
  <c r="C57" i="1"/>
  <c r="K57" i="1"/>
  <c r="Q53" i="1"/>
  <c r="O53" i="1"/>
  <c r="J53" i="1"/>
  <c r="J13" i="1" s="1"/>
  <c r="G53" i="1"/>
  <c r="G13" i="1" s="1"/>
  <c r="E53" i="1"/>
  <c r="E13" i="1" s="1"/>
  <c r="D53" i="1"/>
  <c r="D13" i="1" s="1"/>
  <c r="K43" i="1"/>
  <c r="H57" i="4"/>
  <c r="G57" i="4"/>
  <c r="D57" i="4"/>
  <c r="C57" i="4"/>
  <c r="D16" i="5"/>
  <c r="D74" i="4"/>
  <c r="D15" i="4" s="1"/>
  <c r="E74" i="4"/>
  <c r="E15" i="4" s="1"/>
  <c r="O15" i="1"/>
  <c r="H12" i="4"/>
  <c r="AN16" i="5"/>
  <c r="E16" i="5"/>
  <c r="AE15" i="5"/>
  <c r="Q5" i="14"/>
  <c r="Q9" i="14"/>
  <c r="O5" i="14"/>
  <c r="M8" i="14"/>
  <c r="M7" i="14"/>
  <c r="M6" i="14"/>
  <c r="M5" i="14"/>
  <c r="K7" i="14"/>
  <c r="K6" i="14"/>
  <c r="K5" i="14"/>
  <c r="I8" i="14"/>
  <c r="I7" i="14"/>
  <c r="I6" i="14"/>
  <c r="I5" i="14"/>
  <c r="G6" i="14"/>
  <c r="G5" i="14"/>
  <c r="G7" i="14"/>
  <c r="E6" i="14"/>
  <c r="E5" i="14"/>
  <c r="D41" i="14"/>
  <c r="D40" i="14"/>
  <c r="M44" i="14"/>
  <c r="I44" i="14"/>
  <c r="G44" i="14"/>
  <c r="E44" i="14"/>
  <c r="D37" i="14"/>
  <c r="D36" i="14"/>
  <c r="D35" i="14"/>
  <c r="M39" i="14"/>
  <c r="K39" i="14"/>
  <c r="I39" i="14"/>
  <c r="G39" i="14"/>
  <c r="E39" i="14"/>
  <c r="D6" i="14"/>
  <c r="D30" i="14"/>
  <c r="M34" i="14"/>
  <c r="I34" i="14"/>
  <c r="G34" i="14"/>
  <c r="D28" i="14"/>
  <c r="D8" i="14"/>
  <c r="D27" i="14"/>
  <c r="D29" i="14" s="1"/>
  <c r="D26" i="14"/>
  <c r="D25" i="14"/>
  <c r="M29" i="14"/>
  <c r="K29" i="14"/>
  <c r="I29" i="14"/>
  <c r="G29" i="14"/>
  <c r="D22" i="14"/>
  <c r="D21" i="14"/>
  <c r="D20" i="14"/>
  <c r="I24" i="14"/>
  <c r="G24" i="14"/>
  <c r="E24" i="14"/>
  <c r="Q19" i="14"/>
  <c r="O19" i="14"/>
  <c r="M19" i="14"/>
  <c r="D16" i="14"/>
  <c r="D15" i="14"/>
  <c r="I19" i="14"/>
  <c r="G19" i="14"/>
  <c r="E19" i="14"/>
  <c r="Q14" i="14"/>
  <c r="M14" i="14"/>
  <c r="K14" i="14"/>
  <c r="I14" i="14"/>
  <c r="G14" i="14"/>
  <c r="E14" i="14"/>
  <c r="D12" i="14"/>
  <c r="E90" i="4"/>
  <c r="E17" i="4" s="1"/>
  <c r="D90" i="4"/>
  <c r="D17" i="4" s="1"/>
  <c r="C90" i="4"/>
  <c r="C17" i="4" s="1"/>
  <c r="E79" i="4"/>
  <c r="E16" i="4" s="1"/>
  <c r="D79" i="4"/>
  <c r="C79" i="4"/>
  <c r="E69" i="4"/>
  <c r="D69" i="4"/>
  <c r="C69" i="4"/>
  <c r="D12" i="4"/>
  <c r="E30" i="4"/>
  <c r="D30" i="4"/>
  <c r="C30" i="4"/>
  <c r="C17" i="1"/>
  <c r="D44" i="14"/>
  <c r="C44" i="14" s="1"/>
  <c r="U15" i="5"/>
  <c r="P43" i="1" l="1"/>
  <c r="M43" i="1"/>
  <c r="N74" i="1"/>
  <c r="N43" i="1"/>
  <c r="K20" i="1"/>
  <c r="P88" i="1"/>
  <c r="E9" i="1"/>
  <c r="Q13" i="1"/>
  <c r="P53" i="1"/>
  <c r="N57" i="1"/>
  <c r="P61" i="1"/>
  <c r="Q11" i="1"/>
  <c r="P28" i="1"/>
  <c r="M34" i="1"/>
  <c r="P79" i="1"/>
  <c r="O17" i="1"/>
  <c r="N17" i="1" s="1"/>
  <c r="N90" i="1"/>
  <c r="K15" i="1"/>
  <c r="M74" i="1"/>
  <c r="O13" i="1"/>
  <c r="N13" i="1" s="1"/>
  <c r="N53" i="1"/>
  <c r="N61" i="1"/>
  <c r="O11" i="1"/>
  <c r="N28" i="1"/>
  <c r="M30" i="1"/>
  <c r="N34" i="1"/>
  <c r="M88" i="1"/>
  <c r="K17" i="1"/>
  <c r="M17" i="1" s="1"/>
  <c r="M57" i="1"/>
  <c r="P57" i="1"/>
  <c r="M28" i="1"/>
  <c r="N30" i="1"/>
  <c r="L12" i="1"/>
  <c r="K13" i="1"/>
  <c r="M13" i="1" s="1"/>
  <c r="M53" i="1"/>
  <c r="O14" i="1"/>
  <c r="O9" i="1" s="1"/>
  <c r="N69" i="1"/>
  <c r="Q17" i="1"/>
  <c r="P17" i="1" s="1"/>
  <c r="P90" i="1"/>
  <c r="E11" i="4"/>
  <c r="E8" i="4" s="1"/>
  <c r="D16" i="4"/>
  <c r="D10" i="4" s="1"/>
  <c r="E14" i="4"/>
  <c r="H15" i="5"/>
  <c r="L15" i="5"/>
  <c r="AA14" i="5"/>
  <c r="AE14" i="5"/>
  <c r="AE11" i="5" s="1"/>
  <c r="E15" i="5"/>
  <c r="I15" i="5"/>
  <c r="M15" i="5"/>
  <c r="Q15" i="5"/>
  <c r="AG15" i="5"/>
  <c r="AG11" i="5" s="1"/>
  <c r="AK15" i="5"/>
  <c r="C15" i="5"/>
  <c r="K15" i="5"/>
  <c r="O15" i="5"/>
  <c r="S15" i="5"/>
  <c r="S11" i="5" s="1"/>
  <c r="D14" i="5"/>
  <c r="AJ14" i="5"/>
  <c r="AN14" i="5"/>
  <c r="J17" i="5"/>
  <c r="J12" i="5" s="1"/>
  <c r="AL17" i="5"/>
  <c r="X12" i="5"/>
  <c r="AF17" i="5"/>
  <c r="AF12" i="5" s="1"/>
  <c r="AN17" i="5"/>
  <c r="D19" i="5"/>
  <c r="D13" i="5" s="1"/>
  <c r="H19" i="5"/>
  <c r="H13" i="5" s="1"/>
  <c r="L19" i="5"/>
  <c r="L13" i="5" s="1"/>
  <c r="P19" i="5"/>
  <c r="P13" i="5" s="1"/>
  <c r="T19" i="5"/>
  <c r="T13" i="5" s="1"/>
  <c r="X19" i="5"/>
  <c r="X13" i="5" s="1"/>
  <c r="AB19" i="5"/>
  <c r="AB13" i="5" s="1"/>
  <c r="AF19" i="5"/>
  <c r="AF13" i="5" s="1"/>
  <c r="AJ19" i="5"/>
  <c r="AJ13" i="5" s="1"/>
  <c r="AN19" i="5"/>
  <c r="Q12" i="1"/>
  <c r="Q8" i="1" s="1"/>
  <c r="C15" i="1"/>
  <c r="N15" i="1" s="1"/>
  <c r="P74" i="1"/>
  <c r="C19" i="5"/>
  <c r="C13" i="5" s="1"/>
  <c r="D14" i="4"/>
  <c r="D9" i="4" s="1"/>
  <c r="AN13" i="5"/>
  <c r="G13" i="5"/>
  <c r="W13" i="5"/>
  <c r="S13" i="5"/>
  <c r="AI13" i="5"/>
  <c r="L10" i="1"/>
  <c r="H44" i="14"/>
  <c r="N40" i="14"/>
  <c r="F44" i="14"/>
  <c r="J44" i="14"/>
  <c r="D39" i="14"/>
  <c r="C39" i="14" s="1"/>
  <c r="N35" i="14" s="1"/>
  <c r="D34" i="14"/>
  <c r="C34" i="14" s="1"/>
  <c r="J30" i="14" s="1"/>
  <c r="N32" i="14"/>
  <c r="C29" i="14"/>
  <c r="J25" i="14" s="1"/>
  <c r="D24" i="14"/>
  <c r="O9" i="14"/>
  <c r="E9" i="14"/>
  <c r="D14" i="14"/>
  <c r="C14" i="14" s="1"/>
  <c r="H11" i="14" s="1"/>
  <c r="D7" i="14"/>
  <c r="D5" i="14"/>
  <c r="E19" i="5"/>
  <c r="E13" i="5" s="1"/>
  <c r="I19" i="5"/>
  <c r="I13" i="5" s="1"/>
  <c r="M19" i="5"/>
  <c r="M13" i="5" s="1"/>
  <c r="Q19" i="5"/>
  <c r="Q13" i="5" s="1"/>
  <c r="Y19" i="5"/>
  <c r="Y13" i="5" s="1"/>
  <c r="AC19" i="5"/>
  <c r="AC13" i="5" s="1"/>
  <c r="AG19" i="5"/>
  <c r="AG13" i="5" s="1"/>
  <c r="AK19" i="5"/>
  <c r="AK13" i="5" s="1"/>
  <c r="F19" i="5"/>
  <c r="F13" i="5" s="1"/>
  <c r="N19" i="5"/>
  <c r="N13" i="5" s="1"/>
  <c r="R19" i="5"/>
  <c r="R13" i="5" s="1"/>
  <c r="V19" i="5"/>
  <c r="V13" i="5" s="1"/>
  <c r="Z19" i="5"/>
  <c r="Z13" i="5" s="1"/>
  <c r="AD19" i="5"/>
  <c r="AD13" i="5" s="1"/>
  <c r="AH19" i="5"/>
  <c r="AH13" i="5" s="1"/>
  <c r="AL19" i="5"/>
  <c r="AL13" i="5" s="1"/>
  <c r="E16" i="1"/>
  <c r="E10" i="1" s="1"/>
  <c r="J19" i="5"/>
  <c r="J13" i="5" s="1"/>
  <c r="K16" i="1"/>
  <c r="M79" i="1"/>
  <c r="Q16" i="1"/>
  <c r="E9" i="4"/>
  <c r="N12" i="5"/>
  <c r="AL12" i="5"/>
  <c r="D9" i="1"/>
  <c r="H9" i="1"/>
  <c r="G9" i="1"/>
  <c r="L14" i="1"/>
  <c r="L9" i="1" s="1"/>
  <c r="H8" i="4"/>
  <c r="G12" i="4"/>
  <c r="D15" i="5"/>
  <c r="P15" i="5"/>
  <c r="T15" i="5"/>
  <c r="AB15" i="5"/>
  <c r="AF15" i="5"/>
  <c r="AN15" i="5"/>
  <c r="AN11" i="5" s="1"/>
  <c r="F8" i="4"/>
  <c r="I12" i="4"/>
  <c r="I8" i="4" s="1"/>
  <c r="AL15" i="5"/>
  <c r="AL11" i="5" s="1"/>
  <c r="AI11" i="5"/>
  <c r="W15" i="5"/>
  <c r="W11" i="5" s="1"/>
  <c r="AA15" i="5"/>
  <c r="AA11" i="5" s="1"/>
  <c r="AM15" i="5"/>
  <c r="AM11" i="5" s="1"/>
  <c r="D8" i="4"/>
  <c r="AJ15" i="5"/>
  <c r="O11" i="5"/>
  <c r="Y15" i="5"/>
  <c r="AC15" i="5"/>
  <c r="AD15" i="5"/>
  <c r="K12" i="1"/>
  <c r="C8" i="4"/>
  <c r="U14" i="5"/>
  <c r="U11" i="5" s="1"/>
  <c r="G8" i="1"/>
  <c r="D11" i="1"/>
  <c r="D8" i="1" s="1"/>
  <c r="L14" i="5"/>
  <c r="L11" i="5" s="1"/>
  <c r="T14" i="5"/>
  <c r="AB14" i="5"/>
  <c r="AF14" i="5"/>
  <c r="E14" i="5"/>
  <c r="I14" i="5"/>
  <c r="I11" i="5" s="1"/>
  <c r="Q14" i="5"/>
  <c r="Q11" i="5" s="1"/>
  <c r="Y14" i="5"/>
  <c r="AC14" i="5"/>
  <c r="AG14" i="5"/>
  <c r="AK14" i="5"/>
  <c r="AK11" i="5" s="1"/>
  <c r="C16" i="1"/>
  <c r="C10" i="1" s="1"/>
  <c r="M15" i="1"/>
  <c r="P13" i="1"/>
  <c r="C12" i="1"/>
  <c r="O12" i="1"/>
  <c r="C11" i="1"/>
  <c r="P11" i="1" s="1"/>
  <c r="I7" i="4"/>
  <c r="K19" i="5"/>
  <c r="O19" i="5"/>
  <c r="O13" i="5" s="1"/>
  <c r="AE19" i="5"/>
  <c r="AE13" i="5" s="1"/>
  <c r="AM19" i="5"/>
  <c r="AM13" i="5" s="1"/>
  <c r="AA13" i="5"/>
  <c r="H16" i="1"/>
  <c r="H10" i="1" s="1"/>
  <c r="H14" i="4"/>
  <c r="H9" i="4" s="1"/>
  <c r="D17" i="5"/>
  <c r="D12" i="5" s="1"/>
  <c r="H17" i="5"/>
  <c r="H12" i="5" s="1"/>
  <c r="L17" i="5"/>
  <c r="P17" i="5"/>
  <c r="P12" i="5" s="1"/>
  <c r="T17" i="5"/>
  <c r="T12" i="5" s="1"/>
  <c r="AB17" i="5"/>
  <c r="AJ17" i="5"/>
  <c r="AJ12" i="5" s="1"/>
  <c r="E17" i="5"/>
  <c r="E12" i="5" s="1"/>
  <c r="I17" i="5"/>
  <c r="I12" i="5" s="1"/>
  <c r="M17" i="5"/>
  <c r="M12" i="5" s="1"/>
  <c r="Q17" i="5"/>
  <c r="Q12" i="5" s="1"/>
  <c r="U17" i="5"/>
  <c r="U12" i="5" s="1"/>
  <c r="Y17" i="5"/>
  <c r="Y12" i="5" s="1"/>
  <c r="AC17" i="5"/>
  <c r="AC12" i="5" s="1"/>
  <c r="AG17" i="5"/>
  <c r="AG12" i="5" s="1"/>
  <c r="AK17" i="5"/>
  <c r="AK12" i="5" s="1"/>
  <c r="Q14" i="1"/>
  <c r="Q9" i="1" s="1"/>
  <c r="C14" i="1"/>
  <c r="R17" i="5"/>
  <c r="R12" i="5" s="1"/>
  <c r="V17" i="5"/>
  <c r="V12" i="5" s="1"/>
  <c r="AH17" i="5"/>
  <c r="AH12" i="5" s="1"/>
  <c r="L12" i="5"/>
  <c r="C17" i="5"/>
  <c r="C12" i="5" s="1"/>
  <c r="G17" i="5"/>
  <c r="G12" i="5" s="1"/>
  <c r="AA17" i="5"/>
  <c r="AA12" i="5" s="1"/>
  <c r="I9" i="1"/>
  <c r="G8" i="4"/>
  <c r="M11" i="5"/>
  <c r="N14" i="5"/>
  <c r="N11" i="5" s="1"/>
  <c r="R14" i="5"/>
  <c r="R11" i="5" s="1"/>
  <c r="V14" i="5"/>
  <c r="V11" i="5" s="1"/>
  <c r="Z11" i="5"/>
  <c r="AD14" i="5"/>
  <c r="AH14" i="5"/>
  <c r="H14" i="5"/>
  <c r="J11" i="5"/>
  <c r="L11" i="1"/>
  <c r="L8" i="1" s="1"/>
  <c r="K11" i="5"/>
  <c r="F36" i="14"/>
  <c r="J37" i="14"/>
  <c r="J35" i="14"/>
  <c r="J36" i="14"/>
  <c r="I9" i="14"/>
  <c r="C14" i="4"/>
  <c r="C9" i="4" s="1"/>
  <c r="K69" i="1"/>
  <c r="M69" i="1" s="1"/>
  <c r="K17" i="5"/>
  <c r="K12" i="5" s="1"/>
  <c r="O17" i="5"/>
  <c r="O12" i="5" s="1"/>
  <c r="S17" i="5"/>
  <c r="S12" i="5" s="1"/>
  <c r="W17" i="5"/>
  <c r="W12" i="5" s="1"/>
  <c r="AI17" i="5"/>
  <c r="AI12" i="5" s="1"/>
  <c r="AM17" i="5"/>
  <c r="AM12" i="5" s="1"/>
  <c r="AN12" i="5"/>
  <c r="AB12" i="5"/>
  <c r="C11" i="5"/>
  <c r="J40" i="14"/>
  <c r="H41" i="14"/>
  <c r="F40" i="14"/>
  <c r="F41" i="14"/>
  <c r="N44" i="14"/>
  <c r="H40" i="14"/>
  <c r="E10" i="4"/>
  <c r="N29" i="14"/>
  <c r="H25" i="14"/>
  <c r="J26" i="14"/>
  <c r="F39" i="14"/>
  <c r="N39" i="14"/>
  <c r="E12" i="1"/>
  <c r="E8" i="1" s="1"/>
  <c r="N41" i="14"/>
  <c r="J39" i="14"/>
  <c r="N26" i="14"/>
  <c r="G9" i="14"/>
  <c r="C24" i="14"/>
  <c r="L29" i="14"/>
  <c r="J8" i="1"/>
  <c r="F9" i="4"/>
  <c r="H34" i="14"/>
  <c r="F11" i="1"/>
  <c r="F8" i="1" s="1"/>
  <c r="D16" i="1"/>
  <c r="D10" i="1" s="1"/>
  <c r="K11" i="1"/>
  <c r="H30" i="14"/>
  <c r="N30" i="14"/>
  <c r="C16" i="4"/>
  <c r="C10" i="4" s="1"/>
  <c r="K9" i="14"/>
  <c r="AH15" i="5"/>
  <c r="K13" i="5"/>
  <c r="D19" i="14"/>
  <c r="C19" i="14" s="1"/>
  <c r="F19" i="14" s="1"/>
  <c r="K61" i="1"/>
  <c r="M61" i="1" s="1"/>
  <c r="O16" i="1"/>
  <c r="AC11" i="5"/>
  <c r="G16" i="4"/>
  <c r="G10" i="4" s="1"/>
  <c r="G14" i="4"/>
  <c r="G9" i="4" s="1"/>
  <c r="N27" i="14" l="1"/>
  <c r="N25" i="14"/>
  <c r="H27" i="14"/>
  <c r="L25" i="14"/>
  <c r="Q10" i="1"/>
  <c r="L7" i="1"/>
  <c r="K10" i="1"/>
  <c r="M10" i="1" s="1"/>
  <c r="C9" i="1"/>
  <c r="P9" i="1" s="1"/>
  <c r="P15" i="1"/>
  <c r="AL10" i="5"/>
  <c r="D11" i="5"/>
  <c r="D10" i="5" s="1"/>
  <c r="E11" i="5"/>
  <c r="E10" i="5" s="1"/>
  <c r="AJ11" i="5"/>
  <c r="H11" i="5"/>
  <c r="H10" i="5" s="1"/>
  <c r="P12" i="1"/>
  <c r="D7" i="1"/>
  <c r="AN10" i="5"/>
  <c r="D7" i="4"/>
  <c r="F7" i="4"/>
  <c r="G7" i="1"/>
  <c r="K14" i="1"/>
  <c r="K9" i="1" s="1"/>
  <c r="V10" i="5"/>
  <c r="J29" i="14"/>
  <c r="H26" i="14"/>
  <c r="L26" i="14"/>
  <c r="H29" i="14"/>
  <c r="J27" i="14"/>
  <c r="L39" i="14"/>
  <c r="H39" i="14"/>
  <c r="F35" i="14"/>
  <c r="H36" i="14"/>
  <c r="H35" i="14"/>
  <c r="L36" i="14"/>
  <c r="N36" i="14"/>
  <c r="N37" i="14"/>
  <c r="L35" i="14"/>
  <c r="L37" i="14"/>
  <c r="N34" i="14"/>
  <c r="N31" i="14"/>
  <c r="J34" i="14"/>
  <c r="J28" i="14"/>
  <c r="F24" i="14"/>
  <c r="D9" i="14"/>
  <c r="C9" i="14" s="1"/>
  <c r="J10" i="14"/>
  <c r="H10" i="14"/>
  <c r="J12" i="14"/>
  <c r="L14" i="14"/>
  <c r="J14" i="14"/>
  <c r="F14" i="14"/>
  <c r="H14" i="14"/>
  <c r="L11" i="14"/>
  <c r="N11" i="14"/>
  <c r="N14" i="14"/>
  <c r="J11" i="14"/>
  <c r="N10" i="14"/>
  <c r="E7" i="4"/>
  <c r="N10" i="5"/>
  <c r="U10" i="5"/>
  <c r="F10" i="5"/>
  <c r="M10" i="5"/>
  <c r="P10" i="1"/>
  <c r="H7" i="4"/>
  <c r="Q10" i="5"/>
  <c r="AC10" i="5"/>
  <c r="AJ10" i="5"/>
  <c r="F7" i="1"/>
  <c r="J7" i="1"/>
  <c r="J10" i="5"/>
  <c r="P11" i="5"/>
  <c r="P10" i="5" s="1"/>
  <c r="T11" i="5"/>
  <c r="T10" i="5" s="1"/>
  <c r="AI10" i="5"/>
  <c r="AF11" i="5"/>
  <c r="AF10" i="5" s="1"/>
  <c r="AB11" i="5"/>
  <c r="AB10" i="5" s="1"/>
  <c r="H7" i="1"/>
  <c r="Y11" i="5"/>
  <c r="Y10" i="5" s="1"/>
  <c r="C7" i="4"/>
  <c r="AD11" i="5"/>
  <c r="AD10" i="5" s="1"/>
  <c r="AK10" i="5"/>
  <c r="M16" i="1"/>
  <c r="P16" i="1"/>
  <c r="P14" i="1"/>
  <c r="N14" i="1"/>
  <c r="M12" i="1"/>
  <c r="N12" i="1"/>
  <c r="O8" i="1"/>
  <c r="C8" i="1"/>
  <c r="N11" i="1"/>
  <c r="O10" i="5"/>
  <c r="E7" i="1"/>
  <c r="L10" i="5"/>
  <c r="I10" i="5"/>
  <c r="AA10" i="5"/>
  <c r="W10" i="5"/>
  <c r="G10" i="5"/>
  <c r="S10" i="5"/>
  <c r="Z10" i="5"/>
  <c r="K10" i="5"/>
  <c r="G7" i="4"/>
  <c r="AH11" i="5"/>
  <c r="AH10" i="5" s="1"/>
  <c r="J16" i="14"/>
  <c r="N17" i="14"/>
  <c r="F15" i="14"/>
  <c r="J15" i="14"/>
  <c r="H19" i="14"/>
  <c r="P19" i="14"/>
  <c r="N16" i="14"/>
  <c r="H15" i="14"/>
  <c r="N19" i="14"/>
  <c r="J19" i="14"/>
  <c r="H16" i="14"/>
  <c r="F16" i="14"/>
  <c r="N15" i="14"/>
  <c r="K8" i="1"/>
  <c r="M11" i="1"/>
  <c r="R10" i="5"/>
  <c r="I7" i="1"/>
  <c r="Q7" i="1"/>
  <c r="N16" i="1"/>
  <c r="O10" i="1"/>
  <c r="N10" i="1" s="1"/>
  <c r="J22" i="14"/>
  <c r="F21" i="14"/>
  <c r="N21" i="14"/>
  <c r="N22" i="14"/>
  <c r="H22" i="14"/>
  <c r="F20" i="14"/>
  <c r="N23" i="14"/>
  <c r="J20" i="14"/>
  <c r="H20" i="14"/>
  <c r="H24" i="14"/>
  <c r="N20" i="14"/>
  <c r="J21" i="14"/>
  <c r="H21" i="14"/>
  <c r="J24" i="14"/>
  <c r="AE10" i="5"/>
  <c r="AG10" i="5"/>
  <c r="X10" i="5"/>
  <c r="AM10" i="5"/>
  <c r="N24" i="14"/>
  <c r="M9" i="1" l="1"/>
  <c r="N9" i="1"/>
  <c r="M14" i="1"/>
  <c r="P5" i="14"/>
  <c r="R9" i="14"/>
  <c r="R5" i="14"/>
  <c r="L9" i="14"/>
  <c r="F9" i="14"/>
  <c r="J9" i="14"/>
  <c r="N9" i="14"/>
  <c r="H9" i="14"/>
  <c r="N8" i="1"/>
  <c r="P7" i="1"/>
  <c r="P8" i="1"/>
  <c r="K7" i="1"/>
  <c r="M8" i="1"/>
  <c r="N7" i="14"/>
  <c r="H5" i="14"/>
  <c r="F7" i="14"/>
  <c r="L5" i="14"/>
  <c r="F5" i="14"/>
  <c r="J5" i="14"/>
  <c r="L7" i="14"/>
  <c r="J8" i="14"/>
  <c r="N5" i="14"/>
  <c r="H6" i="14"/>
  <c r="N8" i="14"/>
  <c r="J7" i="14"/>
  <c r="N6" i="14"/>
  <c r="H7" i="14"/>
  <c r="P9" i="14"/>
  <c r="J6" i="14"/>
  <c r="L6" i="14"/>
  <c r="F6" i="14"/>
  <c r="M7" i="1" l="1"/>
  <c r="N7" i="1"/>
</calcChain>
</file>

<file path=xl/sharedStrings.xml><?xml version="1.0" encoding="utf-8"?>
<sst xmlns="http://schemas.openxmlformats.org/spreadsheetml/2006/main" count="733" uniqueCount="407">
  <si>
    <t>下郷町</t>
    <rPh sb="0" eb="2">
      <t>シモゴウ</t>
    </rPh>
    <rPh sb="2" eb="3">
      <t>マチ</t>
    </rPh>
    <phoneticPr fontId="9"/>
  </si>
  <si>
    <t>畝立て播種栽培</t>
    <rPh sb="0" eb="1">
      <t>ウネ</t>
    </rPh>
    <rPh sb="1" eb="2">
      <t>タ</t>
    </rPh>
    <rPh sb="3" eb="5">
      <t>ハシュ</t>
    </rPh>
    <rPh sb="5" eb="7">
      <t>サイバイ</t>
    </rPh>
    <phoneticPr fontId="9"/>
  </si>
  <si>
    <t>６　乾燥調製施設・機械の設置状況</t>
    <rPh sb="2" eb="4">
      <t>カンソウ</t>
    </rPh>
    <rPh sb="4" eb="6">
      <t>チョウセイ</t>
    </rPh>
    <rPh sb="6" eb="8">
      <t>シセツ</t>
    </rPh>
    <rPh sb="9" eb="11">
      <t>キカイ</t>
    </rPh>
    <rPh sb="12" eb="14">
      <t>セッチ</t>
    </rPh>
    <rPh sb="14" eb="16">
      <t>ジョウキョウ</t>
    </rPh>
    <phoneticPr fontId="9"/>
  </si>
  <si>
    <t>７　大豆加工の取組み及び加工業者等との連携状況</t>
    <rPh sb="2" eb="4">
      <t>ダイズ</t>
    </rPh>
    <rPh sb="4" eb="6">
      <t>カコウ</t>
    </rPh>
    <rPh sb="7" eb="9">
      <t>トリクミ</t>
    </rPh>
    <rPh sb="10" eb="11">
      <t>オヨ</t>
    </rPh>
    <rPh sb="12" eb="14">
      <t>カコウ</t>
    </rPh>
    <rPh sb="14" eb="16">
      <t>ギョウシャ</t>
    </rPh>
    <rPh sb="16" eb="17">
      <t>ナド</t>
    </rPh>
    <rPh sb="19" eb="21">
      <t>レンケイ</t>
    </rPh>
    <rPh sb="21" eb="23">
      <t>ジョウキョウ</t>
    </rPh>
    <phoneticPr fontId="9"/>
  </si>
  <si>
    <t>８  大豆栽培の新技術等導入状況</t>
    <rPh sb="3" eb="5">
      <t>ダイズ</t>
    </rPh>
    <rPh sb="5" eb="7">
      <t>サイバイ</t>
    </rPh>
    <rPh sb="8" eb="11">
      <t>シンギジュツ</t>
    </rPh>
    <rPh sb="11" eb="12">
      <t>ナド</t>
    </rPh>
    <rPh sb="12" eb="14">
      <t>ドウニュウ</t>
    </rPh>
    <rPh sb="14" eb="16">
      <t>ジョウキョウ</t>
    </rPh>
    <phoneticPr fontId="9"/>
  </si>
  <si>
    <t>南会津</t>
    <rPh sb="0" eb="1">
      <t>ミナミ</t>
    </rPh>
    <rPh sb="1" eb="3">
      <t>アイヅ</t>
    </rPh>
    <phoneticPr fontId="9"/>
  </si>
  <si>
    <t>いわき</t>
    <phoneticPr fontId="9"/>
  </si>
  <si>
    <t>内訳（ｔ）</t>
    <rPh sb="0" eb="1">
      <t>ウチ</t>
    </rPh>
    <rPh sb="1" eb="2">
      <t>ヤク</t>
    </rPh>
    <phoneticPr fontId="9"/>
  </si>
  <si>
    <t>田村</t>
    <rPh sb="0" eb="2">
      <t>タムラ</t>
    </rPh>
    <phoneticPr fontId="9"/>
  </si>
  <si>
    <t>(ha)</t>
    <phoneticPr fontId="1"/>
  </si>
  <si>
    <t>１　大豆の生産出荷状況</t>
    <rPh sb="2" eb="4">
      <t>ダイズ</t>
    </rPh>
    <phoneticPr fontId="3"/>
  </si>
  <si>
    <t>率</t>
    <phoneticPr fontId="3"/>
  </si>
  <si>
    <t xml:space="preserve">量 </t>
    <phoneticPr fontId="3"/>
  </si>
  <si>
    <t>２  大豆の栽培管理状況</t>
    <rPh sb="3" eb="5">
      <t>ダイズ</t>
    </rPh>
    <rPh sb="6" eb="8">
      <t>サイバイ</t>
    </rPh>
    <rPh sb="8" eb="10">
      <t>カンリ</t>
    </rPh>
    <rPh sb="10" eb="12">
      <t>ジョウキョウ</t>
    </rPh>
    <phoneticPr fontId="3"/>
  </si>
  <si>
    <t>播種方法</t>
    <rPh sb="0" eb="2">
      <t>ハシュ</t>
    </rPh>
    <rPh sb="2" eb="4">
      <t>ホウホウ</t>
    </rPh>
    <phoneticPr fontId="9"/>
  </si>
  <si>
    <t>　機械除草面積</t>
    <rPh sb="1" eb="3">
      <t>キカイ</t>
    </rPh>
    <rPh sb="3" eb="5">
      <t>ジョソウ</t>
    </rPh>
    <rPh sb="5" eb="7">
      <t>メンセキ</t>
    </rPh>
    <phoneticPr fontId="3"/>
  </si>
  <si>
    <t>　２回以上
　防除面積</t>
    <rPh sb="2" eb="3">
      <t>カイ</t>
    </rPh>
    <rPh sb="3" eb="5">
      <t>イジョウ</t>
    </rPh>
    <rPh sb="7" eb="9">
      <t>ボウジョ</t>
    </rPh>
    <rPh sb="9" eb="11">
      <t>メンセキ</t>
    </rPh>
    <phoneticPr fontId="9"/>
  </si>
  <si>
    <t>その他</t>
    <rPh sb="2" eb="3">
      <t>ホカ</t>
    </rPh>
    <phoneticPr fontId="9"/>
  </si>
  <si>
    <t>無人ヘリ</t>
    <rPh sb="0" eb="2">
      <t>ムジン</t>
    </rPh>
    <phoneticPr fontId="9"/>
  </si>
  <si>
    <t>乗用型機械</t>
    <rPh sb="0" eb="2">
      <t>ジョウヨウ</t>
    </rPh>
    <rPh sb="2" eb="3">
      <t>ガタ</t>
    </rPh>
    <rPh sb="3" eb="5">
      <t>キカイ</t>
    </rPh>
    <phoneticPr fontId="9"/>
  </si>
  <si>
    <t>左記以外の
機械利用</t>
    <rPh sb="0" eb="4">
      <t>サキイガイ</t>
    </rPh>
    <rPh sb="6" eb="8">
      <t>キカイ</t>
    </rPh>
    <rPh sb="8" eb="10">
      <t>リヨウ</t>
    </rPh>
    <phoneticPr fontId="9"/>
  </si>
  <si>
    <t>病害虫防除面積</t>
    <rPh sb="0" eb="3">
      <t>ビョウガイチュウ</t>
    </rPh>
    <rPh sb="3" eb="5">
      <t>ボウジョ</t>
    </rPh>
    <rPh sb="5" eb="7">
      <t>メンセキ</t>
    </rPh>
    <phoneticPr fontId="3"/>
  </si>
  <si>
    <t>　その他乾燥法</t>
    <rPh sb="3" eb="4">
      <t>ホカ</t>
    </rPh>
    <rPh sb="4" eb="6">
      <t>カンソウ</t>
    </rPh>
    <rPh sb="6" eb="7">
      <t>ホウ</t>
    </rPh>
    <phoneticPr fontId="9"/>
  </si>
  <si>
    <t>　粒径選別機</t>
    <rPh sb="1" eb="3">
      <t>リュウケイ</t>
    </rPh>
    <rPh sb="3" eb="5">
      <t>センベツ</t>
    </rPh>
    <rPh sb="5" eb="6">
      <t>キ</t>
    </rPh>
    <phoneticPr fontId="9"/>
  </si>
  <si>
    <t>　色彩選別機</t>
    <rPh sb="1" eb="3">
      <t>シキサイ</t>
    </rPh>
    <rPh sb="3" eb="6">
      <t>センベツキ</t>
    </rPh>
    <phoneticPr fontId="9"/>
  </si>
  <si>
    <t>　台数</t>
    <rPh sb="1" eb="2">
      <t>ダイ</t>
    </rPh>
    <rPh sb="2" eb="3">
      <t>カズ</t>
    </rPh>
    <phoneticPr fontId="9"/>
  </si>
  <si>
    <t>　歩　行</t>
    <rPh sb="1" eb="2">
      <t>ホ</t>
    </rPh>
    <rPh sb="3" eb="4">
      <t>ギョウ</t>
    </rPh>
    <phoneticPr fontId="9"/>
  </si>
  <si>
    <t>　乗　用</t>
    <rPh sb="1" eb="2">
      <t>ジョウ</t>
    </rPh>
    <rPh sb="3" eb="4">
      <t>ヨウ</t>
    </rPh>
    <phoneticPr fontId="9"/>
  </si>
  <si>
    <t>　単　作</t>
    <rPh sb="1" eb="2">
      <t>タン</t>
    </rPh>
    <rPh sb="3" eb="4">
      <t>サク</t>
    </rPh>
    <phoneticPr fontId="9"/>
  </si>
  <si>
    <t>　１年２作</t>
    <rPh sb="2" eb="3">
      <t>ネン</t>
    </rPh>
    <rPh sb="4" eb="5">
      <t>サク</t>
    </rPh>
    <phoneticPr fontId="9"/>
  </si>
  <si>
    <t>　２年３作</t>
    <rPh sb="2" eb="3">
      <t>ネン</t>
    </rPh>
    <rPh sb="4" eb="5">
      <t>サク</t>
    </rPh>
    <phoneticPr fontId="9"/>
  </si>
  <si>
    <t>狭畦密植
栽培</t>
    <rPh sb="0" eb="1">
      <t>キョウ</t>
    </rPh>
    <rPh sb="1" eb="2">
      <t>アゼ</t>
    </rPh>
    <rPh sb="2" eb="3">
      <t>ミツ</t>
    </rPh>
    <rPh sb="3" eb="4">
      <t>ウ</t>
    </rPh>
    <rPh sb="5" eb="7">
      <t>サイバイ</t>
    </rPh>
    <phoneticPr fontId="9"/>
  </si>
  <si>
    <t>喜多方</t>
    <rPh sb="0" eb="3">
      <t>キタカタ</t>
    </rPh>
    <phoneticPr fontId="9"/>
  </si>
  <si>
    <t>南会津</t>
    <rPh sb="0" eb="1">
      <t>ミナミ</t>
    </rPh>
    <rPh sb="1" eb="3">
      <t>アイヅ</t>
    </rPh>
    <phoneticPr fontId="3"/>
  </si>
  <si>
    <t>南会津町</t>
    <rPh sb="0" eb="3">
      <t>ミナミアイヅ</t>
    </rPh>
    <rPh sb="3" eb="4">
      <t>マチ</t>
    </rPh>
    <phoneticPr fontId="9"/>
  </si>
  <si>
    <t>相双</t>
    <rPh sb="0" eb="2">
      <t>ソウソウ</t>
    </rPh>
    <phoneticPr fontId="9"/>
  </si>
  <si>
    <t>相馬市</t>
    <rPh sb="0" eb="3">
      <t>ソウマシ</t>
    </rPh>
    <phoneticPr fontId="9"/>
  </si>
  <si>
    <t>南相馬市</t>
    <rPh sb="0" eb="4">
      <t>ミナミソウマシ</t>
    </rPh>
    <phoneticPr fontId="9"/>
  </si>
  <si>
    <t>双葉</t>
    <rPh sb="0" eb="2">
      <t>フタバ</t>
    </rPh>
    <phoneticPr fontId="9"/>
  </si>
  <si>
    <t>いわき市</t>
    <rPh sb="3" eb="4">
      <t>シ</t>
    </rPh>
    <phoneticPr fontId="9"/>
  </si>
  <si>
    <t>いわき</t>
    <phoneticPr fontId="9"/>
  </si>
  <si>
    <t>奨励品</t>
  </si>
  <si>
    <t>10ａ当</t>
  </si>
  <si>
    <t>奨　励　品　種</t>
  </si>
  <si>
    <t>その他</t>
  </si>
  <si>
    <t>種作付</t>
  </si>
  <si>
    <t>たり収</t>
  </si>
  <si>
    <t>生産量</t>
  </si>
  <si>
    <t>更新率</t>
  </si>
  <si>
    <t>市町村名</t>
  </si>
  <si>
    <t>ｽｽﾞﾕﾀｶ</t>
  </si>
  <si>
    <t>ﾀﾁﾅｶﾞﾊ</t>
  </si>
  <si>
    <t xml:space="preserve"> (ha)</t>
  </si>
  <si>
    <t>(ha)</t>
  </si>
  <si>
    <t xml:space="preserve"> (%)</t>
  </si>
  <si>
    <t xml:space="preserve"> (kg)</t>
  </si>
  <si>
    <t xml:space="preserve"> (t)</t>
  </si>
  <si>
    <t>収穫法別面積</t>
  </si>
  <si>
    <t>乾燥法別面積</t>
  </si>
  <si>
    <t>施設利用</t>
  </si>
  <si>
    <t>ハ</t>
  </si>
  <si>
    <t>乾</t>
  </si>
  <si>
    <t>ウ</t>
  </si>
  <si>
    <t>燥</t>
  </si>
  <si>
    <t>機</t>
  </si>
  <si>
    <t>ス</t>
  </si>
  <si>
    <t>　</t>
    <phoneticPr fontId="3"/>
  </si>
  <si>
    <t>計</t>
    <phoneticPr fontId="3"/>
  </si>
  <si>
    <t>(%)</t>
    <phoneticPr fontId="3"/>
  </si>
  <si>
    <t>排水溝・明きょ</t>
    <rPh sb="0" eb="3">
      <t>ハイスイコウ</t>
    </rPh>
    <rPh sb="4" eb="5">
      <t>メイ</t>
    </rPh>
    <phoneticPr fontId="3"/>
  </si>
  <si>
    <t>弾丸暗きょ</t>
    <rPh sb="0" eb="2">
      <t>ダンガン</t>
    </rPh>
    <rPh sb="2" eb="3">
      <t>アンキョ</t>
    </rPh>
    <phoneticPr fontId="3"/>
  </si>
  <si>
    <t>心土破砕</t>
    <rPh sb="0" eb="1">
      <t>シン</t>
    </rPh>
    <rPh sb="1" eb="2">
      <t>ド</t>
    </rPh>
    <rPh sb="2" eb="4">
      <t>ハサイ</t>
    </rPh>
    <phoneticPr fontId="3"/>
  </si>
  <si>
    <t>高畝</t>
    <rPh sb="0" eb="1">
      <t>タカウエ</t>
    </rPh>
    <rPh sb="1" eb="2">
      <t>ウネ</t>
    </rPh>
    <phoneticPr fontId="3"/>
  </si>
  <si>
    <t>　堆きゅう肥・稲わら
　等投入面積</t>
    <rPh sb="1" eb="2">
      <t>ウズタカ</t>
    </rPh>
    <rPh sb="5" eb="6">
      <t>ヒ</t>
    </rPh>
    <rPh sb="7" eb="8">
      <t>イナ</t>
    </rPh>
    <rPh sb="12" eb="13">
      <t>ナド</t>
    </rPh>
    <rPh sb="13" eb="15">
      <t>トウニュウ</t>
    </rPh>
    <rPh sb="15" eb="17">
      <t>メンセキ</t>
    </rPh>
    <phoneticPr fontId="3"/>
  </si>
  <si>
    <t>　土壌改良資材
　投入面積</t>
    <rPh sb="1" eb="3">
      <t>ドジョウ</t>
    </rPh>
    <rPh sb="3" eb="5">
      <t>カイリョウ</t>
    </rPh>
    <rPh sb="5" eb="7">
      <t>シザイ</t>
    </rPh>
    <rPh sb="9" eb="11">
      <t>トウニュウ</t>
    </rPh>
    <rPh sb="11" eb="13">
      <t>メンセキ</t>
    </rPh>
    <phoneticPr fontId="3"/>
  </si>
  <si>
    <t>　追肥実施面積</t>
    <rPh sb="1" eb="3">
      <t>ツイヒ</t>
    </rPh>
    <rPh sb="3" eb="5">
      <t>ジッシ</t>
    </rPh>
    <rPh sb="5" eb="7">
      <t>メンセキ</t>
    </rPh>
    <phoneticPr fontId="9"/>
  </si>
  <si>
    <t>　除草剤散布面積</t>
    <rPh sb="3" eb="4">
      <t>ザイ</t>
    </rPh>
    <rPh sb="4" eb="6">
      <t>サンプ</t>
    </rPh>
    <rPh sb="6" eb="8">
      <t>メンセキ</t>
    </rPh>
    <phoneticPr fontId="9"/>
  </si>
  <si>
    <t>　乗用型機械
　利用面積</t>
    <rPh sb="1" eb="3">
      <t>ジョウヨウ</t>
    </rPh>
    <rPh sb="3" eb="4">
      <t>ガタ</t>
    </rPh>
    <rPh sb="4" eb="6">
      <t>キカイ</t>
    </rPh>
    <rPh sb="8" eb="10">
      <t>リヨウ</t>
    </rPh>
    <rPh sb="10" eb="12">
      <t>メンセキ</t>
    </rPh>
    <phoneticPr fontId="9"/>
  </si>
  <si>
    <t>　２回以上実施
　面積</t>
    <rPh sb="2" eb="3">
      <t>カイ</t>
    </rPh>
    <rPh sb="3" eb="5">
      <t>イジョウ</t>
    </rPh>
    <rPh sb="5" eb="7">
      <t>ジッシ</t>
    </rPh>
    <rPh sb="9" eb="11">
      <t>メンセキ</t>
    </rPh>
    <phoneticPr fontId="9"/>
  </si>
  <si>
    <t>　生育期処理
　面積</t>
    <rPh sb="1" eb="3">
      <t>セイイク</t>
    </rPh>
    <rPh sb="3" eb="4">
      <t>キ</t>
    </rPh>
    <rPh sb="4" eb="6">
      <t>ショリ</t>
    </rPh>
    <rPh sb="8" eb="10">
      <t>メンセキ</t>
    </rPh>
    <phoneticPr fontId="3"/>
  </si>
  <si>
    <t>　乗用型機械
　利用面積</t>
    <rPh sb="1" eb="4">
      <t>ジョウヨウガタ</t>
    </rPh>
    <rPh sb="4" eb="6">
      <t>キカイ</t>
    </rPh>
    <rPh sb="8" eb="10">
      <t>リヨウ</t>
    </rPh>
    <rPh sb="10" eb="12">
      <t>メンセキ</t>
    </rPh>
    <phoneticPr fontId="9"/>
  </si>
  <si>
    <t>　中耕培土実施面積</t>
    <rPh sb="3" eb="4">
      <t>バイ</t>
    </rPh>
    <rPh sb="4" eb="5">
      <t>ツチ</t>
    </rPh>
    <rPh sb="5" eb="7">
      <t>ジッシ</t>
    </rPh>
    <rPh sb="7" eb="9">
      <t>メンセキ</t>
    </rPh>
    <phoneticPr fontId="9"/>
  </si>
  <si>
    <t>　手刈り
　カッター</t>
    <rPh sb="1" eb="2">
      <t>テ</t>
    </rPh>
    <rPh sb="2" eb="3">
      <t>ガ</t>
    </rPh>
    <phoneticPr fontId="9"/>
  </si>
  <si>
    <t>その他</t>
    <rPh sb="2" eb="3">
      <t>タ</t>
    </rPh>
    <phoneticPr fontId="3"/>
  </si>
  <si>
    <t>防除方法</t>
    <rPh sb="0" eb="2">
      <t>ボウジョ</t>
    </rPh>
    <rPh sb="2" eb="4">
      <t>ホウホウ</t>
    </rPh>
    <phoneticPr fontId="9"/>
  </si>
  <si>
    <t>用</t>
    <rPh sb="0" eb="1">
      <t>ヨウ</t>
    </rPh>
    <phoneticPr fontId="9"/>
  </si>
  <si>
    <t>汎</t>
    <rPh sb="0" eb="1">
      <t>ワタル</t>
    </rPh>
    <phoneticPr fontId="9"/>
  </si>
  <si>
    <t>型</t>
    <rPh sb="0" eb="1">
      <t>ガタ</t>
    </rPh>
    <phoneticPr fontId="9"/>
  </si>
  <si>
    <t>専</t>
    <rPh sb="0" eb="1">
      <t>アツム</t>
    </rPh>
    <phoneticPr fontId="9"/>
  </si>
  <si>
    <t>その他</t>
    <rPh sb="2" eb="3">
      <t>タ</t>
    </rPh>
    <phoneticPr fontId="9"/>
  </si>
  <si>
    <t>特定加工</t>
    <rPh sb="0" eb="2">
      <t>トクテイ</t>
    </rPh>
    <rPh sb="2" eb="4">
      <t>カコウ</t>
    </rPh>
    <phoneticPr fontId="9"/>
  </si>
  <si>
    <t>規格外</t>
    <rPh sb="0" eb="3">
      <t>キカクガイ</t>
    </rPh>
    <phoneticPr fontId="9"/>
  </si>
  <si>
    <t>（台）</t>
    <rPh sb="1" eb="2">
      <t>ダイ</t>
    </rPh>
    <phoneticPr fontId="9"/>
  </si>
  <si>
    <t>導入年度</t>
    <rPh sb="0" eb="2">
      <t>ドウニュウ</t>
    </rPh>
    <rPh sb="2" eb="4">
      <t>ネンド</t>
    </rPh>
    <phoneticPr fontId="9"/>
  </si>
  <si>
    <t>市町村名</t>
    <rPh sb="0" eb="3">
      <t>シチョウソン</t>
    </rPh>
    <rPh sb="3" eb="4">
      <t>メイ</t>
    </rPh>
    <phoneticPr fontId="3"/>
  </si>
  <si>
    <t>調製機械の活用状況</t>
    <rPh sb="2" eb="4">
      <t>キカイ</t>
    </rPh>
    <rPh sb="5" eb="7">
      <t>カツヨウ</t>
    </rPh>
    <rPh sb="7" eb="9">
      <t>ジョウキョウ</t>
    </rPh>
    <phoneticPr fontId="3"/>
  </si>
  <si>
    <t>豆腐用</t>
    <rPh sb="0" eb="2">
      <t>トウフ</t>
    </rPh>
    <rPh sb="2" eb="3">
      <t>ヨウ</t>
    </rPh>
    <phoneticPr fontId="9"/>
  </si>
  <si>
    <t>味噌用</t>
    <rPh sb="0" eb="2">
      <t>ミソ</t>
    </rPh>
    <rPh sb="2" eb="3">
      <t>ヨウ</t>
    </rPh>
    <phoneticPr fontId="9"/>
  </si>
  <si>
    <t>納豆用</t>
    <rPh sb="0" eb="2">
      <t>ナットウ</t>
    </rPh>
    <rPh sb="2" eb="3">
      <t>ヨウ</t>
    </rPh>
    <phoneticPr fontId="9"/>
  </si>
  <si>
    <t>きな粉</t>
    <rPh sb="2" eb="3">
      <t>コ</t>
    </rPh>
    <phoneticPr fontId="9"/>
  </si>
  <si>
    <t>配布</t>
    <rPh sb="0" eb="2">
      <t>ハイフ</t>
    </rPh>
    <phoneticPr fontId="3"/>
  </si>
  <si>
    <t>種子</t>
    <rPh sb="0" eb="2">
      <t>シュシ</t>
    </rPh>
    <phoneticPr fontId="3"/>
  </si>
  <si>
    <t>数量</t>
    <rPh sb="0" eb="2">
      <t>スウリョウ</t>
    </rPh>
    <phoneticPr fontId="3"/>
  </si>
  <si>
    <r>
      <t>(</t>
    </r>
    <r>
      <rPr>
        <sz val="14"/>
        <rFont val="ＭＳ 明朝"/>
        <family val="1"/>
        <charset val="128"/>
      </rPr>
      <t>kg</t>
    </r>
    <r>
      <rPr>
        <sz val="14"/>
        <rFont val="ＭＳ 明朝"/>
        <family val="1"/>
        <charset val="128"/>
      </rPr>
      <t>)</t>
    </r>
    <phoneticPr fontId="3"/>
  </si>
  <si>
    <r>
      <t xml:space="preserve">種 </t>
    </r>
    <r>
      <rPr>
        <sz val="14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子</t>
    </r>
    <rPh sb="0" eb="1">
      <t>タネ</t>
    </rPh>
    <rPh sb="3" eb="4">
      <t>コ</t>
    </rPh>
    <phoneticPr fontId="3"/>
  </si>
  <si>
    <t>有芯部分耕栽培</t>
    <rPh sb="0" eb="1">
      <t>ユウ</t>
    </rPh>
    <rPh sb="1" eb="2">
      <t>シン</t>
    </rPh>
    <rPh sb="2" eb="4">
      <t>ブブン</t>
    </rPh>
    <rPh sb="4" eb="5">
      <t>コウ</t>
    </rPh>
    <rPh sb="5" eb="7">
      <t>サイバイ</t>
    </rPh>
    <phoneticPr fontId="9"/>
  </si>
  <si>
    <t>不耕起栽培</t>
    <rPh sb="0" eb="1">
      <t>フ</t>
    </rPh>
    <rPh sb="1" eb="3">
      <t>コウキ</t>
    </rPh>
    <rPh sb="3" eb="5">
      <t>サイバイ</t>
    </rPh>
    <phoneticPr fontId="9"/>
  </si>
  <si>
    <t>立毛間播種</t>
    <rPh sb="0" eb="1">
      <t>リツ</t>
    </rPh>
    <rPh sb="1" eb="2">
      <t>ケ</t>
    </rPh>
    <rPh sb="2" eb="3">
      <t>アイダ</t>
    </rPh>
    <rPh sb="3" eb="5">
      <t>ハシュ</t>
    </rPh>
    <phoneticPr fontId="9"/>
  </si>
  <si>
    <t>(ha)</t>
    <phoneticPr fontId="9"/>
  </si>
  <si>
    <t>備　考</t>
    <rPh sb="0" eb="1">
      <t>ソナエ</t>
    </rPh>
    <rPh sb="2" eb="3">
      <t>コウ</t>
    </rPh>
    <phoneticPr fontId="9"/>
  </si>
  <si>
    <t>県計</t>
    <rPh sb="0" eb="2">
      <t>ケンケイ</t>
    </rPh>
    <phoneticPr fontId="9"/>
  </si>
  <si>
    <t>小　　計</t>
    <rPh sb="0" eb="1">
      <t>ショウ</t>
    </rPh>
    <rPh sb="3" eb="4">
      <t>ケイ</t>
    </rPh>
    <phoneticPr fontId="3"/>
  </si>
  <si>
    <t>県北</t>
    <rPh sb="0" eb="2">
      <t>ケンホク</t>
    </rPh>
    <phoneticPr fontId="9"/>
  </si>
  <si>
    <t>農林事務所</t>
    <rPh sb="0" eb="2">
      <t>ノウリン</t>
    </rPh>
    <rPh sb="2" eb="5">
      <t>ジムショ</t>
    </rPh>
    <phoneticPr fontId="3"/>
  </si>
  <si>
    <t>農林事務所</t>
    <rPh sb="0" eb="2">
      <t>ノウリン</t>
    </rPh>
    <rPh sb="2" eb="5">
      <t>ジムショ</t>
    </rPh>
    <phoneticPr fontId="5"/>
  </si>
  <si>
    <t>　営農排水対策</t>
    <rPh sb="1" eb="3">
      <t>エイノウ</t>
    </rPh>
    <rPh sb="3" eb="5">
      <t>ハイスイ</t>
    </rPh>
    <rPh sb="5" eb="7">
      <t>タイサク</t>
    </rPh>
    <phoneticPr fontId="3"/>
  </si>
  <si>
    <t xml:space="preserve">市町村名
</t>
    <phoneticPr fontId="3"/>
  </si>
  <si>
    <t>本暗きょ施工済</t>
    <rPh sb="0" eb="1">
      <t>ホン</t>
    </rPh>
    <rPh sb="1" eb="2">
      <t>アン</t>
    </rPh>
    <rPh sb="4" eb="6">
      <t>セコウ</t>
    </rPh>
    <rPh sb="6" eb="7">
      <t>ズミ</t>
    </rPh>
    <phoneticPr fontId="3"/>
  </si>
  <si>
    <t>導入機械</t>
    <rPh sb="0" eb="2">
      <t>ドウニュウ</t>
    </rPh>
    <rPh sb="2" eb="4">
      <t>キカイ</t>
    </rPh>
    <phoneticPr fontId="9"/>
  </si>
  <si>
    <t>台数
　　　　（台）</t>
    <rPh sb="0" eb="2">
      <t>ダイスウ</t>
    </rPh>
    <rPh sb="8" eb="9">
      <t>ダイ</t>
    </rPh>
    <phoneticPr fontId="9"/>
  </si>
  <si>
    <t>伊達</t>
    <rPh sb="0" eb="2">
      <t>ダテ</t>
    </rPh>
    <phoneticPr fontId="9"/>
  </si>
  <si>
    <t>粒径選別機</t>
    <rPh sb="0" eb="2">
      <t>リュウケイ</t>
    </rPh>
    <rPh sb="2" eb="5">
      <t>センベツキ</t>
    </rPh>
    <phoneticPr fontId="9"/>
  </si>
  <si>
    <t>色彩選別機</t>
    <rPh sb="0" eb="2">
      <t>シキサイ</t>
    </rPh>
    <rPh sb="2" eb="5">
      <t>センベツキ</t>
    </rPh>
    <phoneticPr fontId="9"/>
  </si>
  <si>
    <t>縦型循環式乾燥機</t>
    <rPh sb="0" eb="2">
      <t>タテガタ</t>
    </rPh>
    <rPh sb="2" eb="4">
      <t>ジュンカン</t>
    </rPh>
    <rPh sb="4" eb="5">
      <t>シキ</t>
    </rPh>
    <rPh sb="5" eb="8">
      <t>カンソウキ</t>
    </rPh>
    <phoneticPr fontId="9"/>
  </si>
  <si>
    <t>傾斜選別機</t>
    <rPh sb="0" eb="2">
      <t>ケイシャ</t>
    </rPh>
    <rPh sb="2" eb="5">
      <t>センベツキ</t>
    </rPh>
    <phoneticPr fontId="9"/>
  </si>
  <si>
    <t>安達</t>
    <rPh sb="0" eb="2">
      <t>アダチ</t>
    </rPh>
    <phoneticPr fontId="9"/>
  </si>
  <si>
    <t>二本松市</t>
    <rPh sb="0" eb="4">
      <t>ニホンマツシ</t>
    </rPh>
    <phoneticPr fontId="9"/>
  </si>
  <si>
    <t>大玉村</t>
    <rPh sb="0" eb="3">
      <t>オオタマムラ</t>
    </rPh>
    <phoneticPr fontId="9"/>
  </si>
  <si>
    <t>県中</t>
    <rPh sb="0" eb="1">
      <t>ケン</t>
    </rPh>
    <rPh sb="1" eb="2">
      <t>チュウ</t>
    </rPh>
    <phoneticPr fontId="9"/>
  </si>
  <si>
    <t>郡山市</t>
    <rPh sb="0" eb="3">
      <t>コオリヤマシ</t>
    </rPh>
    <phoneticPr fontId="9"/>
  </si>
  <si>
    <t>ドライデポ型乾燥機</t>
    <rPh sb="5" eb="6">
      <t>ガタ</t>
    </rPh>
    <rPh sb="6" eb="9">
      <t>カンソウキ</t>
    </rPh>
    <phoneticPr fontId="9"/>
  </si>
  <si>
    <t>田村</t>
    <rPh sb="0" eb="1">
      <t>タ</t>
    </rPh>
    <rPh sb="1" eb="2">
      <t>ムラ</t>
    </rPh>
    <phoneticPr fontId="9"/>
  </si>
  <si>
    <t>田村市</t>
    <rPh sb="0" eb="3">
      <t>タムラシ</t>
    </rPh>
    <phoneticPr fontId="9"/>
  </si>
  <si>
    <t>小野町</t>
    <rPh sb="0" eb="3">
      <t>オノマチ</t>
    </rPh>
    <phoneticPr fontId="9"/>
  </si>
  <si>
    <t>須賀川</t>
    <rPh sb="0" eb="3">
      <t>スカガワ</t>
    </rPh>
    <phoneticPr fontId="9"/>
  </si>
  <si>
    <t>県南</t>
    <rPh sb="0" eb="1">
      <t>ケン</t>
    </rPh>
    <rPh sb="1" eb="2">
      <t>ナン</t>
    </rPh>
    <phoneticPr fontId="9"/>
  </si>
  <si>
    <t>県南</t>
    <rPh sb="0" eb="2">
      <t>ケンナン</t>
    </rPh>
    <phoneticPr fontId="9"/>
  </si>
  <si>
    <t>会津</t>
    <rPh sb="0" eb="2">
      <t>アイヅ</t>
    </rPh>
    <phoneticPr fontId="9"/>
  </si>
  <si>
    <t>大熊町</t>
    <rPh sb="0" eb="3">
      <t>オオクママチ</t>
    </rPh>
    <phoneticPr fontId="9"/>
  </si>
  <si>
    <t>川内村</t>
    <rPh sb="0" eb="3">
      <t>カワウチムラ</t>
    </rPh>
    <phoneticPr fontId="9"/>
  </si>
  <si>
    <t>農林事務所</t>
    <rPh sb="0" eb="2">
      <t>ノウリン</t>
    </rPh>
    <rPh sb="2" eb="5">
      <t>ジムショ</t>
    </rPh>
    <phoneticPr fontId="11"/>
  </si>
  <si>
    <t>普通大豆</t>
    <rPh sb="0" eb="2">
      <t>フツウ</t>
    </rPh>
    <rPh sb="2" eb="4">
      <t>ダイズ</t>
    </rPh>
    <phoneticPr fontId="9"/>
  </si>
  <si>
    <t>大粒</t>
    <rPh sb="0" eb="2">
      <t>オオツブ</t>
    </rPh>
    <phoneticPr fontId="9"/>
  </si>
  <si>
    <t>中粒</t>
    <rPh sb="0" eb="2">
      <t>チュウリュウ</t>
    </rPh>
    <phoneticPr fontId="9"/>
  </si>
  <si>
    <t>小粒</t>
    <rPh sb="0" eb="2">
      <t>ショウリュウ</t>
    </rPh>
    <phoneticPr fontId="9"/>
  </si>
  <si>
    <t>極小粒</t>
    <rPh sb="0" eb="1">
      <t>ゴク</t>
    </rPh>
    <rPh sb="1" eb="3">
      <t>ショウリュウ</t>
    </rPh>
    <phoneticPr fontId="9"/>
  </si>
  <si>
    <t>地域</t>
    <rPh sb="0" eb="2">
      <t>チイキ</t>
    </rPh>
    <phoneticPr fontId="9"/>
  </si>
  <si>
    <t>種　類</t>
    <rPh sb="0" eb="1">
      <t>タネ</t>
    </rPh>
    <rPh sb="2" eb="3">
      <t>タグイ</t>
    </rPh>
    <phoneticPr fontId="9"/>
  </si>
  <si>
    <t>２等</t>
    <rPh sb="1" eb="2">
      <t>トウ</t>
    </rPh>
    <phoneticPr fontId="9"/>
  </si>
  <si>
    <t>３等</t>
    <rPh sb="1" eb="2">
      <t>トウ</t>
    </rPh>
    <phoneticPr fontId="9"/>
  </si>
  <si>
    <t>(kg)</t>
    <phoneticPr fontId="9"/>
  </si>
  <si>
    <t>(%)</t>
    <phoneticPr fontId="9"/>
  </si>
  <si>
    <t>種子大豆</t>
    <rPh sb="0" eb="2">
      <t>シュシ</t>
    </rPh>
    <rPh sb="2" eb="4">
      <t>ダイズ</t>
    </rPh>
    <phoneticPr fontId="9"/>
  </si>
  <si>
    <t>県中</t>
    <rPh sb="0" eb="2">
      <t>ケンチュウ</t>
    </rPh>
    <phoneticPr fontId="9"/>
  </si>
  <si>
    <t>４  大豆栽培の排水対策の実施状況</t>
    <rPh sb="3" eb="5">
      <t>ダイズ</t>
    </rPh>
    <rPh sb="5" eb="7">
      <t>サイバイ</t>
    </rPh>
    <rPh sb="8" eb="10">
      <t>ハイスイ</t>
    </rPh>
    <rPh sb="10" eb="12">
      <t>タイサク</t>
    </rPh>
    <rPh sb="13" eb="15">
      <t>ジッシ</t>
    </rPh>
    <rPh sb="15" eb="17">
      <t>ジョウキョウ</t>
    </rPh>
    <phoneticPr fontId="3"/>
  </si>
  <si>
    <t>(kg)</t>
  </si>
  <si>
    <t>(%)</t>
  </si>
  <si>
    <t>合格</t>
    <rPh sb="0" eb="2">
      <t>ゴウカク</t>
    </rPh>
    <phoneticPr fontId="9"/>
  </si>
  <si>
    <t>１等</t>
    <rPh sb="1" eb="2">
      <t>トウ</t>
    </rPh>
    <phoneticPr fontId="9"/>
  </si>
  <si>
    <r>
      <t>普通大豆計</t>
    </r>
    <r>
      <rPr>
        <sz val="14"/>
        <rFont val="ＭＳ 明朝"/>
        <family val="1"/>
        <charset val="128"/>
      </rPr>
      <t xml:space="preserve">
(kg)</t>
    </r>
    <rPh sb="0" eb="2">
      <t>フツウ</t>
    </rPh>
    <rPh sb="2" eb="4">
      <t>ダイズ</t>
    </rPh>
    <rPh sb="4" eb="5">
      <t>ケイ</t>
    </rPh>
    <phoneticPr fontId="9"/>
  </si>
  <si>
    <t>普通+特定加工合計</t>
    <rPh sb="0" eb="2">
      <t>フツウ</t>
    </rPh>
    <rPh sb="3" eb="5">
      <t>トクテイ</t>
    </rPh>
    <rPh sb="5" eb="7">
      <t>カコウ</t>
    </rPh>
    <rPh sb="7" eb="9">
      <t>ゴウケイ</t>
    </rPh>
    <phoneticPr fontId="9"/>
  </si>
  <si>
    <t>広野町</t>
    <rPh sb="0" eb="3">
      <t>ヒロノマチ</t>
    </rPh>
    <phoneticPr fontId="9"/>
  </si>
  <si>
    <t>楢葉町</t>
    <rPh sb="0" eb="3">
      <t>ナラハマチ</t>
    </rPh>
    <phoneticPr fontId="9"/>
  </si>
  <si>
    <t>浪江町</t>
    <rPh sb="0" eb="3">
      <t>ナミエマチ</t>
    </rPh>
    <phoneticPr fontId="9"/>
  </si>
  <si>
    <t>(参考)</t>
    <rPh sb="1" eb="3">
      <t>サンコウ</t>
    </rPh>
    <phoneticPr fontId="3"/>
  </si>
  <si>
    <t>県北</t>
    <rPh sb="0" eb="1">
      <t>ケン</t>
    </rPh>
    <rPh sb="1" eb="2">
      <t>キタ</t>
    </rPh>
    <phoneticPr fontId="3"/>
  </si>
  <si>
    <t>伊達</t>
    <rPh sb="0" eb="2">
      <t>ダテ</t>
    </rPh>
    <phoneticPr fontId="3"/>
  </si>
  <si>
    <t>伊達市</t>
    <rPh sb="0" eb="3">
      <t>ダテシ</t>
    </rPh>
    <phoneticPr fontId="3"/>
  </si>
  <si>
    <t>桑折町</t>
    <rPh sb="0" eb="3">
      <t>コオリマチ</t>
    </rPh>
    <phoneticPr fontId="3"/>
  </si>
  <si>
    <t>国見町</t>
    <rPh sb="0" eb="3">
      <t>クニミマチ</t>
    </rPh>
    <phoneticPr fontId="3"/>
  </si>
  <si>
    <t>安達</t>
    <rPh sb="0" eb="2">
      <t>アダチ</t>
    </rPh>
    <phoneticPr fontId="3"/>
  </si>
  <si>
    <t>二本松市</t>
    <rPh sb="0" eb="4">
      <t>ニホンマツシ</t>
    </rPh>
    <phoneticPr fontId="3"/>
  </si>
  <si>
    <t>本宮市</t>
    <rPh sb="0" eb="3">
      <t>モトミヤシ</t>
    </rPh>
    <phoneticPr fontId="3"/>
  </si>
  <si>
    <t>大玉村</t>
    <rPh sb="0" eb="3">
      <t>オオタマムラ</t>
    </rPh>
    <phoneticPr fontId="3"/>
  </si>
  <si>
    <t>県中</t>
    <rPh sb="0" eb="2">
      <t>ケンチュウ</t>
    </rPh>
    <phoneticPr fontId="3"/>
  </si>
  <si>
    <t>郡山市</t>
    <rPh sb="0" eb="3">
      <t>コオリヤマシ</t>
    </rPh>
    <phoneticPr fontId="3"/>
  </si>
  <si>
    <t>田村市</t>
    <rPh sb="0" eb="3">
      <t>タムラシ</t>
    </rPh>
    <phoneticPr fontId="3"/>
  </si>
  <si>
    <t>三春町</t>
    <rPh sb="0" eb="3">
      <t>ミハルマチ</t>
    </rPh>
    <phoneticPr fontId="3"/>
  </si>
  <si>
    <t>小野町</t>
    <rPh sb="0" eb="3">
      <t>オノマチ</t>
    </rPh>
    <phoneticPr fontId="3"/>
  </si>
  <si>
    <t>田村</t>
    <rPh sb="0" eb="2">
      <t>タムラ</t>
    </rPh>
    <phoneticPr fontId="3"/>
  </si>
  <si>
    <t>須賀川</t>
    <rPh sb="0" eb="3">
      <t>スカガワ</t>
    </rPh>
    <phoneticPr fontId="3"/>
  </si>
  <si>
    <t>県南</t>
    <rPh sb="0" eb="2">
      <t>ケンナン</t>
    </rPh>
    <phoneticPr fontId="3"/>
  </si>
  <si>
    <t>白河市</t>
  </si>
  <si>
    <t>西郷村</t>
  </si>
  <si>
    <t>泉崎村</t>
  </si>
  <si>
    <t>中島村</t>
  </si>
  <si>
    <t>矢吹町</t>
  </si>
  <si>
    <t>棚倉町</t>
  </si>
  <si>
    <t>矢祭町</t>
  </si>
  <si>
    <t>塙町</t>
  </si>
  <si>
    <t>鮫川村</t>
  </si>
  <si>
    <t>会津</t>
    <rPh sb="0" eb="2">
      <t>アイヅ</t>
    </rPh>
    <phoneticPr fontId="3"/>
  </si>
  <si>
    <t>会津若松市</t>
    <rPh sb="0" eb="2">
      <t>アイヅ</t>
    </rPh>
    <rPh sb="2" eb="4">
      <t>ワカマツ</t>
    </rPh>
    <rPh sb="4" eb="5">
      <t>シ</t>
    </rPh>
    <phoneticPr fontId="3"/>
  </si>
  <si>
    <t>磐梯町</t>
    <rPh sb="0" eb="3">
      <t>バンダイマチ</t>
    </rPh>
    <phoneticPr fontId="3"/>
  </si>
  <si>
    <t>猪苗代町</t>
    <rPh sb="0" eb="4">
      <t>イナワシロマチ</t>
    </rPh>
    <phoneticPr fontId="3"/>
  </si>
  <si>
    <t>喜多方市</t>
    <rPh sb="0" eb="4">
      <t>キタカタシ</t>
    </rPh>
    <phoneticPr fontId="3"/>
  </si>
  <si>
    <t>北塩原村</t>
    <rPh sb="0" eb="3">
      <t>キタシオバラ</t>
    </rPh>
    <rPh sb="3" eb="4">
      <t>ムラ</t>
    </rPh>
    <phoneticPr fontId="3"/>
  </si>
  <si>
    <t>西会津町</t>
    <rPh sb="0" eb="3">
      <t>ニシアイヅ</t>
    </rPh>
    <rPh sb="3" eb="4">
      <t>マチ</t>
    </rPh>
    <phoneticPr fontId="3"/>
  </si>
  <si>
    <t>喜多方</t>
    <rPh sb="0" eb="3">
      <t>キタカタ</t>
    </rPh>
    <phoneticPr fontId="3"/>
  </si>
  <si>
    <t>会津坂下</t>
    <rPh sb="0" eb="2">
      <t>アイヅ</t>
    </rPh>
    <rPh sb="2" eb="3">
      <t>バン</t>
    </rPh>
    <rPh sb="3" eb="4">
      <t>ゲ</t>
    </rPh>
    <phoneticPr fontId="3"/>
  </si>
  <si>
    <t>南会津</t>
    <rPh sb="0" eb="3">
      <t>ミナミアイヅ</t>
    </rPh>
    <phoneticPr fontId="3"/>
  </si>
  <si>
    <t>下郷町</t>
    <rPh sb="0" eb="2">
      <t>シモゴウ</t>
    </rPh>
    <rPh sb="2" eb="3">
      <t>マチ</t>
    </rPh>
    <phoneticPr fontId="3"/>
  </si>
  <si>
    <t>檜枝岐村</t>
    <rPh sb="0" eb="3">
      <t>ヒノエマタ</t>
    </rPh>
    <rPh sb="3" eb="4">
      <t>ムラ</t>
    </rPh>
    <phoneticPr fontId="3"/>
  </si>
  <si>
    <t>只見町</t>
    <rPh sb="0" eb="2">
      <t>タダミ</t>
    </rPh>
    <rPh sb="2" eb="3">
      <t>マチ</t>
    </rPh>
    <phoneticPr fontId="3"/>
  </si>
  <si>
    <t>相双</t>
    <rPh sb="0" eb="2">
      <t>ソウソウ</t>
    </rPh>
    <phoneticPr fontId="3"/>
  </si>
  <si>
    <t>相馬市</t>
    <rPh sb="0" eb="3">
      <t>ソウマシ</t>
    </rPh>
    <phoneticPr fontId="3"/>
  </si>
  <si>
    <t>南相馬市</t>
    <rPh sb="0" eb="4">
      <t>ミナミソウマシ</t>
    </rPh>
    <phoneticPr fontId="3"/>
  </si>
  <si>
    <t>双葉</t>
    <rPh sb="0" eb="2">
      <t>フタバ</t>
    </rPh>
    <phoneticPr fontId="3"/>
  </si>
  <si>
    <t>広野町</t>
    <rPh sb="0" eb="3">
      <t>ヒロノマチ</t>
    </rPh>
    <phoneticPr fontId="3"/>
  </si>
  <si>
    <t>楢葉町</t>
    <rPh sb="0" eb="3">
      <t>ナラハマチ</t>
    </rPh>
    <phoneticPr fontId="3"/>
  </si>
  <si>
    <t>富岡町</t>
    <rPh sb="0" eb="3">
      <t>トミオカマチ</t>
    </rPh>
    <phoneticPr fontId="3"/>
  </si>
  <si>
    <t>川内村</t>
    <rPh sb="0" eb="3">
      <t>カワウチムラ</t>
    </rPh>
    <phoneticPr fontId="3"/>
  </si>
  <si>
    <t>大熊町</t>
    <rPh sb="0" eb="3">
      <t>オオクママチ</t>
    </rPh>
    <phoneticPr fontId="3"/>
  </si>
  <si>
    <t>双葉町</t>
    <rPh sb="0" eb="3">
      <t>フタバマチ</t>
    </rPh>
    <phoneticPr fontId="3"/>
  </si>
  <si>
    <t>浪江町</t>
    <rPh sb="0" eb="3">
      <t>ナミエマチ</t>
    </rPh>
    <phoneticPr fontId="3"/>
  </si>
  <si>
    <t>葛尾村</t>
    <rPh sb="0" eb="2">
      <t>カツラオ</t>
    </rPh>
    <rPh sb="2" eb="3">
      <t>ムラ</t>
    </rPh>
    <phoneticPr fontId="3"/>
  </si>
  <si>
    <t>いわき</t>
    <phoneticPr fontId="3"/>
  </si>
  <si>
    <t>県計</t>
    <rPh sb="0" eb="1">
      <t>ケン</t>
    </rPh>
    <rPh sb="1" eb="2">
      <t>ケイ</t>
    </rPh>
    <phoneticPr fontId="3"/>
  </si>
  <si>
    <t>中通り</t>
    <rPh sb="0" eb="2">
      <t>ナカトオリ</t>
    </rPh>
    <phoneticPr fontId="3"/>
  </si>
  <si>
    <t>会　津</t>
    <rPh sb="0" eb="1">
      <t>カイ</t>
    </rPh>
    <rPh sb="2" eb="3">
      <t>ツ</t>
    </rPh>
    <phoneticPr fontId="3"/>
  </si>
  <si>
    <t>浜通り</t>
    <rPh sb="0" eb="1">
      <t>ハマ</t>
    </rPh>
    <rPh sb="1" eb="2">
      <t>トオ</t>
    </rPh>
    <phoneticPr fontId="3"/>
  </si>
  <si>
    <t>農林事務所別</t>
    <rPh sb="0" eb="2">
      <t>ノウリン</t>
    </rPh>
    <rPh sb="2" eb="5">
      <t>ジムショ</t>
    </rPh>
    <rPh sb="5" eb="6">
      <t>ベツ</t>
    </rPh>
    <phoneticPr fontId="3"/>
  </si>
  <si>
    <t>県　北</t>
    <rPh sb="0" eb="1">
      <t>ケン</t>
    </rPh>
    <rPh sb="2" eb="3">
      <t>キタ</t>
    </rPh>
    <phoneticPr fontId="3"/>
  </si>
  <si>
    <t>県　中</t>
    <rPh sb="0" eb="1">
      <t>ケン</t>
    </rPh>
    <rPh sb="2" eb="3">
      <t>ナカ</t>
    </rPh>
    <phoneticPr fontId="3"/>
  </si>
  <si>
    <t>県　南</t>
    <rPh sb="0" eb="1">
      <t>ケン</t>
    </rPh>
    <rPh sb="2" eb="3">
      <t>ミナミ</t>
    </rPh>
    <phoneticPr fontId="3"/>
  </si>
  <si>
    <t>会　津</t>
    <rPh sb="0" eb="1">
      <t>ア</t>
    </rPh>
    <rPh sb="2" eb="3">
      <t>ツ</t>
    </rPh>
    <phoneticPr fontId="3"/>
  </si>
  <si>
    <t>相　双</t>
    <rPh sb="0" eb="1">
      <t>ソウ</t>
    </rPh>
    <rPh sb="2" eb="3">
      <t>ソウ</t>
    </rPh>
    <phoneticPr fontId="3"/>
  </si>
  <si>
    <t>いわき</t>
    <phoneticPr fontId="3"/>
  </si>
  <si>
    <t>小計</t>
    <rPh sb="0" eb="2">
      <t>ショウケイ</t>
    </rPh>
    <phoneticPr fontId="9"/>
  </si>
  <si>
    <t>小計</t>
  </si>
  <si>
    <t>三春町</t>
    <rPh sb="0" eb="3">
      <t>ミハルマチ</t>
    </rPh>
    <phoneticPr fontId="9"/>
  </si>
  <si>
    <t>小計</t>
    <rPh sb="0" eb="1">
      <t>ショウ</t>
    </rPh>
    <rPh sb="1" eb="2">
      <t>ケイ</t>
    </rPh>
    <phoneticPr fontId="9"/>
  </si>
  <si>
    <t>会津坂下</t>
    <rPh sb="0" eb="2">
      <t>アイヅ</t>
    </rPh>
    <rPh sb="2" eb="3">
      <t>バン</t>
    </rPh>
    <rPh sb="3" eb="4">
      <t>ゲ</t>
    </rPh>
    <phoneticPr fontId="9"/>
  </si>
  <si>
    <t>富岡町</t>
    <rPh sb="0" eb="3">
      <t>トミオカマチ</t>
    </rPh>
    <phoneticPr fontId="9"/>
  </si>
  <si>
    <t>双葉町</t>
    <rPh sb="0" eb="3">
      <t>フタバマチ</t>
    </rPh>
    <phoneticPr fontId="9"/>
  </si>
  <si>
    <t>葛尾村</t>
    <rPh sb="0" eb="3">
      <t>カツラオムラ</t>
    </rPh>
    <phoneticPr fontId="9"/>
  </si>
  <si>
    <t>いわき</t>
    <phoneticPr fontId="9"/>
  </si>
  <si>
    <t>小　　計</t>
  </si>
  <si>
    <t>安達</t>
    <rPh sb="0" eb="2">
      <t>アダチ</t>
    </rPh>
    <phoneticPr fontId="1"/>
  </si>
  <si>
    <t>小計</t>
    <rPh sb="0" eb="2">
      <t>ショウケイ</t>
    </rPh>
    <phoneticPr fontId="1"/>
  </si>
  <si>
    <t>県中</t>
    <rPh sb="0" eb="2">
      <t>ケンチュウ</t>
    </rPh>
    <phoneticPr fontId="1"/>
  </si>
  <si>
    <t>田村</t>
    <rPh sb="0" eb="2">
      <t>タムラ</t>
    </rPh>
    <phoneticPr fontId="1"/>
  </si>
  <si>
    <t>須賀川</t>
    <rPh sb="0" eb="3">
      <t>スカガワ</t>
    </rPh>
    <phoneticPr fontId="1"/>
  </si>
  <si>
    <t>須賀川市</t>
    <rPh sb="0" eb="4">
      <t>スカガワシ</t>
    </rPh>
    <phoneticPr fontId="1"/>
  </si>
  <si>
    <t>鏡石町</t>
    <rPh sb="0" eb="2">
      <t>カガミイシ</t>
    </rPh>
    <rPh sb="2" eb="3">
      <t>マチ</t>
    </rPh>
    <phoneticPr fontId="1"/>
  </si>
  <si>
    <t>天栄村</t>
    <rPh sb="0" eb="3">
      <t>テンエイムラ</t>
    </rPh>
    <phoneticPr fontId="1"/>
  </si>
  <si>
    <t>石川町</t>
    <rPh sb="0" eb="3">
      <t>イシカワマチ</t>
    </rPh>
    <phoneticPr fontId="1"/>
  </si>
  <si>
    <t>玉川村</t>
    <rPh sb="0" eb="3">
      <t>タマカワムラ</t>
    </rPh>
    <phoneticPr fontId="1"/>
  </si>
  <si>
    <t>平田村</t>
    <rPh sb="0" eb="3">
      <t>ヒラタムラ</t>
    </rPh>
    <phoneticPr fontId="1"/>
  </si>
  <si>
    <t>浅川町</t>
    <rPh sb="0" eb="3">
      <t>アサカワマチ</t>
    </rPh>
    <phoneticPr fontId="1"/>
  </si>
  <si>
    <t>古殿町</t>
    <rPh sb="0" eb="3">
      <t>フルドノマチ</t>
    </rPh>
    <phoneticPr fontId="1"/>
  </si>
  <si>
    <t>県南</t>
    <rPh sb="0" eb="2">
      <t>ケンナン</t>
    </rPh>
    <phoneticPr fontId="1"/>
  </si>
  <si>
    <t>喜多方</t>
    <rPh sb="0" eb="3">
      <t>キタカタ</t>
    </rPh>
    <phoneticPr fontId="1"/>
  </si>
  <si>
    <t>会津坂下</t>
    <rPh sb="0" eb="2">
      <t>アイヅ</t>
    </rPh>
    <rPh sb="2" eb="3">
      <t>バン</t>
    </rPh>
    <rPh sb="3" eb="4">
      <t>ゲ</t>
    </rPh>
    <phoneticPr fontId="1"/>
  </si>
  <si>
    <t>双葉</t>
    <rPh sb="0" eb="2">
      <t>フタバ</t>
    </rPh>
    <phoneticPr fontId="1"/>
  </si>
  <si>
    <t>広野町</t>
    <rPh sb="0" eb="2">
      <t>ヒロノ</t>
    </rPh>
    <rPh sb="2" eb="3">
      <t>マチ</t>
    </rPh>
    <phoneticPr fontId="1"/>
  </si>
  <si>
    <t>楢葉町</t>
    <rPh sb="0" eb="3">
      <t>ナラハマチ</t>
    </rPh>
    <phoneticPr fontId="1"/>
  </si>
  <si>
    <t>富岡町</t>
    <rPh sb="0" eb="3">
      <t>トミオカマチ</t>
    </rPh>
    <phoneticPr fontId="1"/>
  </si>
  <si>
    <t>川内村</t>
    <rPh sb="0" eb="3">
      <t>カワウチムラ</t>
    </rPh>
    <phoneticPr fontId="1"/>
  </si>
  <si>
    <t>大熊町</t>
    <rPh sb="0" eb="3">
      <t>オオクママチ</t>
    </rPh>
    <phoneticPr fontId="1"/>
  </si>
  <si>
    <t>双葉町</t>
    <rPh sb="0" eb="3">
      <t>フタバマチ</t>
    </rPh>
    <phoneticPr fontId="1"/>
  </si>
  <si>
    <t>浪江町</t>
    <rPh sb="0" eb="3">
      <t>ナミエマチ</t>
    </rPh>
    <phoneticPr fontId="1"/>
  </si>
  <si>
    <t>葛尾村</t>
    <rPh sb="0" eb="3">
      <t>カツラオムラ</t>
    </rPh>
    <phoneticPr fontId="1"/>
  </si>
  <si>
    <t>いわき</t>
    <phoneticPr fontId="9"/>
  </si>
  <si>
    <t>ビーンクリーナー（湿式）</t>
    <rPh sb="9" eb="11">
      <t>シッシキ</t>
    </rPh>
    <phoneticPr fontId="9"/>
  </si>
  <si>
    <t>福島市</t>
    <rPh sb="0" eb="3">
      <t>フクシマシ</t>
    </rPh>
    <phoneticPr fontId="3"/>
  </si>
  <si>
    <t>川俣町</t>
    <rPh sb="0" eb="3">
      <t>カワマタマチ</t>
    </rPh>
    <phoneticPr fontId="3"/>
  </si>
  <si>
    <t>新地町</t>
    <rPh sb="0" eb="3">
      <t>シンチマチ</t>
    </rPh>
    <phoneticPr fontId="9"/>
  </si>
  <si>
    <t>　</t>
    <phoneticPr fontId="3"/>
  </si>
  <si>
    <t>同 左 品 種 別 面 積</t>
    <phoneticPr fontId="3"/>
  </si>
  <si>
    <t>ふくいぶき</t>
    <phoneticPr fontId="3"/>
  </si>
  <si>
    <t>おおすず</t>
    <phoneticPr fontId="3"/>
  </si>
  <si>
    <t>あやこがね</t>
    <phoneticPr fontId="3"/>
  </si>
  <si>
    <t>コスズ</t>
    <phoneticPr fontId="3"/>
  </si>
  <si>
    <t>すずほのか</t>
    <phoneticPr fontId="3"/>
  </si>
  <si>
    <t>ブロックローテーションの
実施</t>
    <phoneticPr fontId="9"/>
  </si>
  <si>
    <t>（動　力）</t>
    <phoneticPr fontId="3"/>
  </si>
  <si>
    <t>　ビーン
　ハーベスタ</t>
    <phoneticPr fontId="9"/>
  </si>
  <si>
    <t>コンバイン</t>
    <phoneticPr fontId="9"/>
  </si>
  <si>
    <t>　ビーン
　クリーナ</t>
    <phoneticPr fontId="9"/>
  </si>
  <si>
    <t>　</t>
    <phoneticPr fontId="9"/>
  </si>
  <si>
    <t>(ha）</t>
    <phoneticPr fontId="3"/>
  </si>
  <si>
    <t>北塩原村</t>
    <rPh sb="0" eb="4">
      <t>キタシオバラムラ</t>
    </rPh>
    <phoneticPr fontId="3"/>
  </si>
  <si>
    <t>西会津町</t>
    <rPh sb="0" eb="4">
      <t>ニシアイヅマチ</t>
    </rPh>
    <phoneticPr fontId="3"/>
  </si>
  <si>
    <t>会津坂下町</t>
    <rPh sb="0" eb="2">
      <t>アイヅ</t>
    </rPh>
    <rPh sb="2" eb="4">
      <t>サカシタ</t>
    </rPh>
    <rPh sb="4" eb="5">
      <t>マチ</t>
    </rPh>
    <phoneticPr fontId="3"/>
  </si>
  <si>
    <t>湯川村</t>
    <rPh sb="0" eb="2">
      <t>ユガワ</t>
    </rPh>
    <rPh sb="2" eb="3">
      <t>ムラ</t>
    </rPh>
    <phoneticPr fontId="3"/>
  </si>
  <si>
    <t>柳津町</t>
    <rPh sb="0" eb="2">
      <t>ヤナイヅ</t>
    </rPh>
    <rPh sb="2" eb="3">
      <t>マチ</t>
    </rPh>
    <phoneticPr fontId="3"/>
  </si>
  <si>
    <t>三島町</t>
    <rPh sb="0" eb="2">
      <t>ミシマ</t>
    </rPh>
    <rPh sb="2" eb="3">
      <t>マチ</t>
    </rPh>
    <phoneticPr fontId="3"/>
  </si>
  <si>
    <t>金山町</t>
    <rPh sb="0" eb="3">
      <t>カナヤママチ</t>
    </rPh>
    <phoneticPr fontId="3"/>
  </si>
  <si>
    <t>昭和村</t>
    <rPh sb="0" eb="2">
      <t>ショウワ</t>
    </rPh>
    <rPh sb="2" eb="3">
      <t>ムラ</t>
    </rPh>
    <phoneticPr fontId="3"/>
  </si>
  <si>
    <t>会津美里町</t>
    <rPh sb="0" eb="2">
      <t>アイヅ</t>
    </rPh>
    <rPh sb="2" eb="4">
      <t>ミサト</t>
    </rPh>
    <rPh sb="4" eb="5">
      <t>マチ</t>
    </rPh>
    <phoneticPr fontId="3"/>
  </si>
  <si>
    <t>会津美里町</t>
    <phoneticPr fontId="9"/>
  </si>
  <si>
    <t>会津美里町</t>
    <phoneticPr fontId="1"/>
  </si>
  <si>
    <t>新地町</t>
    <rPh sb="0" eb="3">
      <t>シンチマチ</t>
    </rPh>
    <phoneticPr fontId="3"/>
  </si>
  <si>
    <t>飯舘村</t>
    <rPh sb="0" eb="3">
      <t>イイタテムラ</t>
    </rPh>
    <phoneticPr fontId="3"/>
  </si>
  <si>
    <t>飯舘村</t>
    <rPh sb="0" eb="3">
      <t>イイタテムラ</t>
    </rPh>
    <phoneticPr fontId="9"/>
  </si>
  <si>
    <t>相馬市</t>
    <rPh sb="0" eb="3">
      <t>ソウマシ</t>
    </rPh>
    <phoneticPr fontId="1"/>
  </si>
  <si>
    <t>南相馬市</t>
    <rPh sb="0" eb="4">
      <t>ミナミソウマシ</t>
    </rPh>
    <phoneticPr fontId="1"/>
  </si>
  <si>
    <t>新地町</t>
    <rPh sb="0" eb="3">
      <t>シンチマチ</t>
    </rPh>
    <phoneticPr fontId="1"/>
  </si>
  <si>
    <t>飯舘村</t>
    <rPh sb="0" eb="3">
      <t>イイタテムラ</t>
    </rPh>
    <phoneticPr fontId="1"/>
  </si>
  <si>
    <t>本宮市</t>
    <rPh sb="0" eb="3">
      <t>モトミヤシ</t>
    </rPh>
    <phoneticPr fontId="9"/>
  </si>
  <si>
    <t>須賀川市</t>
    <rPh sb="0" eb="4">
      <t>スカガワシ</t>
    </rPh>
    <phoneticPr fontId="5"/>
  </si>
  <si>
    <t>鏡石町</t>
    <rPh sb="0" eb="2">
      <t>カガミイシ</t>
    </rPh>
    <rPh sb="2" eb="3">
      <t>マチ</t>
    </rPh>
    <phoneticPr fontId="5"/>
  </si>
  <si>
    <t>天栄村</t>
    <rPh sb="0" eb="3">
      <t>テンエイムラ</t>
    </rPh>
    <phoneticPr fontId="5"/>
  </si>
  <si>
    <t>石川町</t>
    <rPh sb="0" eb="3">
      <t>イシカワマチ</t>
    </rPh>
    <phoneticPr fontId="5"/>
  </si>
  <si>
    <t>玉川村</t>
    <rPh sb="0" eb="2">
      <t>タマカワ</t>
    </rPh>
    <rPh sb="2" eb="3">
      <t>ムラ</t>
    </rPh>
    <phoneticPr fontId="5"/>
  </si>
  <si>
    <t>平田村</t>
    <rPh sb="0" eb="3">
      <t>ヒラタムラ</t>
    </rPh>
    <phoneticPr fontId="5"/>
  </si>
  <si>
    <t>浅川町</t>
    <rPh sb="0" eb="3">
      <t>アサカワマチ</t>
    </rPh>
    <phoneticPr fontId="5"/>
  </si>
  <si>
    <t>古殿町</t>
    <rPh sb="0" eb="3">
      <t>フルドノマチ</t>
    </rPh>
    <phoneticPr fontId="5"/>
  </si>
  <si>
    <t>伊達市</t>
    <rPh sb="0" eb="3">
      <t>ダテシ</t>
    </rPh>
    <phoneticPr fontId="1"/>
  </si>
  <si>
    <t>桑折町</t>
    <rPh sb="0" eb="3">
      <t>コオリマチ</t>
    </rPh>
    <phoneticPr fontId="1"/>
  </si>
  <si>
    <t>国見町</t>
    <rPh sb="0" eb="3">
      <t>クニミマチ</t>
    </rPh>
    <phoneticPr fontId="1"/>
  </si>
  <si>
    <t>いわき市</t>
    <rPh sb="3" eb="4">
      <t>シ</t>
    </rPh>
    <phoneticPr fontId="3"/>
  </si>
  <si>
    <t>いわき市</t>
    <rPh sb="3" eb="4">
      <t>シ</t>
    </rPh>
    <phoneticPr fontId="1"/>
  </si>
  <si>
    <t xml:space="preserve">耕うん同時畝立て播種栽培
</t>
    <rPh sb="0" eb="1">
      <t>タガヤシ</t>
    </rPh>
    <rPh sb="3" eb="5">
      <t>ドウジ</t>
    </rPh>
    <rPh sb="5" eb="6">
      <t>ウネ</t>
    </rPh>
    <rPh sb="6" eb="7">
      <t>タ</t>
    </rPh>
    <rPh sb="8" eb="10">
      <t>ハシュ</t>
    </rPh>
    <rPh sb="10" eb="12">
      <t>サイバイ</t>
    </rPh>
    <phoneticPr fontId="9"/>
  </si>
  <si>
    <t>南会津町</t>
    <rPh sb="0" eb="3">
      <t>ミナミアイヅ</t>
    </rPh>
    <rPh sb="3" eb="4">
      <t>マチ</t>
    </rPh>
    <phoneticPr fontId="3"/>
  </si>
  <si>
    <t>檜枝岐村</t>
    <rPh sb="0" eb="3">
      <t>ヒノエマタ</t>
    </rPh>
    <rPh sb="3" eb="4">
      <t>ムラ</t>
    </rPh>
    <phoneticPr fontId="9"/>
  </si>
  <si>
    <t>只見町</t>
    <rPh sb="0" eb="2">
      <t>タダミ</t>
    </rPh>
    <rPh sb="2" eb="3">
      <t>マチ</t>
    </rPh>
    <phoneticPr fontId="9"/>
  </si>
  <si>
    <t>輪作体系別面積</t>
    <phoneticPr fontId="3"/>
  </si>
  <si>
    <t>二本松市</t>
  </si>
  <si>
    <t>本宮市</t>
  </si>
  <si>
    <t>大玉村</t>
  </si>
  <si>
    <t>郡山市</t>
  </si>
  <si>
    <t>喜多方</t>
  </si>
  <si>
    <t>会津坂下</t>
  </si>
  <si>
    <t>下郷町</t>
  </si>
  <si>
    <t>桧枝岐村</t>
  </si>
  <si>
    <t>只見町</t>
  </si>
  <si>
    <t>南会津町</t>
  </si>
  <si>
    <t>相双</t>
  </si>
  <si>
    <t>（うち、数量払対象数量）</t>
    <rPh sb="4" eb="6">
      <t>スウリョウ</t>
    </rPh>
    <rPh sb="6" eb="7">
      <t>バラ</t>
    </rPh>
    <rPh sb="7" eb="9">
      <t>タイショウ</t>
    </rPh>
    <rPh sb="9" eb="11">
      <t>スウリョウ</t>
    </rPh>
    <phoneticPr fontId="9"/>
  </si>
  <si>
    <t>縦型循環式乾燥機</t>
    <rPh sb="0" eb="2">
      <t>タテガタ</t>
    </rPh>
    <rPh sb="2" eb="5">
      <t>ジュンカンシキ</t>
    </rPh>
    <rPh sb="5" eb="8">
      <t>カンソウキ</t>
    </rPh>
    <phoneticPr fontId="9"/>
  </si>
  <si>
    <t>ビーンクリーナー（乾式）</t>
    <rPh sb="9" eb="11">
      <t>カンシキ</t>
    </rPh>
    <phoneticPr fontId="9"/>
  </si>
  <si>
    <t>うち小畦
立て播種</t>
    <rPh sb="2" eb="3">
      <t>コ</t>
    </rPh>
    <rPh sb="3" eb="4">
      <t>アゼ</t>
    </rPh>
    <rPh sb="5" eb="6">
      <t>ダ</t>
    </rPh>
    <rPh sb="7" eb="9">
      <t>ハシュ</t>
    </rPh>
    <phoneticPr fontId="9"/>
  </si>
  <si>
    <t>うち不耕起狭畦密植
栽培(ha)</t>
    <rPh sb="2" eb="5">
      <t>フコウキ</t>
    </rPh>
    <rPh sb="5" eb="7">
      <t>キョウケイ</t>
    </rPh>
    <rPh sb="7" eb="9">
      <t>ミッショク</t>
    </rPh>
    <rPh sb="10" eb="12">
      <t>サイバイ</t>
    </rPh>
    <phoneticPr fontId="9"/>
  </si>
  <si>
    <t>いわき</t>
  </si>
  <si>
    <t>相双</t>
    <rPh sb="0" eb="1">
      <t>ソウ</t>
    </rPh>
    <rPh sb="1" eb="2">
      <t>ソウ</t>
    </rPh>
    <phoneticPr fontId="11"/>
  </si>
  <si>
    <t>南会津</t>
    <rPh sb="0" eb="3">
      <t>ミナミアイヅ</t>
    </rPh>
    <phoneticPr fontId="11"/>
  </si>
  <si>
    <t>県南</t>
    <rPh sb="0" eb="2">
      <t>ケンナン</t>
    </rPh>
    <phoneticPr fontId="11"/>
  </si>
  <si>
    <t>－</t>
    <phoneticPr fontId="11"/>
  </si>
  <si>
    <t>県内団地合計</t>
    <rPh sb="0" eb="2">
      <t>ケンナイ</t>
    </rPh>
    <rPh sb="2" eb="4">
      <t>ダンチ</t>
    </rPh>
    <rPh sb="4" eb="6">
      <t>ゴウケイ</t>
    </rPh>
    <phoneticPr fontId="9"/>
  </si>
  <si>
    <t>3等</t>
    <rPh sb="1" eb="2">
      <t>トウ</t>
    </rPh>
    <phoneticPr fontId="9"/>
  </si>
  <si>
    <t>2等</t>
    <rPh sb="1" eb="2">
      <t>トウ</t>
    </rPh>
    <phoneticPr fontId="9"/>
  </si>
  <si>
    <t>1等</t>
    <rPh sb="1" eb="2">
      <t>トウ</t>
    </rPh>
    <phoneticPr fontId="9"/>
  </si>
  <si>
    <t>（ｔ）</t>
    <phoneticPr fontId="9"/>
  </si>
  <si>
    <t>計</t>
    <rPh sb="0" eb="1">
      <t>ケイ</t>
    </rPh>
    <phoneticPr fontId="11"/>
  </si>
  <si>
    <t>畑作</t>
    <rPh sb="0" eb="2">
      <t>ハタサク</t>
    </rPh>
    <phoneticPr fontId="11"/>
  </si>
  <si>
    <t>田作</t>
    <rPh sb="0" eb="2">
      <t>タサク</t>
    </rPh>
    <phoneticPr fontId="11"/>
  </si>
  <si>
    <t>経営所得安定対策対象数量（ｔ）</t>
    <rPh sb="0" eb="2">
      <t>ケイエイ</t>
    </rPh>
    <rPh sb="2" eb="4">
      <t>ショトク</t>
    </rPh>
    <rPh sb="4" eb="6">
      <t>アンテイ</t>
    </rPh>
    <rPh sb="6" eb="8">
      <t>タイサク</t>
    </rPh>
    <rPh sb="8" eb="10">
      <t>タイショウ</t>
    </rPh>
    <rPh sb="10" eb="12">
      <t>スウリョウ</t>
    </rPh>
    <phoneticPr fontId="9"/>
  </si>
  <si>
    <t>未検査
（ｔ）</t>
    <rPh sb="0" eb="3">
      <t>ミケンサ</t>
    </rPh>
    <phoneticPr fontId="9"/>
  </si>
  <si>
    <t>農産物検査実績（ｔ）</t>
    <rPh sb="0" eb="3">
      <t>ノウサンブツ</t>
    </rPh>
    <rPh sb="3" eb="5">
      <t>ケンサ</t>
    </rPh>
    <rPh sb="5" eb="7">
      <t>ジッセキ</t>
    </rPh>
    <phoneticPr fontId="9"/>
  </si>
  <si>
    <t>作付面積(ha)</t>
    <rPh sb="0" eb="2">
      <t>サクツケ</t>
    </rPh>
    <rPh sb="2" eb="4">
      <t>メンセキ</t>
    </rPh>
    <phoneticPr fontId="11"/>
  </si>
  <si>
    <t>生産量</t>
    <rPh sb="0" eb="3">
      <t>セイサンリョウ</t>
    </rPh>
    <phoneticPr fontId="9"/>
  </si>
  <si>
    <t>団地数</t>
    <rPh sb="0" eb="2">
      <t>ダンチ</t>
    </rPh>
    <rPh sb="2" eb="3">
      <t>スウ</t>
    </rPh>
    <phoneticPr fontId="11"/>
  </si>
  <si>
    <t xml:space="preserve">
27年産
作付
面積</t>
    <rPh sb="3" eb="5">
      <t>ネンサン</t>
    </rPh>
    <rPh sb="6" eb="8">
      <t>サクツケ</t>
    </rPh>
    <rPh sb="9" eb="11">
      <t>メンセキ</t>
    </rPh>
    <phoneticPr fontId="3"/>
  </si>
  <si>
    <t xml:space="preserve">
27年産
作付
面積</t>
    <rPh sb="3" eb="4">
      <t>ネン</t>
    </rPh>
    <rPh sb="4" eb="5">
      <t>サン</t>
    </rPh>
    <rPh sb="6" eb="8">
      <t>サクツケ</t>
    </rPh>
    <rPh sb="9" eb="11">
      <t>メンセキ</t>
    </rPh>
    <phoneticPr fontId="9"/>
  </si>
  <si>
    <t>平成２６年産大豆の利用量及び主な用途</t>
    <rPh sb="0" eb="2">
      <t>ヘイセイ</t>
    </rPh>
    <rPh sb="4" eb="6">
      <t>ネンサン</t>
    </rPh>
    <rPh sb="6" eb="8">
      <t>ダイズ</t>
    </rPh>
    <rPh sb="9" eb="11">
      <t>リヨウ</t>
    </rPh>
    <rPh sb="11" eb="12">
      <t>リョウ</t>
    </rPh>
    <rPh sb="12" eb="13">
      <t>オヨ</t>
    </rPh>
    <rPh sb="14" eb="15">
      <t>オモ</t>
    </rPh>
    <rPh sb="16" eb="18">
      <t>ヨウト</t>
    </rPh>
    <phoneticPr fontId="9"/>
  </si>
  <si>
    <t>平成27年産利用
見込み量</t>
    <rPh sb="0" eb="2">
      <t>ヘイセイ</t>
    </rPh>
    <rPh sb="4" eb="6">
      <t>ネンサン</t>
    </rPh>
    <rPh sb="6" eb="8">
      <t>リヨウ</t>
    </rPh>
    <rPh sb="9" eb="11">
      <t>ミコ</t>
    </rPh>
    <rPh sb="12" eb="13">
      <t>リョウ</t>
    </rPh>
    <phoneticPr fontId="9"/>
  </si>
  <si>
    <t>２７年新規の
取組</t>
    <rPh sb="2" eb="3">
      <t>ネン</t>
    </rPh>
    <rPh sb="3" eb="5">
      <t>シンキ</t>
    </rPh>
    <rPh sb="7" eb="9">
      <t>トリクミ</t>
    </rPh>
    <phoneticPr fontId="11"/>
  </si>
  <si>
    <t>平成２７年産</t>
    <rPh sb="0" eb="2">
      <t>ヘイセイ</t>
    </rPh>
    <rPh sb="4" eb="5">
      <t>ネン</t>
    </rPh>
    <rPh sb="5" eb="6">
      <t>サン</t>
    </rPh>
    <phoneticPr fontId="11"/>
  </si>
  <si>
    <t>５　平成２７年産大豆の生産団地化の状況</t>
    <rPh sb="2" eb="4">
      <t>ヘイセイ</t>
    </rPh>
    <rPh sb="6" eb="8">
      <t>ネンサン</t>
    </rPh>
    <rPh sb="8" eb="10">
      <t>ダイズ</t>
    </rPh>
    <rPh sb="11" eb="13">
      <t>セイサン</t>
    </rPh>
    <rPh sb="13" eb="15">
      <t>ダンチ</t>
    </rPh>
    <rPh sb="15" eb="16">
      <t>カ</t>
    </rPh>
    <rPh sb="17" eb="19">
      <t>ジョウキョウ</t>
    </rPh>
    <phoneticPr fontId="11"/>
  </si>
  <si>
    <t>平成２７年実績</t>
    <phoneticPr fontId="9"/>
  </si>
  <si>
    <t>平成２８年見込</t>
    <phoneticPr fontId="9"/>
  </si>
  <si>
    <t>乾燥機</t>
    <rPh sb="0" eb="3">
      <t>カンソウキ</t>
    </rPh>
    <phoneticPr fontId="9"/>
  </si>
  <si>
    <t>会津</t>
    <rPh sb="0" eb="2">
      <t>アイズ</t>
    </rPh>
    <phoneticPr fontId="9"/>
  </si>
  <si>
    <t>Ⅱ　大豆の部</t>
    <rPh sb="2" eb="4">
      <t>ダイズ</t>
    </rPh>
    <rPh sb="5" eb="6">
      <t>ブ</t>
    </rPh>
    <phoneticPr fontId="11"/>
  </si>
  <si>
    <t>※　「種子更新率」については、米改良協会の種子配布実績を参考に作成した。</t>
    <rPh sb="3" eb="5">
      <t>シュシ</t>
    </rPh>
    <rPh sb="5" eb="7">
      <t>コウシン</t>
    </rPh>
    <rPh sb="7" eb="8">
      <t>リツ</t>
    </rPh>
    <rPh sb="15" eb="16">
      <t>コメ</t>
    </rPh>
    <rPh sb="16" eb="18">
      <t>カイリョウ</t>
    </rPh>
    <rPh sb="18" eb="20">
      <t>キョウカイ</t>
    </rPh>
    <rPh sb="21" eb="23">
      <t>シュシ</t>
    </rPh>
    <rPh sb="23" eb="25">
      <t>ハイフ</t>
    </rPh>
    <rPh sb="25" eb="27">
      <t>ジッセキ</t>
    </rPh>
    <rPh sb="28" eb="30">
      <t>サンコウ</t>
    </rPh>
    <rPh sb="31" eb="33">
      <t>サクセイ</t>
    </rPh>
    <phoneticPr fontId="3"/>
  </si>
  <si>
    <t>※　「調製」については、２種類以上の調製を行っているときは、重複して記入した。</t>
    <rPh sb="3" eb="5">
      <t>チョウセイ</t>
    </rPh>
    <rPh sb="13" eb="15">
      <t>シュルイ</t>
    </rPh>
    <rPh sb="15" eb="17">
      <t>イジョウ</t>
    </rPh>
    <rPh sb="18" eb="20">
      <t>チョウセイ</t>
    </rPh>
    <rPh sb="21" eb="22">
      <t>オコナ</t>
    </rPh>
    <rPh sb="30" eb="32">
      <t>チョウフク</t>
    </rPh>
    <rPh sb="34" eb="36">
      <t>キニュウ</t>
    </rPh>
    <phoneticPr fontId="9"/>
  </si>
  <si>
    <t>※　「中耕培土実施面積」の欄は、中耕のみの面積も含む。</t>
    <rPh sb="3" eb="4">
      <t>チュウ</t>
    </rPh>
    <rPh sb="5" eb="7">
      <t>バイド</t>
    </rPh>
    <rPh sb="7" eb="9">
      <t>ジッシ</t>
    </rPh>
    <rPh sb="9" eb="11">
      <t>メンセキ</t>
    </rPh>
    <rPh sb="13" eb="14">
      <t>ラン</t>
    </rPh>
    <rPh sb="16" eb="18">
      <t>チュウコウ</t>
    </rPh>
    <rPh sb="21" eb="23">
      <t>メンセキ</t>
    </rPh>
    <rPh sb="24" eb="25">
      <t>フク</t>
    </rPh>
    <phoneticPr fontId="9"/>
  </si>
  <si>
    <t>３　大豆の検査結果（２８年３月末現在）</t>
    <rPh sb="2" eb="4">
      <t>ダイズ</t>
    </rPh>
    <rPh sb="5" eb="7">
      <t>ケンサ</t>
    </rPh>
    <rPh sb="7" eb="9">
      <t>ケッカ</t>
    </rPh>
    <rPh sb="12" eb="13">
      <t>ネン</t>
    </rPh>
    <rPh sb="14" eb="15">
      <t>ガツ</t>
    </rPh>
    <rPh sb="15" eb="16">
      <t>マツ</t>
    </rPh>
    <rPh sb="16" eb="18">
      <t>ゲンザイ</t>
    </rPh>
    <phoneticPr fontId="9"/>
  </si>
  <si>
    <t>※　前年度の資料を参考に把握できる範囲で記載した。</t>
    <rPh sb="2" eb="5">
      <t>ゼンネンド</t>
    </rPh>
    <rPh sb="6" eb="8">
      <t>シリョウ</t>
    </rPh>
    <rPh sb="9" eb="11">
      <t>サンコウ</t>
    </rPh>
    <rPh sb="12" eb="14">
      <t>ハアク</t>
    </rPh>
    <rPh sb="17" eb="19">
      <t>ハンイ</t>
    </rPh>
    <rPh sb="20" eb="22">
      <t>キサイ</t>
    </rPh>
    <phoneticPr fontId="1"/>
  </si>
  <si>
    <t>※　「営農排水対策」の内訳については、２種以上の対策を実施した場合は、重複して記載した。</t>
    <rPh sb="3" eb="5">
      <t>エイノウ</t>
    </rPh>
    <rPh sb="5" eb="7">
      <t>ハイスイ</t>
    </rPh>
    <rPh sb="7" eb="9">
      <t>タイサク</t>
    </rPh>
    <rPh sb="11" eb="13">
      <t>ウチワケ</t>
    </rPh>
    <rPh sb="20" eb="21">
      <t>シュ</t>
    </rPh>
    <rPh sb="21" eb="23">
      <t>イジョウ</t>
    </rPh>
    <rPh sb="24" eb="26">
      <t>タイサク</t>
    </rPh>
    <rPh sb="27" eb="29">
      <t>ジッシ</t>
    </rPh>
    <rPh sb="31" eb="33">
      <t>バアイ</t>
    </rPh>
    <rPh sb="35" eb="37">
      <t>チョウフク</t>
    </rPh>
    <rPh sb="39" eb="41">
      <t>キサイ</t>
    </rPh>
    <phoneticPr fontId="1"/>
  </si>
  <si>
    <t>※　記入に当たっては、１ｈａ以上の団地面積について記入した。</t>
    <rPh sb="2" eb="4">
      <t>キニュウ</t>
    </rPh>
    <rPh sb="5" eb="6">
      <t>ア</t>
    </rPh>
    <rPh sb="14" eb="16">
      <t>イジョウ</t>
    </rPh>
    <rPh sb="17" eb="19">
      <t>ダンチ</t>
    </rPh>
    <rPh sb="19" eb="21">
      <t>メンセキ</t>
    </rPh>
    <rPh sb="25" eb="27">
      <t>キニュウ</t>
    </rPh>
    <phoneticPr fontId="9"/>
  </si>
  <si>
    <t>主要な導入品種</t>
    <rPh sb="0" eb="2">
      <t>シュヨウ</t>
    </rPh>
    <rPh sb="3" eb="5">
      <t>ドウニュウ</t>
    </rPh>
    <rPh sb="5" eb="7">
      <t>ヒンシュ</t>
    </rPh>
    <phoneticPr fontId="11"/>
  </si>
  <si>
    <t>タチナガハ、ふくいぶき等</t>
    <rPh sb="11" eb="12">
      <t>トウ</t>
    </rPh>
    <phoneticPr fontId="9"/>
  </si>
  <si>
    <t>タチナガハ</t>
    <phoneticPr fontId="9"/>
  </si>
  <si>
    <t>あやこがね、タチナガハ等</t>
    <rPh sb="11" eb="12">
      <t>トウ</t>
    </rPh>
    <phoneticPr fontId="9"/>
  </si>
  <si>
    <t>在来青豆、タチナガハ等</t>
    <rPh sb="0" eb="2">
      <t>ザイライ</t>
    </rPh>
    <rPh sb="2" eb="3">
      <t>アオ</t>
    </rPh>
    <rPh sb="3" eb="4">
      <t>マメ</t>
    </rPh>
    <rPh sb="10" eb="11">
      <t>トウ</t>
    </rPh>
    <phoneticPr fontId="9"/>
  </si>
  <si>
    <t>タチナガハ、里のほほえみ</t>
    <rPh sb="6" eb="7">
      <t>サト</t>
    </rPh>
    <phoneticPr fontId="9"/>
  </si>
  <si>
    <t>県北</t>
    <rPh sb="0" eb="2">
      <t>ケンホク</t>
    </rPh>
    <phoneticPr fontId="9"/>
  </si>
  <si>
    <t>県中</t>
    <rPh sb="0" eb="2">
      <t>ケンチュウ</t>
    </rPh>
    <phoneticPr fontId="9"/>
  </si>
  <si>
    <t>会津</t>
    <rPh sb="0" eb="2">
      <t>アイヅ</t>
    </rPh>
    <phoneticPr fontId="9"/>
  </si>
  <si>
    <t>農林
事務所</t>
    <rPh sb="0" eb="2">
      <t>ノウリン</t>
    </rPh>
    <rPh sb="3" eb="6">
      <t>ジムショ</t>
    </rPh>
    <phoneticPr fontId="11"/>
  </si>
  <si>
    <t>（ｔ）</t>
    <phoneticPr fontId="9"/>
  </si>
  <si>
    <t>静置式乾燥機</t>
    <rPh sb="0" eb="3">
      <t>セイチシキ</t>
    </rPh>
    <rPh sb="3" eb="6">
      <t>カンソウキ</t>
    </rPh>
    <phoneticPr fontId="9"/>
  </si>
  <si>
    <t>ビーンクリーナー</t>
    <phoneticPr fontId="9"/>
  </si>
  <si>
    <t>静置式乾燥機（平型）</t>
    <rPh sb="0" eb="3">
      <t>セイチシキ</t>
    </rPh>
    <rPh sb="3" eb="6">
      <t>カンソウキ</t>
    </rPh>
    <rPh sb="7" eb="8">
      <t>ヒラ</t>
    </rPh>
    <rPh sb="8" eb="9">
      <t>ガタ</t>
    </rPh>
    <phoneticPr fontId="9"/>
  </si>
  <si>
    <t>汎用遠赤外線乾燥機</t>
    <rPh sb="0" eb="2">
      <t>ハンヨウ</t>
    </rPh>
    <rPh sb="2" eb="6">
      <t>エンセキガイセン</t>
    </rPh>
    <rPh sb="6" eb="9">
      <t>カンソウキ</t>
    </rPh>
    <phoneticPr fontId="9"/>
  </si>
  <si>
    <t>循環式乾燥機</t>
    <rPh sb="0" eb="3">
      <t>ジュンカンシキ</t>
    </rPh>
    <rPh sb="3" eb="6">
      <t>カンソウキ</t>
    </rPh>
    <phoneticPr fontId="9"/>
  </si>
  <si>
    <t>県南</t>
    <rPh sb="0" eb="1">
      <t>ケン</t>
    </rPh>
    <rPh sb="1" eb="2">
      <t>ミナミ</t>
    </rPh>
    <phoneticPr fontId="9"/>
  </si>
  <si>
    <t>いわき</t>
    <phoneticPr fontId="9"/>
  </si>
  <si>
    <t>縦型循環型遠赤外線乾燥機</t>
    <rPh sb="0" eb="2">
      <t>タテガタ</t>
    </rPh>
    <rPh sb="2" eb="4">
      <t>ジュンカン</t>
    </rPh>
    <rPh sb="4" eb="5">
      <t>ガタ</t>
    </rPh>
    <rPh sb="5" eb="9">
      <t>エンセキガイセン</t>
    </rPh>
    <rPh sb="9" eb="12">
      <t>カンソウキ</t>
    </rPh>
    <phoneticPr fontId="9"/>
  </si>
  <si>
    <t>会　津</t>
  </si>
  <si>
    <t>選別機</t>
    <rPh sb="0" eb="3">
      <t>センベツキ</t>
    </rPh>
    <phoneticPr fontId="9"/>
  </si>
  <si>
    <t>形状選別機（ベルト選別機）</t>
    <rPh sb="0" eb="2">
      <t>ケイジョウ</t>
    </rPh>
    <rPh sb="2" eb="5">
      <t>センベツキ</t>
    </rPh>
    <rPh sb="9" eb="12">
      <t>センベツキ</t>
    </rPh>
    <phoneticPr fontId="9"/>
  </si>
  <si>
    <t>粗選機</t>
    <rPh sb="0" eb="2">
      <t>ソセン</t>
    </rPh>
    <rPh sb="2" eb="3">
      <t>キ</t>
    </rPh>
    <phoneticPr fontId="9"/>
  </si>
  <si>
    <t>風力選別機</t>
    <rPh sb="0" eb="2">
      <t>フウリョク</t>
    </rPh>
    <rPh sb="2" eb="4">
      <t>センベツ</t>
    </rPh>
    <rPh sb="4" eb="5">
      <t>キ</t>
    </rPh>
    <phoneticPr fontId="9"/>
  </si>
  <si>
    <t>石抜機</t>
    <rPh sb="0" eb="1">
      <t>イシ</t>
    </rPh>
    <rPh sb="1" eb="2">
      <t>ヌ</t>
    </rPh>
    <rPh sb="2" eb="3">
      <t>キ</t>
    </rPh>
    <phoneticPr fontId="9"/>
  </si>
  <si>
    <t>静置式乾燥機</t>
    <rPh sb="0" eb="1">
      <t>セイ</t>
    </rPh>
    <rPh sb="1" eb="2">
      <t>チ</t>
    </rPh>
    <rPh sb="2" eb="3">
      <t>シキ</t>
    </rPh>
    <rPh sb="3" eb="6">
      <t>カンソウキ</t>
    </rPh>
    <phoneticPr fontId="9"/>
  </si>
  <si>
    <t>汎用遠赤外線乾燥機</t>
    <rPh sb="3" eb="6">
      <t>セキガイセン</t>
    </rPh>
    <phoneticPr fontId="9"/>
  </si>
  <si>
    <t>生産組織等数</t>
    <rPh sb="0" eb="2">
      <t>セイサン</t>
    </rPh>
    <rPh sb="2" eb="5">
      <t>ソシキナド</t>
    </rPh>
    <rPh sb="5" eb="6">
      <t>スウ</t>
    </rPh>
    <phoneticPr fontId="9"/>
  </si>
  <si>
    <t>加工者数</t>
    <rPh sb="0" eb="2">
      <t>カコウ</t>
    </rPh>
    <rPh sb="2" eb="3">
      <t>シャ</t>
    </rPh>
    <rPh sb="3" eb="4">
      <t>スウ</t>
    </rPh>
    <phoneticPr fontId="9"/>
  </si>
  <si>
    <t>利用量(ｔ)</t>
    <rPh sb="0" eb="2">
      <t>リヨウ</t>
    </rPh>
    <rPh sb="2" eb="3">
      <t>リョウ</t>
    </rPh>
    <phoneticPr fontId="9"/>
  </si>
  <si>
    <t>(ｔ)</t>
    <phoneticPr fontId="9"/>
  </si>
  <si>
    <t>南会津</t>
    <rPh sb="0" eb="1">
      <t>ミナミ</t>
    </rPh>
    <rPh sb="1" eb="3">
      <t>アイズ</t>
    </rPh>
    <phoneticPr fontId="9"/>
  </si>
  <si>
    <t>２7年度
処理実績</t>
    <rPh sb="2" eb="4">
      <t>ネンド</t>
    </rPh>
    <rPh sb="5" eb="7">
      <t>ショリ</t>
    </rPh>
    <rPh sb="7" eb="9">
      <t>ジッセキ</t>
    </rPh>
    <phoneticPr fontId="9"/>
  </si>
  <si>
    <t>(2.0)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</si>
</sst>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76" formatCode="0.0"/>
    <numFmt numFmtId="177" formatCode="0_);[Red]\(0\)"/>
    <numFmt numFmtId="178" formatCode="0.0_);[Red]\(0.0\)"/>
    <numFmt numFmtId="179" formatCode="0.0_ "/>
    <numFmt numFmtId="180" formatCode="#,##0_);[Red]\(#,##0\)"/>
    <numFmt numFmtId="181" formatCode="0;0;"/>
    <numFmt numFmtId="182" formatCode="#,##0_ "/>
    <numFmt numFmtId="183" formatCode="#,##0_ ;[Red]\-#,##0\ "/>
    <numFmt numFmtId="184" formatCode="#,##0.0_ "/>
    <numFmt numFmtId="185" formatCode="&quot;(&quot;#.##&quot;)&quot;"/>
    <numFmt numFmtId="186" formatCode="#,##0.0_);[Red]\(#,##0.0\)"/>
    <numFmt numFmtId="187" formatCode="0_ "/>
    <numFmt numFmtId="188" formatCode="&quot;(&quot;#.###&quot;)&quot;"/>
  </numFmts>
  <fonts count="27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3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4"/>
      <color indexed="8"/>
      <name val="ＭＳ 明朝"/>
      <family val="1"/>
      <charset val="128"/>
    </font>
    <font>
      <sz val="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0"/>
      <name val="ＪＳ明朝"/>
      <family val="1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2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20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8"/>
      </left>
      <right/>
      <top style="medium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922">
    <xf numFmtId="0" fontId="0" fillId="0" borderId="0" xfId="0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Border="1" applyAlignment="1">
      <alignment vertical="center"/>
    </xf>
    <xf numFmtId="0" fontId="8" fillId="0" borderId="2" xfId="0" applyFont="1" applyFill="1" applyBorder="1" applyAlignment="1" applyProtection="1">
      <alignment horizontal="centerContinuous" vertical="center"/>
    </xf>
    <xf numFmtId="0" fontId="8" fillId="0" borderId="5" xfId="0" applyFont="1" applyFill="1" applyBorder="1" applyAlignment="1" applyProtection="1">
      <alignment vertical="center"/>
    </xf>
    <xf numFmtId="0" fontId="8" fillId="0" borderId="6" xfId="0" applyFont="1" applyFill="1" applyBorder="1" applyAlignment="1" applyProtection="1">
      <alignment horizontal="centerContinuous" vertical="center"/>
    </xf>
    <xf numFmtId="0" fontId="8" fillId="0" borderId="7" xfId="0" applyFont="1" applyFill="1" applyBorder="1" applyAlignment="1" applyProtection="1">
      <alignment vertical="center"/>
    </xf>
    <xf numFmtId="0" fontId="8" fillId="0" borderId="8" xfId="0" applyFont="1" applyFill="1" applyBorder="1" applyAlignment="1" applyProtection="1">
      <alignment horizontal="centerContinuous" vertical="center"/>
    </xf>
    <xf numFmtId="0" fontId="6" fillId="0" borderId="9" xfId="0" applyFont="1" applyFill="1" applyBorder="1" applyAlignment="1" applyProtection="1">
      <alignment horizontal="center" vertical="center" shrinkToFit="1"/>
    </xf>
    <xf numFmtId="0" fontId="6" fillId="0" borderId="10" xfId="0" applyFont="1" applyFill="1" applyBorder="1" applyAlignment="1" applyProtection="1">
      <alignment horizontal="center" vertical="center" shrinkToFit="1"/>
    </xf>
    <xf numFmtId="0" fontId="8" fillId="0" borderId="11" xfId="0" applyFont="1" applyFill="1" applyBorder="1" applyAlignment="1" applyProtection="1">
      <alignment horizontal="right" vertical="center"/>
    </xf>
    <xf numFmtId="180" fontId="2" fillId="0" borderId="3" xfId="1" applyNumberFormat="1" applyFont="1" applyFill="1" applyBorder="1" applyAlignment="1" applyProtection="1">
      <alignment vertical="center" shrinkToFit="1"/>
    </xf>
    <xf numFmtId="180" fontId="2" fillId="0" borderId="21" xfId="1" applyNumberFormat="1" applyFont="1" applyFill="1" applyBorder="1" applyAlignment="1" applyProtection="1">
      <alignment vertical="center" shrinkToFit="1"/>
    </xf>
    <xf numFmtId="180" fontId="2" fillId="0" borderId="10" xfId="1" applyNumberFormat="1" applyFont="1" applyFill="1" applyBorder="1" applyAlignment="1" applyProtection="1">
      <alignment vertical="center" shrinkToFit="1"/>
    </xf>
    <xf numFmtId="180" fontId="2" fillId="0" borderId="23" xfId="1" applyNumberFormat="1" applyFont="1" applyFill="1" applyBorder="1" applyAlignment="1" applyProtection="1">
      <alignment vertical="center" shrinkToFit="1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>
      <alignment vertical="center"/>
    </xf>
    <xf numFmtId="0" fontId="4" fillId="0" borderId="24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10" fillId="0" borderId="24" xfId="0" applyFont="1" applyFill="1" applyBorder="1" applyAlignment="1" applyProtection="1">
      <alignment horizontal="left" vertical="center"/>
    </xf>
    <xf numFmtId="0" fontId="4" fillId="0" borderId="0" xfId="0" applyFont="1" applyAlignment="1">
      <alignment vertical="center"/>
    </xf>
    <xf numFmtId="0" fontId="4" fillId="0" borderId="10" xfId="0" applyFont="1" applyFill="1" applyBorder="1" applyAlignment="1" applyProtection="1">
      <alignment vertical="center"/>
    </xf>
    <xf numFmtId="0" fontId="4" fillId="0" borderId="26" xfId="0" applyFont="1" applyFill="1" applyBorder="1" applyAlignment="1" applyProtection="1">
      <alignment horizontal="center" vertical="center"/>
    </xf>
    <xf numFmtId="0" fontId="4" fillId="0" borderId="27" xfId="0" applyFont="1" applyFill="1" applyBorder="1" applyAlignment="1" applyProtection="1">
      <alignment vertical="center"/>
    </xf>
    <xf numFmtId="0" fontId="4" fillId="0" borderId="28" xfId="0" applyFont="1" applyFill="1" applyBorder="1" applyAlignment="1" applyProtection="1">
      <alignment horizontal="center" vertical="center"/>
    </xf>
    <xf numFmtId="0" fontId="4" fillId="0" borderId="29" xfId="0" applyFont="1" applyFill="1" applyBorder="1" applyAlignment="1" applyProtection="1">
      <alignment horizontal="center" vertical="center"/>
    </xf>
    <xf numFmtId="0" fontId="4" fillId="0" borderId="30" xfId="0" applyFont="1" applyFill="1" applyBorder="1" applyAlignment="1" applyProtection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31" xfId="0" applyFont="1" applyFill="1" applyBorder="1" applyAlignment="1" applyProtection="1">
      <alignment horizontal="center" vertical="center"/>
    </xf>
    <xf numFmtId="0" fontId="4" fillId="0" borderId="32" xfId="0" applyFont="1" applyFill="1" applyBorder="1" applyAlignment="1" applyProtection="1">
      <alignment horizontal="center" vertical="center"/>
    </xf>
    <xf numFmtId="0" fontId="4" fillId="0" borderId="33" xfId="0" applyFont="1" applyFill="1" applyBorder="1" applyAlignment="1" applyProtection="1">
      <alignment horizontal="center" vertical="center"/>
    </xf>
    <xf numFmtId="0" fontId="4" fillId="0" borderId="21" xfId="0" applyFont="1" applyFill="1" applyBorder="1" applyAlignment="1" applyProtection="1">
      <alignment horizontal="center" vertical="center"/>
    </xf>
    <xf numFmtId="0" fontId="4" fillId="0" borderId="34" xfId="0" applyFont="1" applyFill="1" applyBorder="1" applyAlignment="1" applyProtection="1">
      <alignment horizontal="center" vertical="center"/>
    </xf>
    <xf numFmtId="0" fontId="4" fillId="0" borderId="35" xfId="0" applyFont="1" applyFill="1" applyBorder="1" applyAlignment="1" applyProtection="1">
      <alignment horizontal="center" vertical="center"/>
    </xf>
    <xf numFmtId="0" fontId="4" fillId="0" borderId="36" xfId="0" applyFont="1" applyFill="1" applyBorder="1" applyAlignment="1" applyProtection="1">
      <alignment horizontal="center" vertical="center"/>
    </xf>
    <xf numFmtId="38" fontId="4" fillId="0" borderId="36" xfId="1" applyFont="1" applyFill="1" applyBorder="1" applyAlignment="1" applyProtection="1">
      <alignment horizontal="center" vertical="center"/>
    </xf>
    <xf numFmtId="180" fontId="2" fillId="0" borderId="4" xfId="1" applyNumberFormat="1" applyFont="1" applyFill="1" applyBorder="1" applyAlignment="1" applyProtection="1">
      <alignment vertical="center" shrinkToFit="1"/>
    </xf>
    <xf numFmtId="180" fontId="2" fillId="0" borderId="38" xfId="1" applyNumberFormat="1" applyFont="1" applyFill="1" applyBorder="1" applyAlignment="1" applyProtection="1">
      <alignment vertical="center" shrinkToFit="1"/>
    </xf>
    <xf numFmtId="180" fontId="2" fillId="0" borderId="40" xfId="0" applyNumberFormat="1" applyFont="1" applyFill="1" applyBorder="1" applyAlignment="1">
      <alignment vertical="center" shrinkToFit="1"/>
    </xf>
    <xf numFmtId="180" fontId="2" fillId="0" borderId="41" xfId="0" applyNumberFormat="1" applyFont="1" applyFill="1" applyBorder="1" applyAlignment="1">
      <alignment vertical="center" shrinkToFit="1"/>
    </xf>
    <xf numFmtId="0" fontId="7" fillId="0" borderId="0" xfId="0" applyFont="1" applyFill="1" applyBorder="1" applyAlignment="1" applyProtection="1">
      <alignment horizontal="center" vertical="center"/>
    </xf>
    <xf numFmtId="177" fontId="7" fillId="0" borderId="0" xfId="0" applyNumberFormat="1" applyFont="1" applyFill="1" applyBorder="1" applyAlignment="1" applyProtection="1">
      <alignment vertical="center"/>
    </xf>
    <xf numFmtId="181" fontId="8" fillId="0" borderId="0" xfId="0" applyNumberFormat="1" applyFont="1" applyFill="1" applyBorder="1" applyAlignment="1" applyProtection="1">
      <alignment vertical="center"/>
    </xf>
    <xf numFmtId="38" fontId="8" fillId="0" borderId="0" xfId="1" applyFont="1" applyFill="1" applyBorder="1" applyAlignment="1" applyProtection="1">
      <alignment vertical="center"/>
    </xf>
    <xf numFmtId="181" fontId="2" fillId="0" borderId="0" xfId="0" applyNumberFormat="1" applyFont="1" applyFill="1" applyBorder="1" applyAlignment="1" applyProtection="1">
      <alignment vertical="center"/>
    </xf>
    <xf numFmtId="38" fontId="2" fillId="0" borderId="0" xfId="1" applyFont="1" applyFill="1" applyBorder="1" applyAlignment="1" applyProtection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81" fontId="2" fillId="0" borderId="0" xfId="0" applyNumberFormat="1" applyFont="1" applyBorder="1" applyAlignment="1" applyProtection="1">
      <alignment vertical="center"/>
    </xf>
    <xf numFmtId="38" fontId="2" fillId="0" borderId="0" xfId="1" applyFont="1" applyBorder="1" applyAlignment="1" applyProtection="1">
      <alignment vertical="center"/>
    </xf>
    <xf numFmtId="181" fontId="2" fillId="0" borderId="0" xfId="1" applyNumberFormat="1" applyFont="1" applyBorder="1" applyAlignment="1" applyProtection="1">
      <alignment vertical="center"/>
    </xf>
    <xf numFmtId="38" fontId="4" fillId="0" borderId="0" xfId="1" applyFont="1" applyBorder="1" applyAlignment="1">
      <alignment vertical="center"/>
    </xf>
    <xf numFmtId="38" fontId="4" fillId="0" borderId="0" xfId="1" applyFont="1" applyAlignment="1">
      <alignment vertical="center"/>
    </xf>
    <xf numFmtId="0" fontId="2" fillId="0" borderId="42" xfId="0" applyFont="1" applyFill="1" applyBorder="1" applyAlignment="1" applyProtection="1">
      <alignment horizontal="center" vertical="center" shrinkToFit="1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0" fillId="0" borderId="11" xfId="0" applyFill="1" applyBorder="1" applyAlignment="1">
      <alignment horizontal="center" vertical="center" shrinkToFit="1"/>
    </xf>
    <xf numFmtId="0" fontId="7" fillId="0" borderId="3" xfId="0" applyFont="1" applyFill="1" applyBorder="1" applyAlignment="1" applyProtection="1">
      <alignment horizontal="left" vertical="center"/>
    </xf>
    <xf numFmtId="0" fontId="7" fillId="0" borderId="3" xfId="0" applyFont="1" applyFill="1" applyBorder="1" applyAlignment="1" applyProtection="1">
      <alignment vertical="center" shrinkToFit="1"/>
    </xf>
    <xf numFmtId="0" fontId="7" fillId="0" borderId="46" xfId="0" applyFont="1" applyFill="1" applyBorder="1" applyAlignment="1" applyProtection="1">
      <alignment horizontal="left" vertical="center"/>
    </xf>
    <xf numFmtId="0" fontId="2" fillId="0" borderId="3" xfId="0" applyFont="1" applyFill="1" applyBorder="1" applyAlignment="1" applyProtection="1">
      <alignment horizontal="left" vertical="center"/>
    </xf>
    <xf numFmtId="0" fontId="2" fillId="0" borderId="4" xfId="0" applyFont="1" applyFill="1" applyBorder="1" applyAlignment="1" applyProtection="1">
      <alignment horizontal="left" vertical="center"/>
    </xf>
    <xf numFmtId="0" fontId="2" fillId="0" borderId="23" xfId="0" applyFont="1" applyFill="1" applyBorder="1" applyAlignment="1" applyProtection="1">
      <alignment horizontal="left" vertical="center"/>
    </xf>
    <xf numFmtId="0" fontId="0" fillId="0" borderId="2" xfId="0" applyFill="1" applyBorder="1" applyAlignment="1">
      <alignment horizontal="center" vertical="center" wrapText="1" shrinkToFit="1"/>
    </xf>
    <xf numFmtId="0" fontId="0" fillId="0" borderId="43" xfId="0" applyFill="1" applyBorder="1" applyAlignment="1">
      <alignment horizontal="center" vertical="center" shrinkToFit="1"/>
    </xf>
    <xf numFmtId="0" fontId="0" fillId="0" borderId="7" xfId="0" applyFill="1" applyBorder="1" applyAlignment="1">
      <alignment horizontal="center" vertical="center" shrinkToFit="1"/>
    </xf>
    <xf numFmtId="0" fontId="0" fillId="0" borderId="47" xfId="0" applyFill="1" applyBorder="1" applyAlignment="1">
      <alignment horizontal="center" vertical="center" shrinkToFit="1"/>
    </xf>
    <xf numFmtId="0" fontId="8" fillId="0" borderId="50" xfId="0" applyFont="1" applyFill="1" applyBorder="1" applyAlignment="1" applyProtection="1">
      <alignment vertical="center" shrinkToFit="1"/>
    </xf>
    <xf numFmtId="0" fontId="8" fillId="0" borderId="47" xfId="0" applyFont="1" applyFill="1" applyBorder="1" applyAlignment="1" applyProtection="1">
      <alignment vertical="center" shrinkToFit="1"/>
    </xf>
    <xf numFmtId="0" fontId="7" fillId="0" borderId="42" xfId="0" applyFont="1" applyFill="1" applyBorder="1" applyAlignment="1" applyProtection="1">
      <alignment vertical="center" shrinkToFit="1"/>
    </xf>
    <xf numFmtId="0" fontId="10" fillId="0" borderId="0" xfId="0" applyFont="1" applyBorder="1" applyAlignment="1">
      <alignment vertical="center"/>
    </xf>
    <xf numFmtId="0" fontId="6" fillId="0" borderId="4" xfId="0" applyFont="1" applyFill="1" applyBorder="1" applyAlignment="1">
      <alignment vertical="center" wrapText="1"/>
    </xf>
    <xf numFmtId="0" fontId="4" fillId="0" borderId="53" xfId="0" applyFont="1" applyFill="1" applyBorder="1" applyAlignment="1" applyProtection="1">
      <alignment horizontal="center" vertical="center"/>
    </xf>
    <xf numFmtId="0" fontId="4" fillId="0" borderId="52" xfId="0" applyFont="1" applyFill="1" applyBorder="1" applyAlignment="1" applyProtection="1">
      <alignment horizontal="center" vertical="center"/>
    </xf>
    <xf numFmtId="0" fontId="4" fillId="0" borderId="54" xfId="0" applyFont="1" applyFill="1" applyBorder="1" applyAlignment="1" applyProtection="1">
      <alignment horizontal="center" vertical="center" shrinkToFit="1"/>
    </xf>
    <xf numFmtId="182" fontId="4" fillId="0" borderId="3" xfId="0" applyNumberFormat="1" applyFont="1" applyBorder="1" applyAlignment="1">
      <alignment shrinkToFit="1"/>
    </xf>
    <xf numFmtId="182" fontId="4" fillId="0" borderId="55" xfId="0" applyNumberFormat="1" applyFont="1" applyBorder="1" applyAlignment="1">
      <alignment shrinkToFit="1"/>
    </xf>
    <xf numFmtId="182" fontId="4" fillId="0" borderId="49" xfId="0" applyNumberFormat="1" applyFont="1" applyBorder="1" applyAlignment="1">
      <alignment shrinkToFit="1"/>
    </xf>
    <xf numFmtId="182" fontId="4" fillId="0" borderId="56" xfId="0" applyNumberFormat="1" applyFont="1" applyBorder="1" applyAlignment="1">
      <alignment shrinkToFit="1"/>
    </xf>
    <xf numFmtId="0" fontId="0" fillId="0" borderId="1" xfId="0" applyBorder="1" applyAlignment="1">
      <alignment horizontal="center" vertical="center" wrapText="1" shrinkToFit="1"/>
    </xf>
    <xf numFmtId="0" fontId="0" fillId="0" borderId="57" xfId="0" applyBorder="1" applyAlignment="1">
      <alignment horizontal="center" vertical="center" shrinkToFit="1"/>
    </xf>
    <xf numFmtId="182" fontId="4" fillId="0" borderId="4" xfId="0" applyNumberFormat="1" applyFont="1" applyBorder="1" applyAlignment="1">
      <alignment shrinkToFit="1"/>
    </xf>
    <xf numFmtId="182" fontId="4" fillId="0" borderId="58" xfId="0" applyNumberFormat="1" applyFont="1" applyBorder="1" applyAlignment="1">
      <alignment shrinkToFit="1"/>
    </xf>
    <xf numFmtId="182" fontId="4" fillId="0" borderId="48" xfId="0" applyNumberFormat="1" applyFont="1" applyBorder="1" applyAlignment="1">
      <alignment shrinkToFit="1"/>
    </xf>
    <xf numFmtId="182" fontId="4" fillId="0" borderId="59" xfId="0" applyNumberFormat="1" applyFont="1" applyBorder="1" applyAlignment="1">
      <alignment shrinkToFit="1"/>
    </xf>
    <xf numFmtId="182" fontId="4" fillId="0" borderId="1" xfId="0" applyNumberFormat="1" applyFont="1" applyBorder="1" applyAlignment="1">
      <alignment shrinkToFit="1"/>
    </xf>
    <xf numFmtId="182" fontId="4" fillId="0" borderId="57" xfId="0" applyNumberFormat="1" applyFont="1" applyBorder="1" applyAlignment="1">
      <alignment shrinkToFit="1"/>
    </xf>
    <xf numFmtId="0" fontId="0" fillId="0" borderId="25" xfId="0" applyBorder="1" applyAlignment="1">
      <alignment horizontal="center" vertical="center" shrinkToFit="1"/>
    </xf>
    <xf numFmtId="0" fontId="0" fillId="0" borderId="61" xfId="0" applyBorder="1" applyAlignment="1">
      <alignment horizontal="center" vertical="center" wrapText="1" shrinkToFit="1"/>
    </xf>
    <xf numFmtId="182" fontId="4" fillId="0" borderId="62" xfId="0" applyNumberFormat="1" applyFont="1" applyBorder="1" applyAlignment="1">
      <alignment shrinkToFit="1"/>
    </xf>
    <xf numFmtId="182" fontId="4" fillId="0" borderId="61" xfId="0" applyNumberFormat="1" applyFont="1" applyBorder="1" applyAlignment="1">
      <alignment shrinkToFit="1"/>
    </xf>
    <xf numFmtId="182" fontId="4" fillId="0" borderId="63" xfId="0" applyNumberFormat="1" applyFont="1" applyBorder="1" applyAlignment="1">
      <alignment shrinkToFit="1"/>
    </xf>
    <xf numFmtId="182" fontId="4" fillId="0" borderId="64" xfId="0" applyNumberFormat="1" applyFont="1" applyBorder="1" applyAlignment="1">
      <alignment shrinkToFit="1"/>
    </xf>
    <xf numFmtId="0" fontId="0" fillId="0" borderId="49" xfId="0" applyBorder="1" applyAlignment="1">
      <alignment horizontal="center" vertical="center" wrapText="1" shrinkToFit="1"/>
    </xf>
    <xf numFmtId="0" fontId="0" fillId="0" borderId="49" xfId="0" applyBorder="1" applyAlignment="1">
      <alignment horizontal="center" vertical="center" shrinkToFit="1"/>
    </xf>
    <xf numFmtId="0" fontId="0" fillId="0" borderId="56" xfId="0" applyBorder="1" applyAlignment="1">
      <alignment horizontal="center" vertical="center" shrinkToFit="1"/>
    </xf>
    <xf numFmtId="182" fontId="0" fillId="0" borderId="65" xfId="0" applyNumberFormat="1" applyBorder="1" applyAlignment="1">
      <alignment horizontal="right" shrinkToFit="1"/>
    </xf>
    <xf numFmtId="182" fontId="0" fillId="0" borderId="66" xfId="0" applyNumberFormat="1" applyBorder="1" applyAlignment="1">
      <alignment horizontal="right" shrinkToFit="1"/>
    </xf>
    <xf numFmtId="182" fontId="4" fillId="0" borderId="67" xfId="0" applyNumberFormat="1" applyFont="1" applyBorder="1" applyAlignment="1">
      <alignment shrinkToFit="1"/>
    </xf>
    <xf numFmtId="0" fontId="8" fillId="0" borderId="51" xfId="0" applyFont="1" applyFill="1" applyBorder="1" applyAlignment="1" applyProtection="1">
      <alignment vertical="center" shrinkToFit="1"/>
    </xf>
    <xf numFmtId="180" fontId="2" fillId="0" borderId="36" xfId="1" applyNumberFormat="1" applyFont="1" applyFill="1" applyBorder="1" applyAlignment="1" applyProtection="1">
      <alignment vertical="center" shrinkToFit="1"/>
    </xf>
    <xf numFmtId="0" fontId="8" fillId="0" borderId="68" xfId="0" applyFont="1" applyFill="1" applyBorder="1" applyAlignment="1" applyProtection="1">
      <alignment horizontal="center" vertical="center" shrinkToFit="1"/>
    </xf>
    <xf numFmtId="0" fontId="8" fillId="0" borderId="21" xfId="0" applyFont="1" applyFill="1" applyBorder="1" applyAlignment="1" applyProtection="1">
      <alignment horizontal="center" vertical="center" shrinkToFit="1"/>
    </xf>
    <xf numFmtId="0" fontId="8" fillId="0" borderId="35" xfId="0" applyFont="1" applyFill="1" applyBorder="1" applyAlignment="1" applyProtection="1">
      <alignment horizontal="center" vertical="center" shrinkToFit="1"/>
    </xf>
    <xf numFmtId="0" fontId="8" fillId="0" borderId="69" xfId="0" applyFont="1" applyFill="1" applyBorder="1" applyAlignment="1" applyProtection="1">
      <alignment vertical="center" shrinkToFit="1"/>
    </xf>
    <xf numFmtId="0" fontId="8" fillId="0" borderId="12" xfId="0" applyFont="1" applyFill="1" applyBorder="1" applyAlignment="1" applyProtection="1">
      <alignment vertical="center" shrinkToFit="1"/>
    </xf>
    <xf numFmtId="0" fontId="8" fillId="0" borderId="70" xfId="0" applyFont="1" applyFill="1" applyBorder="1" applyAlignment="1" applyProtection="1">
      <alignment vertical="center" shrinkToFit="1"/>
    </xf>
    <xf numFmtId="0" fontId="4" fillId="0" borderId="71" xfId="0" applyFont="1" applyFill="1" applyBorder="1" applyAlignment="1" applyProtection="1">
      <alignment vertical="center" shrinkToFit="1"/>
    </xf>
    <xf numFmtId="0" fontId="4" fillId="0" borderId="10" xfId="0" applyFont="1" applyFill="1" applyBorder="1" applyAlignment="1" applyProtection="1">
      <alignment vertical="center" shrinkToFit="1"/>
    </xf>
    <xf numFmtId="0" fontId="8" fillId="0" borderId="72" xfId="0" applyFont="1" applyFill="1" applyBorder="1" applyAlignment="1" applyProtection="1">
      <alignment horizontal="center" vertical="center" shrinkToFit="1"/>
    </xf>
    <xf numFmtId="0" fontId="4" fillId="0" borderId="10" xfId="0" applyFont="1" applyFill="1" applyBorder="1" applyAlignment="1" applyProtection="1">
      <alignment horizontal="center" vertical="center" shrinkToFit="1"/>
    </xf>
    <xf numFmtId="0" fontId="4" fillId="0" borderId="71" xfId="0" applyFont="1" applyFill="1" applyBorder="1" applyAlignment="1" applyProtection="1">
      <alignment horizontal="left" vertical="center" shrinkToFit="1"/>
    </xf>
    <xf numFmtId="0" fontId="4" fillId="0" borderId="10" xfId="0" applyFont="1" applyFill="1" applyBorder="1" applyAlignment="1" applyProtection="1">
      <alignment horizontal="left" vertical="center" shrinkToFit="1"/>
    </xf>
    <xf numFmtId="0" fontId="4" fillId="0" borderId="10" xfId="0" applyFont="1" applyFill="1" applyBorder="1" applyAlignment="1" applyProtection="1">
      <alignment horizontal="right" vertical="center" shrinkToFit="1"/>
    </xf>
    <xf numFmtId="0" fontId="8" fillId="0" borderId="73" xfId="0" applyFont="1" applyFill="1" applyBorder="1" applyAlignment="1" applyProtection="1">
      <alignment horizontal="center" vertical="center" shrinkToFit="1"/>
    </xf>
    <xf numFmtId="0" fontId="8" fillId="0" borderId="74" xfId="0" applyFont="1" applyFill="1" applyBorder="1" applyAlignment="1" applyProtection="1">
      <alignment horizontal="center" vertical="center" shrinkToFit="1"/>
    </xf>
    <xf numFmtId="0" fontId="8" fillId="0" borderId="31" xfId="0" applyFont="1" applyFill="1" applyBorder="1" applyAlignment="1" applyProtection="1">
      <alignment horizontal="center" vertical="center" shrinkToFit="1"/>
    </xf>
    <xf numFmtId="180" fontId="2" fillId="0" borderId="31" xfId="1" applyNumberFormat="1" applyFont="1" applyFill="1" applyBorder="1" applyAlignment="1" applyProtection="1">
      <alignment vertical="center" shrinkToFit="1"/>
    </xf>
    <xf numFmtId="0" fontId="7" fillId="0" borderId="43" xfId="0" applyFont="1" applyFill="1" applyBorder="1" applyAlignment="1" applyProtection="1">
      <alignment vertical="center" shrinkToFit="1"/>
    </xf>
    <xf numFmtId="0" fontId="0" fillId="0" borderId="48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180" fontId="2" fillId="0" borderId="33" xfId="1" applyNumberFormat="1" applyFont="1" applyFill="1" applyBorder="1" applyAlignment="1" applyProtection="1">
      <alignment vertical="center" shrinkToFit="1"/>
    </xf>
    <xf numFmtId="180" fontId="2" fillId="0" borderId="83" xfId="1" applyNumberFormat="1" applyFont="1" applyFill="1" applyBorder="1" applyAlignment="1" applyProtection="1">
      <alignment vertical="center" shrinkToFit="1"/>
    </xf>
    <xf numFmtId="180" fontId="8" fillId="0" borderId="48" xfId="0" applyNumberFormat="1" applyFont="1" applyFill="1" applyBorder="1" applyAlignment="1" applyProtection="1">
      <alignment horizontal="right" vertical="center" shrinkToFit="1"/>
    </xf>
    <xf numFmtId="180" fontId="8" fillId="0" borderId="3" xfId="0" applyNumberFormat="1" applyFont="1" applyFill="1" applyBorder="1" applyAlignment="1" applyProtection="1">
      <alignment horizontal="right" vertical="center" shrinkToFit="1"/>
    </xf>
    <xf numFmtId="180" fontId="8" fillId="0" borderId="49" xfId="0" applyNumberFormat="1" applyFont="1" applyFill="1" applyBorder="1" applyAlignment="1" applyProtection="1">
      <alignment horizontal="right" vertical="center" shrinkToFit="1"/>
    </xf>
    <xf numFmtId="0" fontId="0" fillId="0" borderId="82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85" xfId="0" applyBorder="1" applyAlignment="1">
      <alignment horizontal="center" vertical="center" shrinkToFit="1"/>
    </xf>
    <xf numFmtId="178" fontId="0" fillId="0" borderId="48" xfId="0" applyNumberFormat="1" applyFill="1" applyBorder="1" applyAlignment="1">
      <alignment horizontal="right" vertical="center" shrinkToFit="1"/>
    </xf>
    <xf numFmtId="177" fontId="0" fillId="0" borderId="48" xfId="0" applyNumberFormat="1" applyFont="1" applyFill="1" applyBorder="1" applyAlignment="1" applyProtection="1">
      <alignment vertical="center"/>
    </xf>
    <xf numFmtId="177" fontId="0" fillId="0" borderId="59" xfId="0" applyNumberFormat="1" applyFont="1" applyFill="1" applyBorder="1" applyAlignment="1" applyProtection="1">
      <alignment vertical="center" shrinkToFit="1"/>
    </xf>
    <xf numFmtId="177" fontId="0" fillId="0" borderId="88" xfId="0" applyNumberFormat="1" applyFont="1" applyFill="1" applyBorder="1" applyAlignment="1" applyProtection="1">
      <alignment horizontal="right" vertical="center"/>
    </xf>
    <xf numFmtId="177" fontId="0" fillId="0" borderId="88" xfId="1" applyNumberFormat="1" applyFont="1" applyFill="1" applyBorder="1" applyAlignment="1" applyProtection="1">
      <alignment horizontal="right" vertical="center"/>
    </xf>
    <xf numFmtId="177" fontId="0" fillId="0" borderId="89" xfId="0" applyNumberFormat="1" applyFont="1" applyFill="1" applyBorder="1" applyAlignment="1" applyProtection="1">
      <alignment horizontal="right" vertical="center" shrinkToFit="1"/>
    </xf>
    <xf numFmtId="177" fontId="0" fillId="0" borderId="48" xfId="0" applyNumberFormat="1" applyFont="1" applyFill="1" applyBorder="1" applyAlignment="1" applyProtection="1">
      <alignment horizontal="right" vertical="center"/>
    </xf>
    <xf numFmtId="177" fontId="0" fillId="0" borderId="48" xfId="1" applyNumberFormat="1" applyFont="1" applyFill="1" applyBorder="1" applyAlignment="1" applyProtection="1">
      <alignment horizontal="right" vertical="center"/>
    </xf>
    <xf numFmtId="177" fontId="0" fillId="0" borderId="59" xfId="0" applyNumberFormat="1" applyFont="1" applyFill="1" applyBorder="1" applyAlignment="1" applyProtection="1">
      <alignment horizontal="right" vertical="center" shrinkToFit="1"/>
    </xf>
    <xf numFmtId="177" fontId="0" fillId="0" borderId="3" xfId="0" applyNumberFormat="1" applyFont="1" applyFill="1" applyBorder="1" applyAlignment="1" applyProtection="1">
      <alignment horizontal="right" vertical="center"/>
    </xf>
    <xf numFmtId="177" fontId="0" fillId="0" borderId="55" xfId="0" applyNumberFormat="1" applyFont="1" applyFill="1" applyBorder="1" applyAlignment="1" applyProtection="1">
      <alignment horizontal="right" vertical="center" shrinkToFit="1"/>
    </xf>
    <xf numFmtId="177" fontId="0" fillId="0" borderId="49" xfId="0" applyNumberFormat="1" applyFont="1" applyFill="1" applyBorder="1" applyAlignment="1" applyProtection="1">
      <alignment horizontal="right" vertical="center"/>
    </xf>
    <xf numFmtId="177" fontId="0" fillId="0" borderId="56" xfId="0" applyNumberFormat="1" applyFont="1" applyFill="1" applyBorder="1" applyAlignment="1" applyProtection="1">
      <alignment horizontal="right" vertical="center" shrinkToFit="1"/>
    </xf>
    <xf numFmtId="177" fontId="4" fillId="0" borderId="4" xfId="0" applyNumberFormat="1" applyFont="1" applyBorder="1" applyAlignment="1">
      <alignment shrinkToFit="1"/>
    </xf>
    <xf numFmtId="177" fontId="4" fillId="0" borderId="48" xfId="0" applyNumberFormat="1" applyFont="1" applyBorder="1" applyAlignment="1">
      <alignment shrinkToFit="1"/>
    </xf>
    <xf numFmtId="177" fontId="4" fillId="0" borderId="59" xfId="0" applyNumberFormat="1" applyFont="1" applyBorder="1" applyAlignment="1">
      <alignment shrinkToFit="1"/>
    </xf>
    <xf numFmtId="177" fontId="4" fillId="0" borderId="58" xfId="0" applyNumberFormat="1" applyFont="1" applyBorder="1" applyAlignment="1">
      <alignment shrinkToFit="1"/>
    </xf>
    <xf numFmtId="177" fontId="4" fillId="0" borderId="31" xfId="0" applyNumberFormat="1" applyFont="1" applyBorder="1" applyAlignment="1">
      <alignment shrinkToFit="1"/>
    </xf>
    <xf numFmtId="177" fontId="4" fillId="0" borderId="74" xfId="0" applyNumberFormat="1" applyFont="1" applyBorder="1" applyAlignment="1">
      <alignment shrinkToFit="1"/>
    </xf>
    <xf numFmtId="177" fontId="4" fillId="0" borderId="38" xfId="0" applyNumberFormat="1" applyFont="1" applyBorder="1" applyAlignment="1">
      <alignment shrinkToFit="1"/>
    </xf>
    <xf numFmtId="177" fontId="4" fillId="0" borderId="56" xfId="0" applyNumberFormat="1" applyFont="1" applyBorder="1" applyAlignment="1">
      <alignment shrinkToFit="1"/>
    </xf>
    <xf numFmtId="177" fontId="4" fillId="0" borderId="85" xfId="0" applyNumberFormat="1" applyFont="1" applyBorder="1" applyAlignment="1">
      <alignment shrinkToFit="1"/>
    </xf>
    <xf numFmtId="180" fontId="2" fillId="0" borderId="11" xfId="1" applyNumberFormat="1" applyFont="1" applyFill="1" applyBorder="1" applyAlignment="1" applyProtection="1">
      <alignment vertical="center" shrinkToFit="1"/>
    </xf>
    <xf numFmtId="177" fontId="0" fillId="0" borderId="3" xfId="0" applyNumberFormat="1" applyFont="1" applyFill="1" applyBorder="1" applyAlignment="1" applyProtection="1">
      <alignment vertical="center"/>
    </xf>
    <xf numFmtId="177" fontId="0" fillId="0" borderId="55" xfId="0" applyNumberFormat="1" applyFont="1" applyFill="1" applyBorder="1" applyAlignment="1" applyProtection="1">
      <alignment vertical="center" shrinkToFit="1"/>
    </xf>
    <xf numFmtId="177" fontId="0" fillId="0" borderId="49" xfId="0" applyNumberFormat="1" applyFont="1" applyFill="1" applyBorder="1" applyAlignment="1" applyProtection="1">
      <alignment vertical="center"/>
    </xf>
    <xf numFmtId="177" fontId="0" fillId="0" borderId="56" xfId="0" applyNumberFormat="1" applyFont="1" applyFill="1" applyBorder="1" applyAlignment="1" applyProtection="1">
      <alignment vertical="center" shrinkToFit="1"/>
    </xf>
    <xf numFmtId="177" fontId="2" fillId="0" borderId="31" xfId="0" applyNumberFormat="1" applyFont="1" applyFill="1" applyBorder="1" applyAlignment="1" applyProtection="1">
      <alignment vertical="center" shrinkToFit="1"/>
    </xf>
    <xf numFmtId="177" fontId="0" fillId="0" borderId="31" xfId="0" applyNumberFormat="1" applyFont="1" applyFill="1" applyBorder="1" applyAlignment="1" applyProtection="1">
      <alignment vertical="center" shrinkToFit="1"/>
    </xf>
    <xf numFmtId="177" fontId="2" fillId="0" borderId="74" xfId="0" applyNumberFormat="1" applyFont="1" applyFill="1" applyBorder="1" applyAlignment="1" applyProtection="1">
      <alignment vertical="center" shrinkToFit="1"/>
    </xf>
    <xf numFmtId="177" fontId="2" fillId="0" borderId="31" xfId="1" applyNumberFormat="1" applyFont="1" applyFill="1" applyBorder="1" applyAlignment="1" applyProtection="1">
      <alignment vertical="center" shrinkToFit="1"/>
    </xf>
    <xf numFmtId="177" fontId="2" fillId="0" borderId="33" xfId="1" applyNumberFormat="1" applyFont="1" applyFill="1" applyBorder="1" applyAlignment="1" applyProtection="1">
      <alignment vertical="center" shrinkToFit="1"/>
    </xf>
    <xf numFmtId="177" fontId="2" fillId="0" borderId="32" xfId="0" applyNumberFormat="1" applyFont="1" applyFill="1" applyBorder="1" applyAlignment="1" applyProtection="1">
      <alignment vertical="center" shrinkToFit="1"/>
    </xf>
    <xf numFmtId="177" fontId="2" fillId="0" borderId="31" xfId="0" applyNumberFormat="1" applyFont="1" applyFill="1" applyBorder="1" applyAlignment="1">
      <alignment vertical="center" shrinkToFit="1"/>
    </xf>
    <xf numFmtId="177" fontId="2" fillId="0" borderId="36" xfId="1" applyNumberFormat="1" applyFont="1" applyFill="1" applyBorder="1" applyAlignment="1" applyProtection="1">
      <alignment vertical="center" shrinkToFit="1"/>
    </xf>
    <xf numFmtId="177" fontId="2" fillId="0" borderId="74" xfId="1" applyNumberFormat="1" applyFont="1" applyFill="1" applyBorder="1" applyAlignment="1" applyProtection="1">
      <alignment vertical="center" shrinkToFit="1"/>
    </xf>
    <xf numFmtId="177" fontId="15" fillId="0" borderId="31" xfId="1" applyNumberFormat="1" applyFont="1" applyFill="1" applyBorder="1" applyAlignment="1" applyProtection="1">
      <alignment vertical="center" shrinkToFit="1"/>
    </xf>
    <xf numFmtId="0" fontId="10" fillId="0" borderId="2" xfId="0" applyFont="1" applyBorder="1" applyAlignment="1">
      <alignment vertical="top" wrapText="1"/>
    </xf>
    <xf numFmtId="0" fontId="0" fillId="0" borderId="42" xfId="0" applyFont="1" applyFill="1" applyBorder="1" applyAlignment="1" applyProtection="1">
      <alignment horizontal="centerContinuous" vertical="center"/>
    </xf>
    <xf numFmtId="0" fontId="0" fillId="0" borderId="2" xfId="0" applyFont="1" applyFill="1" applyBorder="1" applyAlignment="1" applyProtection="1">
      <alignment horizontal="centerContinuous" vertical="center"/>
    </xf>
    <xf numFmtId="0" fontId="0" fillId="0" borderId="38" xfId="0" applyFont="1" applyFill="1" applyBorder="1" applyAlignment="1" applyProtection="1">
      <alignment horizontal="centerContinuous" vertical="center"/>
    </xf>
    <xf numFmtId="0" fontId="0" fillId="0" borderId="6" xfId="0" applyFont="1" applyFill="1" applyBorder="1" applyAlignment="1" applyProtection="1">
      <alignment horizontal="centerContinuous" vertical="center"/>
    </xf>
    <xf numFmtId="0" fontId="0" fillId="0" borderId="23" xfId="0" applyFont="1" applyFill="1" applyBorder="1" applyAlignment="1" applyProtection="1">
      <alignment horizontal="centerContinuous" vertical="center"/>
    </xf>
    <xf numFmtId="0" fontId="0" fillId="0" borderId="91" xfId="0" applyFont="1" applyFill="1" applyBorder="1" applyAlignment="1" applyProtection="1">
      <alignment horizontal="centerContinuous" vertical="center"/>
    </xf>
    <xf numFmtId="0" fontId="0" fillId="0" borderId="10" xfId="0" applyFont="1" applyFill="1" applyBorder="1" applyAlignment="1" applyProtection="1">
      <alignment horizontal="center" vertical="center" shrinkToFit="1"/>
    </xf>
    <xf numFmtId="0" fontId="0" fillId="0" borderId="7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68" xfId="0" applyFont="1" applyFill="1" applyBorder="1" applyAlignment="1" applyProtection="1">
      <alignment horizontal="center" vertical="center"/>
    </xf>
    <xf numFmtId="180" fontId="8" fillId="0" borderId="93" xfId="0" applyNumberFormat="1" applyFont="1" applyFill="1" applyBorder="1" applyAlignment="1" applyProtection="1">
      <alignment horizontal="right" vertical="center" shrinkToFit="1"/>
    </xf>
    <xf numFmtId="180" fontId="8" fillId="0" borderId="84" xfId="0" applyNumberFormat="1" applyFont="1" applyFill="1" applyBorder="1" applyAlignment="1" applyProtection="1">
      <alignment horizontal="right" vertical="center" shrinkToFit="1"/>
    </xf>
    <xf numFmtId="180" fontId="8" fillId="0" borderId="94" xfId="0" applyNumberFormat="1" applyFont="1" applyFill="1" applyBorder="1" applyAlignment="1" applyProtection="1">
      <alignment horizontal="right" vertical="center" shrinkToFit="1"/>
    </xf>
    <xf numFmtId="180" fontId="2" fillId="0" borderId="21" xfId="0" applyNumberFormat="1" applyFont="1" applyFill="1" applyBorder="1" applyAlignment="1" applyProtection="1">
      <alignment vertical="center" shrinkToFit="1"/>
    </xf>
    <xf numFmtId="177" fontId="0" fillId="0" borderId="55" xfId="0" applyNumberFormat="1" applyFont="1" applyFill="1" applyBorder="1" applyAlignment="1" applyProtection="1">
      <alignment vertical="center"/>
    </xf>
    <xf numFmtId="0" fontId="0" fillId="2" borderId="0" xfId="0" applyFill="1" applyBorder="1" applyAlignment="1">
      <alignment vertical="center"/>
    </xf>
    <xf numFmtId="0" fontId="0" fillId="2" borderId="0" xfId="0" applyFill="1" applyAlignment="1">
      <alignment vertical="center"/>
    </xf>
    <xf numFmtId="180" fontId="2" fillId="0" borderId="4" xfId="0" applyNumberFormat="1" applyFont="1" applyFill="1" applyBorder="1" applyAlignment="1" applyProtection="1">
      <alignment vertical="center" shrinkToFit="1"/>
    </xf>
    <xf numFmtId="180" fontId="2" fillId="0" borderId="58" xfId="1" applyNumberFormat="1" applyFont="1" applyFill="1" applyBorder="1" applyAlignment="1" applyProtection="1">
      <alignment vertical="center" shrinkToFit="1"/>
    </xf>
    <xf numFmtId="180" fontId="2" fillId="0" borderId="6" xfId="1" applyNumberFormat="1" applyFont="1" applyFill="1" applyBorder="1" applyAlignment="1" applyProtection="1">
      <alignment vertical="center" shrinkToFit="1"/>
    </xf>
    <xf numFmtId="180" fontId="2" fillId="0" borderId="3" xfId="0" applyNumberFormat="1" applyFont="1" applyFill="1" applyBorder="1" applyAlignment="1" applyProtection="1">
      <alignment vertical="center" shrinkToFit="1"/>
    </xf>
    <xf numFmtId="180" fontId="2" fillId="0" borderId="55" xfId="1" applyNumberFormat="1" applyFont="1" applyFill="1" applyBorder="1" applyAlignment="1" applyProtection="1">
      <alignment vertical="center" shrinkToFit="1"/>
    </xf>
    <xf numFmtId="180" fontId="2" fillId="0" borderId="91" xfId="1" applyNumberFormat="1" applyFont="1" applyFill="1" applyBorder="1" applyAlignment="1" applyProtection="1">
      <alignment vertical="center" shrinkToFit="1"/>
    </xf>
    <xf numFmtId="180" fontId="2" fillId="0" borderId="48" xfId="0" applyNumberFormat="1" applyFont="1" applyFill="1" applyBorder="1" applyAlignment="1">
      <alignment vertical="center" shrinkToFit="1"/>
    </xf>
    <xf numFmtId="180" fontId="2" fillId="0" borderId="3" xfId="0" applyNumberFormat="1" applyFont="1" applyFill="1" applyBorder="1" applyAlignment="1">
      <alignment vertical="center" shrinkToFit="1"/>
    </xf>
    <xf numFmtId="0" fontId="7" fillId="0" borderId="4" xfId="0" applyFont="1" applyFill="1" applyBorder="1" applyAlignment="1" applyProtection="1">
      <alignment vertical="center" shrinkToFit="1"/>
    </xf>
    <xf numFmtId="0" fontId="2" fillId="0" borderId="100" xfId="0" applyFont="1" applyFill="1" applyBorder="1" applyAlignment="1" applyProtection="1">
      <alignment horizontal="left" vertical="center"/>
    </xf>
    <xf numFmtId="180" fontId="2" fillId="0" borderId="102" xfId="1" applyNumberFormat="1" applyFont="1" applyFill="1" applyBorder="1" applyAlignment="1" applyProtection="1">
      <alignment vertical="center" shrinkToFit="1"/>
    </xf>
    <xf numFmtId="0" fontId="7" fillId="0" borderId="21" xfId="0" applyFont="1" applyFill="1" applyBorder="1" applyAlignment="1" applyProtection="1">
      <alignment horizontal="left" vertical="center"/>
    </xf>
    <xf numFmtId="180" fontId="2" fillId="0" borderId="102" xfId="0" applyNumberFormat="1" applyFont="1" applyFill="1" applyBorder="1" applyAlignment="1">
      <alignment vertical="center" shrinkToFit="1"/>
    </xf>
    <xf numFmtId="180" fontId="2" fillId="3" borderId="82" xfId="0" applyNumberFormat="1" applyFont="1" applyFill="1" applyBorder="1" applyAlignment="1" applyProtection="1">
      <alignment horizontal="left" vertical="center"/>
    </xf>
    <xf numFmtId="180" fontId="2" fillId="3" borderId="23" xfId="0" applyNumberFormat="1" applyFont="1" applyFill="1" applyBorder="1" applyAlignment="1" applyProtection="1">
      <alignment horizontal="left" vertical="center"/>
    </xf>
    <xf numFmtId="180" fontId="2" fillId="0" borderId="74" xfId="1" applyNumberFormat="1" applyFont="1" applyFill="1" applyBorder="1" applyAlignment="1" applyProtection="1">
      <alignment vertical="center" shrinkToFit="1"/>
    </xf>
    <xf numFmtId="180" fontId="2" fillId="0" borderId="54" xfId="1" applyNumberFormat="1" applyFont="1" applyFill="1" applyBorder="1" applyAlignment="1" applyProtection="1">
      <alignment vertical="center" shrinkToFit="1"/>
    </xf>
    <xf numFmtId="0" fontId="7" fillId="0" borderId="31" xfId="0" applyFont="1" applyFill="1" applyBorder="1" applyAlignment="1" applyProtection="1">
      <alignment vertical="center" shrinkToFit="1"/>
    </xf>
    <xf numFmtId="180" fontId="2" fillId="0" borderId="31" xfId="0" applyNumberFormat="1" applyFont="1" applyFill="1" applyBorder="1" applyAlignment="1" applyProtection="1">
      <alignment vertical="center" shrinkToFit="1"/>
    </xf>
    <xf numFmtId="180" fontId="2" fillId="0" borderId="10" xfId="0" applyNumberFormat="1" applyFont="1" applyFill="1" applyBorder="1" applyAlignment="1" applyProtection="1">
      <alignment vertical="center" shrinkToFit="1"/>
    </xf>
    <xf numFmtId="0" fontId="7" fillId="0" borderId="108" xfId="0" applyFont="1" applyFill="1" applyBorder="1" applyAlignment="1" applyProtection="1">
      <alignment vertical="center" shrinkToFit="1"/>
    </xf>
    <xf numFmtId="180" fontId="2" fillId="0" borderId="73" xfId="1" applyNumberFormat="1" applyFont="1" applyFill="1" applyBorder="1" applyAlignment="1" applyProtection="1">
      <alignment vertical="center" shrinkToFit="1"/>
    </xf>
    <xf numFmtId="0" fontId="7" fillId="0" borderId="115" xfId="0" applyFont="1" applyFill="1" applyBorder="1" applyAlignment="1" applyProtection="1">
      <alignment vertical="center" shrinkToFit="1"/>
    </xf>
    <xf numFmtId="180" fontId="2" fillId="3" borderId="122" xfId="0" applyNumberFormat="1" applyFont="1" applyFill="1" applyBorder="1" applyAlignment="1" applyProtection="1">
      <alignment horizontal="left" vertical="center"/>
    </xf>
    <xf numFmtId="0" fontId="7" fillId="0" borderId="33" xfId="0" applyFont="1" applyFill="1" applyBorder="1" applyAlignment="1" applyProtection="1">
      <alignment vertical="center" shrinkToFit="1"/>
    </xf>
    <xf numFmtId="0" fontId="7" fillId="0" borderId="122" xfId="0" applyFont="1" applyFill="1" applyBorder="1" applyAlignment="1" applyProtection="1">
      <alignment vertical="center" shrinkToFit="1"/>
    </xf>
    <xf numFmtId="180" fontId="2" fillId="0" borderId="108" xfId="0" applyNumberFormat="1" applyFont="1" applyFill="1" applyBorder="1" applyAlignment="1" applyProtection="1">
      <alignment vertical="center" shrinkToFit="1"/>
    </xf>
    <xf numFmtId="180" fontId="2" fillId="0" borderId="135" xfId="0" applyNumberFormat="1" applyFont="1" applyFill="1" applyBorder="1" applyAlignment="1">
      <alignment vertical="center" shrinkToFit="1"/>
    </xf>
    <xf numFmtId="0" fontId="7" fillId="0" borderId="122" xfId="0" applyFont="1" applyFill="1" applyBorder="1" applyAlignment="1" applyProtection="1">
      <alignment horizontal="left" vertical="center"/>
    </xf>
    <xf numFmtId="0" fontId="7" fillId="0" borderId="116" xfId="0" applyFont="1" applyFill="1" applyBorder="1" applyAlignment="1" applyProtection="1">
      <alignment horizontal="left" vertical="center"/>
    </xf>
    <xf numFmtId="0" fontId="7" fillId="0" borderId="128" xfId="0" applyFont="1" applyFill="1" applyBorder="1" applyAlignment="1" applyProtection="1">
      <alignment horizontal="left" vertical="center"/>
    </xf>
    <xf numFmtId="177" fontId="15" fillId="0" borderId="31" xfId="0" applyNumberFormat="1" applyFont="1" applyFill="1" applyBorder="1" applyAlignment="1" applyProtection="1">
      <alignment vertical="center" shrinkToFit="1"/>
    </xf>
    <xf numFmtId="180" fontId="2" fillId="0" borderId="83" xfId="0" applyNumberFormat="1" applyFont="1" applyFill="1" applyBorder="1" applyAlignment="1">
      <alignment vertical="center" shrinkToFit="1"/>
    </xf>
    <xf numFmtId="180" fontId="2" fillId="3" borderId="128" xfId="0" applyNumberFormat="1" applyFont="1" applyFill="1" applyBorder="1" applyAlignment="1" applyProtection="1">
      <alignment horizontal="left" vertical="center"/>
    </xf>
    <xf numFmtId="180" fontId="2" fillId="0" borderId="126" xfId="0" applyNumberFormat="1" applyFont="1" applyFill="1" applyBorder="1" applyAlignment="1" applyProtection="1">
      <alignment vertical="center" shrinkToFit="1"/>
    </xf>
    <xf numFmtId="180" fontId="2" fillId="0" borderId="122" xfId="0" applyNumberFormat="1" applyFont="1" applyFill="1" applyBorder="1" applyAlignment="1" applyProtection="1">
      <alignment vertical="center" shrinkToFit="1"/>
    </xf>
    <xf numFmtId="0" fontId="7" fillId="0" borderId="31" xfId="0" applyFont="1" applyFill="1" applyBorder="1" applyAlignment="1" applyProtection="1">
      <alignment horizontal="left" vertical="center" shrinkToFit="1"/>
    </xf>
    <xf numFmtId="0" fontId="0" fillId="0" borderId="140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7" fillId="0" borderId="109" xfId="0" applyFont="1" applyFill="1" applyBorder="1" applyAlignment="1" applyProtection="1">
      <alignment horizontal="left" vertical="center"/>
    </xf>
    <xf numFmtId="0" fontId="0" fillId="0" borderId="23" xfId="0" applyFill="1" applyBorder="1" applyAlignment="1">
      <alignment horizontal="center" vertical="center" shrinkToFit="1"/>
    </xf>
    <xf numFmtId="0" fontId="0" fillId="0" borderId="84" xfId="0" applyFill="1" applyBorder="1" applyAlignment="1">
      <alignment horizontal="center" vertical="center"/>
    </xf>
    <xf numFmtId="182" fontId="4" fillId="0" borderId="24" xfId="0" applyNumberFormat="1" applyFont="1" applyBorder="1" applyAlignment="1">
      <alignment shrinkToFit="1"/>
    </xf>
    <xf numFmtId="182" fontId="4" fillId="0" borderId="8" xfId="0" applyNumberFormat="1" applyFont="1" applyBorder="1" applyAlignment="1">
      <alignment shrinkToFit="1"/>
    </xf>
    <xf numFmtId="182" fontId="4" fillId="0" borderId="149" xfId="0" applyNumberFormat="1" applyFont="1" applyBorder="1" applyAlignment="1">
      <alignment shrinkToFit="1"/>
    </xf>
    <xf numFmtId="180" fontId="2" fillId="0" borderId="35" xfId="1" applyNumberFormat="1" applyFont="1" applyFill="1" applyBorder="1" applyAlignment="1" applyProtection="1">
      <alignment vertical="center" shrinkToFit="1"/>
    </xf>
    <xf numFmtId="180" fontId="0" fillId="0" borderId="3" xfId="0" applyNumberFormat="1" applyFont="1" applyFill="1" applyBorder="1" applyAlignment="1" applyProtection="1">
      <alignment horizontal="right" vertical="center" shrinkToFit="1"/>
    </xf>
    <xf numFmtId="180" fontId="8" fillId="0" borderId="82" xfId="0" applyNumberFormat="1" applyFont="1" applyFill="1" applyBorder="1" applyAlignment="1" applyProtection="1">
      <alignment horizontal="right" vertical="center" shrinkToFit="1"/>
    </xf>
    <xf numFmtId="180" fontId="8" fillId="0" borderId="23" xfId="0" applyNumberFormat="1" applyFont="1" applyFill="1" applyBorder="1" applyAlignment="1" applyProtection="1">
      <alignment horizontal="right" vertical="center" shrinkToFit="1"/>
    </xf>
    <xf numFmtId="180" fontId="8" fillId="0" borderId="85" xfId="0" applyNumberFormat="1" applyFont="1" applyFill="1" applyBorder="1" applyAlignment="1" applyProtection="1">
      <alignment horizontal="right" vertical="center" shrinkToFit="1"/>
    </xf>
    <xf numFmtId="180" fontId="8" fillId="0" borderId="48" xfId="0" applyNumberFormat="1" applyFont="1" applyFill="1" applyBorder="1" applyAlignment="1" applyProtection="1">
      <alignment vertical="center" shrinkToFit="1"/>
    </xf>
    <xf numFmtId="180" fontId="8" fillId="0" borderId="3" xfId="0" applyNumberFormat="1" applyFont="1" applyFill="1" applyBorder="1" applyAlignment="1" applyProtection="1">
      <alignment vertical="center" shrinkToFit="1"/>
    </xf>
    <xf numFmtId="180" fontId="8" fillId="0" borderId="49" xfId="0" applyNumberFormat="1" applyFont="1" applyFill="1" applyBorder="1" applyAlignment="1" applyProtection="1">
      <alignment vertical="center" shrinkToFit="1"/>
    </xf>
    <xf numFmtId="180" fontId="2" fillId="0" borderId="150" xfId="1" applyNumberFormat="1" applyFont="1" applyFill="1" applyBorder="1" applyAlignment="1" applyProtection="1">
      <alignment vertical="center" shrinkToFit="1"/>
    </xf>
    <xf numFmtId="0" fontId="0" fillId="0" borderId="152" xfId="0" applyBorder="1" applyAlignment="1">
      <alignment horizontal="center" vertical="center"/>
    </xf>
    <xf numFmtId="180" fontId="0" fillId="0" borderId="88" xfId="1" applyNumberFormat="1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horizontal="left" vertical="center"/>
      <protection locked="0"/>
    </xf>
    <xf numFmtId="0" fontId="18" fillId="0" borderId="0" xfId="0" applyFont="1" applyFill="1" applyBorder="1" applyAlignment="1" applyProtection="1">
      <alignment horizontal="left" vertical="center"/>
      <protection locked="0"/>
    </xf>
    <xf numFmtId="0" fontId="18" fillId="0" borderId="0" xfId="0" applyFont="1" applyFill="1" applyBorder="1" applyAlignment="1" applyProtection="1">
      <alignment vertical="center"/>
    </xf>
    <xf numFmtId="38" fontId="18" fillId="0" borderId="0" xfId="1" applyFont="1" applyFill="1" applyBorder="1" applyAlignment="1" applyProtection="1">
      <alignment vertical="center"/>
    </xf>
    <xf numFmtId="0" fontId="19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9" fillId="0" borderId="36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17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7" fillId="0" borderId="118" xfId="0" applyFont="1" applyFill="1" applyBorder="1" applyAlignment="1" applyProtection="1">
      <alignment vertical="center" shrinkToFit="1"/>
    </xf>
    <xf numFmtId="178" fontId="0" fillId="0" borderId="4" xfId="0" applyNumberFormat="1" applyFill="1" applyBorder="1" applyAlignment="1">
      <alignment horizontal="right" vertical="center" shrinkToFit="1"/>
    </xf>
    <xf numFmtId="180" fontId="0" fillId="0" borderId="153" xfId="0" applyNumberFormat="1" applyFont="1" applyFill="1" applyBorder="1" applyAlignment="1" applyProtection="1">
      <alignment horizontal="right" vertical="center" shrinkToFit="1"/>
    </xf>
    <xf numFmtId="180" fontId="0" fillId="0" borderId="154" xfId="0" applyNumberFormat="1" applyFont="1" applyFill="1" applyBorder="1" applyAlignment="1" applyProtection="1">
      <alignment horizontal="right" vertical="center" shrinkToFit="1"/>
    </xf>
    <xf numFmtId="180" fontId="0" fillId="0" borderId="154" xfId="1" applyNumberFormat="1" applyFont="1" applyFill="1" applyBorder="1" applyAlignment="1" applyProtection="1">
      <alignment horizontal="right" vertical="center" shrinkToFit="1"/>
    </xf>
    <xf numFmtId="180" fontId="0" fillId="0" borderId="155" xfId="0" applyNumberFormat="1" applyFont="1" applyFill="1" applyBorder="1" applyAlignment="1" applyProtection="1">
      <alignment horizontal="right" vertical="center" shrinkToFit="1"/>
    </xf>
    <xf numFmtId="180" fontId="0" fillId="0" borderId="140" xfId="0" applyNumberFormat="1" applyFont="1" applyFill="1" applyBorder="1" applyAlignment="1" applyProtection="1">
      <alignment horizontal="right" vertical="center" shrinkToFit="1"/>
    </xf>
    <xf numFmtId="177" fontId="7" fillId="0" borderId="3" xfId="0" applyNumberFormat="1" applyFont="1" applyFill="1" applyBorder="1" applyAlignment="1" applyProtection="1">
      <alignment vertical="center"/>
    </xf>
    <xf numFmtId="177" fontId="7" fillId="0" borderId="55" xfId="0" applyNumberFormat="1" applyFont="1" applyFill="1" applyBorder="1" applyAlignment="1" applyProtection="1">
      <alignment vertical="center"/>
    </xf>
    <xf numFmtId="177" fontId="0" fillId="0" borderId="31" xfId="1" applyNumberFormat="1" applyFont="1" applyFill="1" applyBorder="1" applyAlignment="1" applyProtection="1">
      <alignment vertical="center" shrinkToFit="1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shrinkToFit="1"/>
    </xf>
    <xf numFmtId="0" fontId="14" fillId="0" borderId="0" xfId="0" applyNumberFormat="1" applyFont="1" applyFill="1" applyBorder="1" applyAlignment="1">
      <alignment horizontal="right" vertical="center"/>
    </xf>
    <xf numFmtId="0" fontId="14" fillId="0" borderId="0" xfId="0" applyNumberFormat="1" applyFont="1" applyFill="1" applyBorder="1" applyAlignment="1">
      <alignment horizontal="right" vertical="center" shrinkToFit="1"/>
    </xf>
    <xf numFmtId="0" fontId="2" fillId="0" borderId="0" xfId="0" applyFont="1" applyFill="1" applyBorder="1" applyAlignment="1">
      <alignment shrinkToFit="1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 shrinkToFit="1"/>
    </xf>
    <xf numFmtId="179" fontId="14" fillId="0" borderId="0" xfId="0" applyNumberFormat="1" applyFont="1" applyFill="1" applyBorder="1" applyAlignment="1">
      <alignment horizontal="right" vertical="center" shrinkToFit="1"/>
    </xf>
    <xf numFmtId="179" fontId="14" fillId="0" borderId="0" xfId="0" applyNumberFormat="1" applyFont="1" applyFill="1" applyBorder="1" applyAlignment="1">
      <alignment horizontal="right" vertical="center"/>
    </xf>
    <xf numFmtId="185" fontId="14" fillId="0" borderId="0" xfId="0" applyNumberFormat="1" applyFont="1" applyFill="1" applyBorder="1" applyAlignment="1">
      <alignment horizontal="right" vertical="center" shrinkToFit="1"/>
    </xf>
    <xf numFmtId="0" fontId="0" fillId="0" borderId="149" xfId="0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horizontal="center" vertical="center" wrapText="1" shrinkToFit="1"/>
    </xf>
    <xf numFmtId="186" fontId="1" fillId="0" borderId="0" xfId="5" applyNumberFormat="1" applyFont="1" applyAlignment="1">
      <alignment vertical="center"/>
    </xf>
    <xf numFmtId="186" fontId="1" fillId="0" borderId="0" xfId="5" applyNumberFormat="1" applyFont="1" applyAlignment="1">
      <alignment vertical="center" shrinkToFit="1"/>
    </xf>
    <xf numFmtId="0" fontId="22" fillId="0" borderId="0" xfId="5" applyNumberFormat="1" applyFont="1" applyAlignment="1">
      <alignment vertical="center"/>
    </xf>
    <xf numFmtId="0" fontId="23" fillId="0" borderId="0" xfId="5" applyFont="1" applyFill="1" applyAlignment="1">
      <alignment vertical="center"/>
    </xf>
    <xf numFmtId="0" fontId="23" fillId="0" borderId="0" xfId="5" applyFont="1" applyFill="1" applyAlignment="1">
      <alignment vertical="center" wrapText="1"/>
    </xf>
    <xf numFmtId="186" fontId="23" fillId="0" borderId="0" xfId="5" applyNumberFormat="1" applyFont="1" applyAlignment="1">
      <alignment vertical="center"/>
    </xf>
    <xf numFmtId="186" fontId="23" fillId="0" borderId="0" xfId="5" applyNumberFormat="1" applyFont="1" applyAlignment="1">
      <alignment vertical="center" shrinkToFit="1"/>
    </xf>
    <xf numFmtId="186" fontId="23" fillId="0" borderId="0" xfId="5" applyNumberFormat="1" applyFont="1" applyAlignment="1">
      <alignment horizontal="center" vertical="center"/>
    </xf>
    <xf numFmtId="0" fontId="23" fillId="0" borderId="0" xfId="5" applyNumberFormat="1" applyFont="1" applyAlignment="1">
      <alignment vertical="center"/>
    </xf>
    <xf numFmtId="186" fontId="1" fillId="0" borderId="0" xfId="5" applyNumberFormat="1" applyFont="1" applyFill="1" applyAlignment="1">
      <alignment vertical="center" shrinkToFit="1"/>
    </xf>
    <xf numFmtId="186" fontId="23" fillId="5" borderId="88" xfId="5" applyNumberFormat="1" applyFont="1" applyFill="1" applyBorder="1" applyAlignment="1">
      <alignment vertical="center" shrinkToFit="1"/>
    </xf>
    <xf numFmtId="186" fontId="23" fillId="5" borderId="185" xfId="5" applyNumberFormat="1" applyFont="1" applyFill="1" applyBorder="1" applyAlignment="1">
      <alignment vertical="center" shrinkToFit="1"/>
    </xf>
    <xf numFmtId="186" fontId="24" fillId="0" borderId="157" xfId="5" applyNumberFormat="1" applyFont="1" applyBorder="1" applyAlignment="1">
      <alignment vertical="center"/>
    </xf>
    <xf numFmtId="186" fontId="24" fillId="0" borderId="157" xfId="5" applyNumberFormat="1" applyFont="1" applyBorder="1" applyAlignment="1">
      <alignment horizontal="left" vertical="center"/>
    </xf>
    <xf numFmtId="186" fontId="1" fillId="0" borderId="0" xfId="5" applyNumberFormat="1" applyFont="1" applyBorder="1" applyAlignment="1">
      <alignment vertical="center"/>
    </xf>
    <xf numFmtId="0" fontId="4" fillId="0" borderId="25" xfId="0" applyFont="1" applyFill="1" applyBorder="1" applyAlignment="1" applyProtection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92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 wrapText="1" shrinkToFit="1"/>
    </xf>
    <xf numFmtId="178" fontId="0" fillId="0" borderId="59" xfId="0" applyNumberFormat="1" applyFill="1" applyBorder="1" applyAlignment="1">
      <alignment horizontal="right" vertical="center" shrinkToFit="1"/>
    </xf>
    <xf numFmtId="178" fontId="0" fillId="0" borderId="58" xfId="0" applyNumberFormat="1" applyFill="1" applyBorder="1" applyAlignment="1">
      <alignment horizontal="right" vertical="center" shrinkToFit="1"/>
    </xf>
    <xf numFmtId="182" fontId="4" fillId="0" borderId="62" xfId="0" applyNumberFormat="1" applyFont="1" applyFill="1" applyBorder="1" applyAlignment="1">
      <alignment shrinkToFit="1"/>
    </xf>
    <xf numFmtId="182" fontId="4" fillId="0" borderId="3" xfId="0" applyNumberFormat="1" applyFont="1" applyFill="1" applyBorder="1" applyAlignment="1">
      <alignment shrinkToFit="1"/>
    </xf>
    <xf numFmtId="182" fontId="4" fillId="0" borderId="64" xfId="0" applyNumberFormat="1" applyFont="1" applyFill="1" applyBorder="1" applyAlignment="1">
      <alignment shrinkToFit="1"/>
    </xf>
    <xf numFmtId="182" fontId="4" fillId="0" borderId="49" xfId="0" applyNumberFormat="1" applyFont="1" applyFill="1" applyBorder="1" applyAlignment="1">
      <alignment shrinkToFit="1"/>
    </xf>
    <xf numFmtId="182" fontId="4" fillId="0" borderId="63" xfId="0" applyNumberFormat="1" applyFont="1" applyFill="1" applyBorder="1" applyAlignment="1">
      <alignment shrinkToFit="1"/>
    </xf>
    <xf numFmtId="180" fontId="2" fillId="0" borderId="12" xfId="1" applyNumberFormat="1" applyFont="1" applyFill="1" applyBorder="1" applyAlignment="1" applyProtection="1">
      <alignment vertical="center" shrinkToFit="1"/>
    </xf>
    <xf numFmtId="180" fontId="2" fillId="0" borderId="13" xfId="1" applyNumberFormat="1" applyFont="1" applyFill="1" applyBorder="1" applyAlignment="1" applyProtection="1">
      <alignment vertical="center" shrinkToFit="1"/>
    </xf>
    <xf numFmtId="180" fontId="2" fillId="0" borderId="14" xfId="1" applyNumberFormat="1" applyFont="1" applyFill="1" applyBorder="1" applyAlignment="1" applyProtection="1">
      <alignment vertical="center" shrinkToFit="1"/>
    </xf>
    <xf numFmtId="180" fontId="2" fillId="0" borderId="15" xfId="1" applyNumberFormat="1" applyFont="1" applyFill="1" applyBorder="1" applyAlignment="1" applyProtection="1">
      <alignment vertical="center" shrinkToFit="1"/>
    </xf>
    <xf numFmtId="180" fontId="2" fillId="0" borderId="16" xfId="1" applyNumberFormat="1" applyFont="1" applyFill="1" applyBorder="1" applyAlignment="1" applyProtection="1">
      <alignment vertical="center" shrinkToFit="1"/>
    </xf>
    <xf numFmtId="180" fontId="2" fillId="0" borderId="96" xfId="1" applyNumberFormat="1" applyFont="1" applyFill="1" applyBorder="1" applyAlignment="1" applyProtection="1">
      <alignment vertical="center" shrinkToFit="1"/>
    </xf>
    <xf numFmtId="180" fontId="2" fillId="0" borderId="95" xfId="1" applyNumberFormat="1" applyFont="1" applyFill="1" applyBorder="1" applyAlignment="1" applyProtection="1">
      <alignment vertical="center" shrinkToFit="1"/>
    </xf>
    <xf numFmtId="180" fontId="2" fillId="0" borderId="108" xfId="1" applyNumberFormat="1" applyFont="1" applyFill="1" applyBorder="1" applyAlignment="1" applyProtection="1">
      <alignment vertical="center" shrinkToFit="1"/>
    </xf>
    <xf numFmtId="180" fontId="2" fillId="0" borderId="109" xfId="1" applyNumberFormat="1" applyFont="1" applyFill="1" applyBorder="1" applyAlignment="1" applyProtection="1">
      <alignment vertical="center" shrinkToFit="1"/>
    </xf>
    <xf numFmtId="180" fontId="2" fillId="0" borderId="110" xfId="1" applyNumberFormat="1" applyFont="1" applyFill="1" applyBorder="1" applyAlignment="1" applyProtection="1">
      <alignment vertical="center" shrinkToFit="1"/>
    </xf>
    <xf numFmtId="180" fontId="2" fillId="0" borderId="111" xfId="1" applyNumberFormat="1" applyFont="1" applyFill="1" applyBorder="1" applyAlignment="1" applyProtection="1">
      <alignment vertical="center" shrinkToFit="1"/>
    </xf>
    <xf numFmtId="180" fontId="2" fillId="0" borderId="112" xfId="1" applyNumberFormat="1" applyFont="1" applyFill="1" applyBorder="1" applyAlignment="1" applyProtection="1">
      <alignment vertical="center" shrinkToFit="1"/>
    </xf>
    <xf numFmtId="180" fontId="2" fillId="0" borderId="113" xfId="1" applyNumberFormat="1" applyFont="1" applyFill="1" applyBorder="1" applyAlignment="1" applyProtection="1">
      <alignment vertical="center" shrinkToFit="1"/>
    </xf>
    <xf numFmtId="180" fontId="2" fillId="0" borderId="114" xfId="1" applyNumberFormat="1" applyFont="1" applyFill="1" applyBorder="1" applyAlignment="1" applyProtection="1">
      <alignment vertical="center" shrinkToFit="1"/>
    </xf>
    <xf numFmtId="180" fontId="2" fillId="0" borderId="17" xfId="1" applyNumberFormat="1" applyFont="1" applyFill="1" applyBorder="1" applyAlignment="1" applyProtection="1">
      <alignment vertical="center" shrinkToFit="1"/>
    </xf>
    <xf numFmtId="180" fontId="2" fillId="0" borderId="18" xfId="1" applyNumberFormat="1" applyFont="1" applyFill="1" applyBorder="1" applyAlignment="1" applyProtection="1">
      <alignment vertical="center" shrinkToFit="1"/>
    </xf>
    <xf numFmtId="180" fontId="2" fillId="0" borderId="19" xfId="1" applyNumberFormat="1" applyFont="1" applyFill="1" applyBorder="1" applyAlignment="1" applyProtection="1">
      <alignment vertical="center" shrinkToFit="1"/>
    </xf>
    <xf numFmtId="180" fontId="2" fillId="0" borderId="20" xfId="1" applyNumberFormat="1" applyFont="1" applyFill="1" applyBorder="1" applyAlignment="1" applyProtection="1">
      <alignment vertical="center" shrinkToFit="1"/>
    </xf>
    <xf numFmtId="180" fontId="2" fillId="0" borderId="97" xfId="1" applyNumberFormat="1" applyFont="1" applyFill="1" applyBorder="1" applyAlignment="1" applyProtection="1">
      <alignment vertical="center" shrinkToFit="1"/>
    </xf>
    <xf numFmtId="180" fontId="2" fillId="0" borderId="60" xfId="1" applyNumberFormat="1" applyFont="1" applyFill="1" applyBorder="1" applyAlignment="1" applyProtection="1">
      <alignment vertical="center" shrinkToFit="1"/>
    </xf>
    <xf numFmtId="180" fontId="2" fillId="0" borderId="75" xfId="1" applyNumberFormat="1" applyFont="1" applyFill="1" applyBorder="1" applyAlignment="1" applyProtection="1">
      <alignment vertical="center" shrinkToFit="1"/>
    </xf>
    <xf numFmtId="180" fontId="2" fillId="0" borderId="76" xfId="1" applyNumberFormat="1" applyFont="1" applyFill="1" applyBorder="1" applyAlignment="1" applyProtection="1">
      <alignment vertical="center" shrinkToFit="1"/>
    </xf>
    <xf numFmtId="180" fontId="2" fillId="0" borderId="116" xfId="1" applyNumberFormat="1" applyFont="1" applyFill="1" applyBorder="1" applyAlignment="1" applyProtection="1">
      <alignment vertical="center" shrinkToFit="1"/>
    </xf>
    <xf numFmtId="180" fontId="2" fillId="0" borderId="117" xfId="1" applyNumberFormat="1" applyFont="1" applyFill="1" applyBorder="1" applyAlignment="1" applyProtection="1">
      <alignment vertical="center" shrinkToFit="1"/>
    </xf>
    <xf numFmtId="180" fontId="2" fillId="0" borderId="118" xfId="1" applyNumberFormat="1" applyFont="1" applyFill="1" applyBorder="1" applyAlignment="1" applyProtection="1">
      <alignment vertical="center" shrinkToFit="1"/>
    </xf>
    <xf numFmtId="180" fontId="2" fillId="0" borderId="119" xfId="1" applyNumberFormat="1" applyFont="1" applyFill="1" applyBorder="1" applyAlignment="1" applyProtection="1">
      <alignment vertical="center" shrinkToFit="1"/>
    </xf>
    <xf numFmtId="180" fontId="2" fillId="0" borderId="120" xfId="1" applyNumberFormat="1" applyFont="1" applyFill="1" applyBorder="1" applyAlignment="1" applyProtection="1">
      <alignment vertical="center" shrinkToFit="1"/>
    </xf>
    <xf numFmtId="180" fontId="2" fillId="0" borderId="121" xfId="1" applyNumberFormat="1" applyFont="1" applyFill="1" applyBorder="1" applyAlignment="1" applyProtection="1">
      <alignment vertical="center" shrinkToFit="1"/>
    </xf>
    <xf numFmtId="180" fontId="2" fillId="0" borderId="69" xfId="1" applyNumberFormat="1" applyFont="1" applyFill="1" applyBorder="1" applyAlignment="1" applyProtection="1">
      <alignment vertical="center" shrinkToFit="1"/>
    </xf>
    <xf numFmtId="180" fontId="2" fillId="0" borderId="78" xfId="1" applyNumberFormat="1" applyFont="1" applyFill="1" applyBorder="1" applyAlignment="1" applyProtection="1">
      <alignment vertical="center" shrinkToFit="1"/>
    </xf>
    <xf numFmtId="180" fontId="2" fillId="0" borderId="123" xfId="1" applyNumberFormat="1" applyFont="1" applyFill="1" applyBorder="1" applyAlignment="1" applyProtection="1">
      <alignment vertical="center" shrinkToFit="1"/>
    </xf>
    <xf numFmtId="180" fontId="2" fillId="0" borderId="2" xfId="1" applyNumberFormat="1" applyFont="1" applyFill="1" applyBorder="1" applyAlignment="1" applyProtection="1">
      <alignment vertical="center" shrinkToFit="1"/>
    </xf>
    <xf numFmtId="180" fontId="2" fillId="0" borderId="59" xfId="1" applyNumberFormat="1" applyFont="1" applyFill="1" applyBorder="1" applyAlignment="1" applyProtection="1">
      <alignment vertical="center" shrinkToFit="1"/>
    </xf>
    <xf numFmtId="180" fontId="2" fillId="0" borderId="101" xfId="1" applyNumberFormat="1" applyFont="1" applyFill="1" applyBorder="1" applyAlignment="1" applyProtection="1">
      <alignment vertical="center" shrinkToFit="1"/>
    </xf>
    <xf numFmtId="180" fontId="2" fillId="0" borderId="52" xfId="1" applyNumberFormat="1" applyFont="1" applyFill="1" applyBorder="1" applyAlignment="1" applyProtection="1">
      <alignment vertical="center" shrinkToFit="1"/>
    </xf>
    <xf numFmtId="180" fontId="2" fillId="0" borderId="126" xfId="1" applyNumberFormat="1" applyFont="1" applyFill="1" applyBorder="1" applyAlignment="1" applyProtection="1">
      <alignment vertical="center" shrinkToFit="1"/>
    </xf>
    <xf numFmtId="180" fontId="2" fillId="0" borderId="127" xfId="1" applyNumberFormat="1" applyFont="1" applyFill="1" applyBorder="1" applyAlignment="1" applyProtection="1">
      <alignment vertical="center" shrinkToFit="1"/>
    </xf>
    <xf numFmtId="180" fontId="20" fillId="0" borderId="12" xfId="1" applyNumberFormat="1" applyFont="1" applyFill="1" applyBorder="1" applyAlignment="1" applyProtection="1">
      <alignment vertical="center" shrinkToFit="1"/>
    </xf>
    <xf numFmtId="180" fontId="20" fillId="0" borderId="13" xfId="1" applyNumberFormat="1" applyFont="1" applyFill="1" applyBorder="1" applyAlignment="1" applyProtection="1">
      <alignment vertical="center" shrinkToFit="1"/>
    </xf>
    <xf numFmtId="180" fontId="20" fillId="0" borderId="75" xfId="1" applyNumberFormat="1" applyFont="1" applyFill="1" applyBorder="1" applyAlignment="1" applyProtection="1">
      <alignment vertical="center" shrinkToFit="1"/>
    </xf>
    <xf numFmtId="180" fontId="20" fillId="0" borderId="15" xfId="1" applyNumberFormat="1" applyFont="1" applyFill="1" applyBorder="1" applyAlignment="1" applyProtection="1">
      <alignment vertical="center" shrinkToFit="1"/>
    </xf>
    <xf numFmtId="180" fontId="20" fillId="0" borderId="16" xfId="1" applyNumberFormat="1" applyFont="1" applyFill="1" applyBorder="1" applyAlignment="1" applyProtection="1">
      <alignment vertical="center" shrinkToFit="1"/>
    </xf>
    <xf numFmtId="180" fontId="20" fillId="0" borderId="103" xfId="1" applyNumberFormat="1" applyFont="1" applyFill="1" applyBorder="1" applyAlignment="1" applyProtection="1">
      <alignment vertical="center" shrinkToFit="1"/>
    </xf>
    <xf numFmtId="180" fontId="20" fillId="0" borderId="77" xfId="1" applyNumberFormat="1" applyFont="1" applyFill="1" applyBorder="1" applyAlignment="1" applyProtection="1">
      <alignment vertical="center" shrinkToFit="1"/>
    </xf>
    <xf numFmtId="180" fontId="20" fillId="0" borderId="3" xfId="1" applyNumberFormat="1" applyFont="1" applyFill="1" applyBorder="1" applyAlignment="1" applyProtection="1">
      <alignment vertical="center" shrinkToFit="1"/>
    </xf>
    <xf numFmtId="180" fontId="20" fillId="0" borderId="17" xfId="1" applyNumberFormat="1" applyFont="1" applyFill="1" applyBorder="1" applyAlignment="1" applyProtection="1">
      <alignment vertical="center" shrinkToFit="1"/>
    </xf>
    <xf numFmtId="180" fontId="20" fillId="0" borderId="76" xfId="1" applyNumberFormat="1" applyFont="1" applyFill="1" applyBorder="1" applyAlignment="1" applyProtection="1">
      <alignment vertical="center" shrinkToFit="1"/>
    </xf>
    <xf numFmtId="180" fontId="20" fillId="0" borderId="19" xfId="1" applyNumberFormat="1" applyFont="1" applyFill="1" applyBorder="1" applyAlignment="1" applyProtection="1">
      <alignment vertical="center" shrinkToFit="1"/>
    </xf>
    <xf numFmtId="180" fontId="20" fillId="0" borderId="20" xfId="1" applyNumberFormat="1" applyFont="1" applyFill="1" applyBorder="1" applyAlignment="1" applyProtection="1">
      <alignment vertical="center" shrinkToFit="1"/>
    </xf>
    <xf numFmtId="180" fontId="20" fillId="0" borderId="104" xfId="1" applyNumberFormat="1" applyFont="1" applyFill="1" applyBorder="1" applyAlignment="1" applyProtection="1">
      <alignment vertical="center" shrinkToFit="1"/>
    </xf>
    <xf numFmtId="180" fontId="20" fillId="0" borderId="79" xfId="1" applyNumberFormat="1" applyFont="1" applyFill="1" applyBorder="1" applyAlignment="1" applyProtection="1">
      <alignment vertical="center" shrinkToFit="1"/>
    </xf>
    <xf numFmtId="180" fontId="20" fillId="0" borderId="108" xfId="1" applyNumberFormat="1" applyFont="1" applyFill="1" applyBorder="1" applyAlignment="1" applyProtection="1">
      <alignment vertical="center" shrinkToFit="1"/>
    </xf>
    <xf numFmtId="180" fontId="20" fillId="0" borderId="109" xfId="1" applyNumberFormat="1" applyFont="1" applyFill="1" applyBorder="1" applyAlignment="1" applyProtection="1">
      <alignment vertical="center" shrinkToFit="1"/>
    </xf>
    <xf numFmtId="180" fontId="20" fillId="0" borderId="110" xfId="1" applyNumberFormat="1" applyFont="1" applyFill="1" applyBorder="1" applyAlignment="1" applyProtection="1">
      <alignment vertical="center" shrinkToFit="1"/>
    </xf>
    <xf numFmtId="180" fontId="20" fillId="0" borderId="111" xfId="1" applyNumberFormat="1" applyFont="1" applyFill="1" applyBorder="1" applyAlignment="1" applyProtection="1">
      <alignment vertical="center" shrinkToFit="1"/>
    </xf>
    <xf numFmtId="180" fontId="20" fillId="0" borderId="112" xfId="1" applyNumberFormat="1" applyFont="1" applyFill="1" applyBorder="1" applyAlignment="1" applyProtection="1">
      <alignment vertical="center" shrinkToFit="1"/>
    </xf>
    <xf numFmtId="180" fontId="20" fillId="0" borderId="124" xfId="1" applyNumberFormat="1" applyFont="1" applyFill="1" applyBorder="1" applyAlignment="1" applyProtection="1">
      <alignment vertical="center" shrinkToFit="1"/>
    </xf>
    <xf numFmtId="180" fontId="20" fillId="0" borderId="125" xfId="1" applyNumberFormat="1" applyFont="1" applyFill="1" applyBorder="1" applyAlignment="1" applyProtection="1">
      <alignment vertical="center" shrinkToFit="1"/>
    </xf>
    <xf numFmtId="180" fontId="2" fillId="0" borderId="99" xfId="1" applyNumberFormat="1" applyFont="1" applyFill="1" applyBorder="1" applyAlignment="1" applyProtection="1">
      <alignment vertical="center" shrinkToFit="1"/>
    </xf>
    <xf numFmtId="180" fontId="2" fillId="0" borderId="48" xfId="1" applyNumberFormat="1" applyFont="1" applyFill="1" applyBorder="1" applyAlignment="1" applyProtection="1">
      <alignment vertical="center" shrinkToFit="1"/>
    </xf>
    <xf numFmtId="180" fontId="2" fillId="0" borderId="100" xfId="1" applyNumberFormat="1" applyFont="1" applyFill="1" applyBorder="1" applyAlignment="1" applyProtection="1">
      <alignment vertical="center" shrinkToFit="1"/>
    </xf>
    <xf numFmtId="180" fontId="2" fillId="0" borderId="105" xfId="1" applyNumberFormat="1" applyFont="1" applyFill="1" applyBorder="1" applyAlignment="1" applyProtection="1">
      <alignment vertical="center" shrinkToFit="1"/>
    </xf>
    <xf numFmtId="180" fontId="2" fillId="0" borderId="106" xfId="1" applyNumberFormat="1" applyFont="1" applyFill="1" applyBorder="1" applyAlignment="1" applyProtection="1">
      <alignment vertical="center" shrinkToFit="1"/>
    </xf>
    <xf numFmtId="180" fontId="2" fillId="0" borderId="79" xfId="1" applyNumberFormat="1" applyFont="1" applyFill="1" applyBorder="1" applyAlignment="1" applyProtection="1">
      <alignment vertical="center" shrinkToFit="1"/>
    </xf>
    <xf numFmtId="180" fontId="2" fillId="0" borderId="80" xfId="1" applyNumberFormat="1" applyFont="1" applyFill="1" applyBorder="1" applyAlignment="1" applyProtection="1">
      <alignment vertical="center" shrinkToFit="1"/>
    </xf>
    <xf numFmtId="180" fontId="2" fillId="0" borderId="81" xfId="1" applyNumberFormat="1" applyFont="1" applyFill="1" applyBorder="1" applyAlignment="1" applyProtection="1">
      <alignment vertical="center" shrinkToFit="1"/>
    </xf>
    <xf numFmtId="180" fontId="2" fillId="0" borderId="107" xfId="1" applyNumberFormat="1" applyFont="1" applyFill="1" applyBorder="1" applyAlignment="1" applyProtection="1">
      <alignment vertical="center" shrinkToFit="1"/>
    </xf>
    <xf numFmtId="180" fontId="2" fillId="0" borderId="128" xfId="1" applyNumberFormat="1" applyFont="1" applyFill="1" applyBorder="1" applyAlignment="1" applyProtection="1">
      <alignment vertical="center" shrinkToFit="1"/>
    </xf>
    <xf numFmtId="180" fontId="2" fillId="0" borderId="129" xfId="1" applyNumberFormat="1" applyFont="1" applyFill="1" applyBorder="1" applyAlignment="1" applyProtection="1">
      <alignment vertical="center" shrinkToFit="1"/>
    </xf>
    <xf numFmtId="180" fontId="2" fillId="0" borderId="130" xfId="1" applyNumberFormat="1" applyFont="1" applyFill="1" applyBorder="1" applyAlignment="1" applyProtection="1">
      <alignment vertical="center" shrinkToFit="1"/>
    </xf>
    <xf numFmtId="180" fontId="2" fillId="0" borderId="68" xfId="1" applyNumberFormat="1" applyFont="1" applyFill="1" applyBorder="1" applyAlignment="1" applyProtection="1">
      <alignment vertical="center" shrinkToFit="1"/>
    </xf>
    <xf numFmtId="180" fontId="2" fillId="0" borderId="9" xfId="1" applyNumberFormat="1" applyFont="1" applyFill="1" applyBorder="1" applyAlignment="1" applyProtection="1">
      <alignment vertical="center" shrinkToFit="1"/>
    </xf>
    <xf numFmtId="180" fontId="2" fillId="0" borderId="131" xfId="1" applyNumberFormat="1" applyFont="1" applyFill="1" applyBorder="1" applyAlignment="1" applyProtection="1">
      <alignment vertical="center" shrinkToFit="1"/>
    </xf>
    <xf numFmtId="180" fontId="2" fillId="0" borderId="100" xfId="0" applyNumberFormat="1" applyFont="1" applyFill="1" applyBorder="1" applyAlignment="1" applyProtection="1">
      <alignment horizontal="right" vertical="center" shrinkToFit="1"/>
    </xf>
    <xf numFmtId="180" fontId="2" fillId="0" borderId="100" xfId="0" applyNumberFormat="1" applyFont="1" applyFill="1" applyBorder="1" applyAlignment="1" applyProtection="1">
      <alignment horizontal="center" vertical="center" shrinkToFit="1"/>
    </xf>
    <xf numFmtId="180" fontId="2" fillId="0" borderId="48" xfId="0" applyNumberFormat="1" applyFont="1" applyFill="1" applyBorder="1" applyAlignment="1" applyProtection="1">
      <alignment horizontal="center" vertical="center" shrinkToFit="1"/>
    </xf>
    <xf numFmtId="180" fontId="2" fillId="0" borderId="82" xfId="1" applyNumberFormat="1" applyFont="1" applyFill="1" applyBorder="1" applyAlignment="1" applyProtection="1">
      <alignment vertical="center" shrinkToFit="1"/>
    </xf>
    <xf numFmtId="180" fontId="2" fillId="0" borderId="77" xfId="1" applyNumberFormat="1" applyFont="1" applyFill="1" applyBorder="1" applyAlignment="1" applyProtection="1">
      <alignment vertical="center" shrinkToFit="1"/>
    </xf>
    <xf numFmtId="180" fontId="2" fillId="0" borderId="80" xfId="0" applyNumberFormat="1" applyFont="1" applyFill="1" applyBorder="1" applyAlignment="1" applyProtection="1">
      <alignment horizontal="right" vertical="center" shrinkToFit="1"/>
    </xf>
    <xf numFmtId="180" fontId="2" fillId="0" borderId="80" xfId="0" applyNumberFormat="1" applyFont="1" applyFill="1" applyBorder="1" applyAlignment="1" applyProtection="1">
      <alignment horizontal="center" vertical="center" shrinkToFit="1"/>
    </xf>
    <xf numFmtId="180" fontId="2" fillId="0" borderId="3" xfId="0" applyNumberFormat="1" applyFont="1" applyFill="1" applyBorder="1" applyAlignment="1" applyProtection="1">
      <alignment horizontal="center" vertical="center" shrinkToFit="1"/>
    </xf>
    <xf numFmtId="180" fontId="2" fillId="0" borderId="84" xfId="1" applyNumberFormat="1" applyFont="1" applyFill="1" applyBorder="1" applyAlignment="1" applyProtection="1">
      <alignment vertical="center" shrinkToFit="1"/>
    </xf>
    <xf numFmtId="180" fontId="2" fillId="0" borderId="3" xfId="0" applyNumberFormat="1" applyFont="1" applyFill="1" applyBorder="1" applyAlignment="1" applyProtection="1">
      <alignment horizontal="right" vertical="center" shrinkToFit="1"/>
    </xf>
    <xf numFmtId="180" fontId="2" fillId="0" borderId="22" xfId="1" applyNumberFormat="1" applyFont="1" applyFill="1" applyBorder="1" applyAlignment="1" applyProtection="1">
      <alignment vertical="center" shrinkToFit="1"/>
    </xf>
    <xf numFmtId="180" fontId="2" fillId="0" borderId="151" xfId="1" applyNumberFormat="1" applyFont="1" applyFill="1" applyBorder="1" applyAlignment="1" applyProtection="1">
      <alignment horizontal="right" vertical="center" shrinkToFit="1"/>
    </xf>
    <xf numFmtId="180" fontId="2" fillId="0" borderId="17" xfId="1" applyNumberFormat="1" applyFont="1" applyFill="1" applyBorder="1" applyAlignment="1" applyProtection="1">
      <alignment horizontal="right" vertical="center" shrinkToFit="1"/>
    </xf>
    <xf numFmtId="180" fontId="2" fillId="0" borderId="0" xfId="1" applyNumberFormat="1" applyFont="1" applyFill="1" applyBorder="1" applyAlignment="1" applyProtection="1">
      <alignment horizontal="right" vertical="center" shrinkToFit="1"/>
    </xf>
    <xf numFmtId="180" fontId="2" fillId="0" borderId="3" xfId="1" applyNumberFormat="1" applyFont="1" applyFill="1" applyBorder="1" applyAlignment="1" applyProtection="1">
      <alignment horizontal="right" vertical="center" shrinkToFit="1"/>
    </xf>
    <xf numFmtId="180" fontId="2" fillId="0" borderId="108" xfId="1" applyNumberFormat="1" applyFont="1" applyFill="1" applyBorder="1" applyAlignment="1" applyProtection="1">
      <alignment horizontal="right" vertical="center" shrinkToFit="1"/>
    </xf>
    <xf numFmtId="180" fontId="2" fillId="0" borderId="109" xfId="1" applyNumberFormat="1" applyFont="1" applyFill="1" applyBorder="1" applyAlignment="1" applyProtection="1">
      <alignment horizontal="right" vertical="center" shrinkToFit="1"/>
    </xf>
    <xf numFmtId="180" fontId="2" fillId="0" borderId="132" xfId="1" applyNumberFormat="1" applyFont="1" applyFill="1" applyBorder="1" applyAlignment="1" applyProtection="1">
      <alignment vertical="center" shrinkToFit="1"/>
    </xf>
    <xf numFmtId="180" fontId="2" fillId="0" borderId="122" xfId="1" applyNumberFormat="1" applyFont="1" applyFill="1" applyBorder="1" applyAlignment="1" applyProtection="1">
      <alignment vertical="center" shrinkToFit="1"/>
    </xf>
    <xf numFmtId="180" fontId="2" fillId="0" borderId="125" xfId="1" applyNumberFormat="1" applyFont="1" applyFill="1" applyBorder="1" applyAlignment="1" applyProtection="1">
      <alignment vertical="center" shrinkToFit="1"/>
    </xf>
    <xf numFmtId="180" fontId="2" fillId="0" borderId="138" xfId="1" applyNumberFormat="1" applyFont="1" applyFill="1" applyBorder="1" applyAlignment="1" applyProtection="1">
      <alignment vertical="center" shrinkToFit="1"/>
    </xf>
    <xf numFmtId="180" fontId="2" fillId="0" borderId="133" xfId="1" applyNumberFormat="1" applyFont="1" applyFill="1" applyBorder="1" applyAlignment="1" applyProtection="1">
      <alignment vertical="center" shrinkToFit="1"/>
    </xf>
    <xf numFmtId="0" fontId="0" fillId="0" borderId="94" xfId="0" applyFill="1" applyBorder="1" applyAlignment="1">
      <alignment horizontal="center" vertical="center"/>
    </xf>
    <xf numFmtId="180" fontId="2" fillId="0" borderId="4" xfId="0" applyNumberFormat="1" applyFont="1" applyFill="1" applyBorder="1" applyAlignment="1">
      <alignment vertical="center" shrinkToFit="1"/>
    </xf>
    <xf numFmtId="180" fontId="2" fillId="0" borderId="39" xfId="0" applyNumberFormat="1" applyFont="1" applyFill="1" applyBorder="1" applyAlignment="1">
      <alignment vertical="center" shrinkToFit="1"/>
    </xf>
    <xf numFmtId="180" fontId="2" fillId="0" borderId="134" xfId="1" applyNumberFormat="1" applyFont="1" applyFill="1" applyBorder="1" applyAlignment="1" applyProtection="1">
      <alignment vertical="center" shrinkToFit="1"/>
    </xf>
    <xf numFmtId="180" fontId="2" fillId="0" borderId="24" xfId="0" applyNumberFormat="1" applyFont="1" applyFill="1" applyBorder="1" applyAlignment="1" applyProtection="1">
      <alignment vertical="center" shrinkToFit="1"/>
    </xf>
    <xf numFmtId="180" fontId="0" fillId="0" borderId="40" xfId="0" applyNumberFormat="1" applyFont="1" applyFill="1" applyBorder="1" applyAlignment="1">
      <alignment vertical="center" shrinkToFit="1"/>
    </xf>
    <xf numFmtId="180" fontId="2" fillId="0" borderId="136" xfId="0" applyNumberFormat="1" applyFont="1" applyFill="1" applyBorder="1" applyAlignment="1" applyProtection="1">
      <alignment vertical="center" shrinkToFit="1"/>
    </xf>
    <xf numFmtId="180" fontId="0" fillId="0" borderId="135" xfId="0" applyNumberFormat="1" applyFont="1" applyFill="1" applyBorder="1" applyAlignment="1">
      <alignment vertical="center" shrinkToFit="1"/>
    </xf>
    <xf numFmtId="180" fontId="2" fillId="0" borderId="118" xfId="0" applyNumberFormat="1" applyFont="1" applyFill="1" applyBorder="1" applyAlignment="1" applyProtection="1">
      <alignment vertical="center" shrinkToFit="1"/>
    </xf>
    <xf numFmtId="180" fontId="2" fillId="0" borderId="137" xfId="0" applyNumberFormat="1" applyFont="1" applyFill="1" applyBorder="1" applyAlignment="1" applyProtection="1">
      <alignment vertical="center" shrinkToFit="1"/>
    </xf>
    <xf numFmtId="177" fontId="2" fillId="0" borderId="118" xfId="0" applyNumberFormat="1" applyFont="1" applyFill="1" applyBorder="1" applyAlignment="1" applyProtection="1">
      <alignment vertical="center" shrinkToFit="1"/>
    </xf>
    <xf numFmtId="180" fontId="2" fillId="0" borderId="118" xfId="0" applyNumberFormat="1" applyFont="1" applyFill="1" applyBorder="1" applyAlignment="1">
      <alignment vertical="center" shrinkToFit="1"/>
    </xf>
    <xf numFmtId="177" fontId="2" fillId="0" borderId="118" xfId="1" applyNumberFormat="1" applyFont="1" applyFill="1" applyBorder="1" applyAlignment="1" applyProtection="1">
      <alignment vertical="center" shrinkToFit="1"/>
    </xf>
    <xf numFmtId="180" fontId="2" fillId="0" borderId="115" xfId="1" applyNumberFormat="1" applyFont="1" applyFill="1" applyBorder="1" applyAlignment="1" applyProtection="1">
      <alignment vertical="center" shrinkToFit="1"/>
    </xf>
    <xf numFmtId="180" fontId="2" fillId="0" borderId="121" xfId="0" applyNumberFormat="1" applyFont="1" applyFill="1" applyBorder="1" applyAlignment="1">
      <alignment vertical="center" shrinkToFit="1"/>
    </xf>
    <xf numFmtId="180" fontId="16" fillId="0" borderId="40" xfId="0" applyNumberFormat="1" applyFont="1" applyFill="1" applyBorder="1" applyAlignment="1">
      <alignment vertical="center" wrapText="1" shrinkToFit="1"/>
    </xf>
    <xf numFmtId="180" fontId="0" fillId="0" borderId="40" xfId="0" applyNumberFormat="1" applyFill="1" applyBorder="1" applyAlignment="1">
      <alignment vertical="center" shrinkToFit="1"/>
    </xf>
    <xf numFmtId="180" fontId="20" fillId="0" borderId="4" xfId="0" applyNumberFormat="1" applyFont="1" applyFill="1" applyBorder="1" applyAlignment="1" applyProtection="1">
      <alignment vertical="center" shrinkToFit="1"/>
    </xf>
    <xf numFmtId="180" fontId="20" fillId="0" borderId="4" xfId="1" applyNumberFormat="1" applyFont="1" applyFill="1" applyBorder="1" applyAlignment="1" applyProtection="1">
      <alignment vertical="center" shrinkToFit="1"/>
    </xf>
    <xf numFmtId="180" fontId="20" fillId="0" borderId="4" xfId="0" applyNumberFormat="1" applyFont="1" applyFill="1" applyBorder="1" applyAlignment="1">
      <alignment vertical="center" shrinkToFit="1"/>
    </xf>
    <xf numFmtId="180" fontId="21" fillId="0" borderId="4" xfId="1" applyNumberFormat="1" applyFont="1" applyFill="1" applyBorder="1" applyAlignment="1" applyProtection="1">
      <alignment vertical="center" shrinkToFit="1"/>
    </xf>
    <xf numFmtId="180" fontId="20" fillId="0" borderId="6" xfId="1" applyNumberFormat="1" applyFont="1" applyFill="1" applyBorder="1" applyAlignment="1" applyProtection="1">
      <alignment vertical="center" shrinkToFit="1"/>
    </xf>
    <xf numFmtId="180" fontId="20" fillId="0" borderId="38" xfId="1" applyNumberFormat="1" applyFont="1" applyFill="1" applyBorder="1" applyAlignment="1" applyProtection="1">
      <alignment vertical="center" shrinkToFit="1"/>
    </xf>
    <xf numFmtId="183" fontId="20" fillId="0" borderId="48" xfId="1" applyNumberFormat="1" applyFont="1" applyFill="1" applyBorder="1" applyAlignment="1" applyProtection="1">
      <alignment vertical="center" shrinkToFit="1"/>
    </xf>
    <xf numFmtId="183" fontId="20" fillId="0" borderId="82" xfId="1" applyNumberFormat="1" applyFont="1" applyFill="1" applyBorder="1" applyAlignment="1" applyProtection="1">
      <alignment vertical="center" shrinkToFit="1"/>
    </xf>
    <xf numFmtId="180" fontId="2" fillId="0" borderId="93" xfId="0" applyNumberFormat="1" applyFont="1" applyFill="1" applyBorder="1" applyAlignment="1">
      <alignment vertical="center" shrinkToFit="1"/>
    </xf>
    <xf numFmtId="180" fontId="20" fillId="0" borderId="3" xfId="0" applyNumberFormat="1" applyFont="1" applyFill="1" applyBorder="1" applyAlignment="1" applyProtection="1">
      <alignment vertical="center" shrinkToFit="1"/>
    </xf>
    <xf numFmtId="180" fontId="21" fillId="0" borderId="3" xfId="1" applyNumberFormat="1" applyFont="1" applyFill="1" applyBorder="1" applyAlignment="1" applyProtection="1">
      <alignment vertical="center" shrinkToFit="1"/>
    </xf>
    <xf numFmtId="180" fontId="20" fillId="0" borderId="91" xfId="1" applyNumberFormat="1" applyFont="1" applyFill="1" applyBorder="1" applyAlignment="1" applyProtection="1">
      <alignment vertical="center" shrinkToFit="1"/>
    </xf>
    <xf numFmtId="180" fontId="20" fillId="0" borderId="23" xfId="1" applyNumberFormat="1" applyFont="1" applyFill="1" applyBorder="1" applyAlignment="1" applyProtection="1">
      <alignment vertical="center" shrinkToFit="1"/>
    </xf>
    <xf numFmtId="183" fontId="20" fillId="0" borderId="3" xfId="1" applyNumberFormat="1" applyFont="1" applyFill="1" applyBorder="1" applyAlignment="1" applyProtection="1">
      <alignment vertical="center" shrinkToFit="1"/>
    </xf>
    <xf numFmtId="183" fontId="20" fillId="0" borderId="23" xfId="1" applyNumberFormat="1" applyFont="1" applyFill="1" applyBorder="1" applyAlignment="1" applyProtection="1">
      <alignment vertical="center" shrinkToFit="1"/>
    </xf>
    <xf numFmtId="180" fontId="2" fillId="0" borderId="84" xfId="0" applyNumberFormat="1" applyFont="1" applyFill="1" applyBorder="1" applyAlignment="1">
      <alignment vertical="center" shrinkToFit="1"/>
    </xf>
    <xf numFmtId="180" fontId="20" fillId="0" borderId="111" xfId="0" applyNumberFormat="1" applyFont="1" applyFill="1" applyBorder="1" applyAlignment="1" applyProtection="1">
      <alignment vertical="center" shrinkToFit="1"/>
    </xf>
    <xf numFmtId="180" fontId="2" fillId="0" borderId="111" xfId="0" applyNumberFormat="1" applyFont="1" applyFill="1" applyBorder="1" applyAlignment="1" applyProtection="1">
      <alignment vertical="center" shrinkToFit="1"/>
    </xf>
    <xf numFmtId="180" fontId="20" fillId="0" borderId="108" xfId="0" applyNumberFormat="1" applyFont="1" applyFill="1" applyBorder="1" applyAlignment="1" applyProtection="1">
      <alignment vertical="center" shrinkToFit="1"/>
    </xf>
    <xf numFmtId="182" fontId="20" fillId="0" borderId="108" xfId="1" applyNumberFormat="1" applyFont="1" applyFill="1" applyBorder="1" applyAlignment="1" applyProtection="1">
      <alignment vertical="center" shrinkToFit="1"/>
    </xf>
    <xf numFmtId="180" fontId="21" fillId="0" borderId="108" xfId="1" applyNumberFormat="1" applyFont="1" applyFill="1" applyBorder="1" applyAlignment="1" applyProtection="1">
      <alignment vertical="center" shrinkToFit="1"/>
    </xf>
    <xf numFmtId="180" fontId="20" fillId="0" borderId="134" xfId="1" applyNumberFormat="1" applyFont="1" applyFill="1" applyBorder="1" applyAlignment="1" applyProtection="1">
      <alignment vertical="center" shrinkToFit="1"/>
    </xf>
    <xf numFmtId="180" fontId="20" fillId="0" borderId="122" xfId="1" applyNumberFormat="1" applyFont="1" applyFill="1" applyBorder="1" applyAlignment="1" applyProtection="1">
      <alignment vertical="center" shrinkToFit="1"/>
    </xf>
    <xf numFmtId="183" fontId="20" fillId="0" borderId="108" xfId="1" applyNumberFormat="1" applyFont="1" applyFill="1" applyBorder="1" applyAlignment="1" applyProtection="1">
      <alignment vertical="center" shrinkToFit="1"/>
    </xf>
    <xf numFmtId="183" fontId="20" fillId="0" borderId="122" xfId="1" applyNumberFormat="1" applyFont="1" applyFill="1" applyBorder="1" applyAlignment="1" applyProtection="1">
      <alignment vertical="center" shrinkToFit="1"/>
    </xf>
    <xf numFmtId="180" fontId="2" fillId="0" borderId="139" xfId="0" applyNumberFormat="1" applyFont="1" applyFill="1" applyBorder="1" applyAlignment="1">
      <alignment vertical="center" shrinkToFit="1"/>
    </xf>
    <xf numFmtId="177" fontId="2" fillId="0" borderId="4" xfId="0" applyNumberFormat="1" applyFont="1" applyFill="1" applyBorder="1" applyAlignment="1">
      <alignment vertical="center" shrinkToFit="1"/>
    </xf>
    <xf numFmtId="177" fontId="2" fillId="0" borderId="59" xfId="0" applyNumberFormat="1" applyFont="1" applyFill="1" applyBorder="1" applyAlignment="1">
      <alignment vertical="center" shrinkToFit="1"/>
    </xf>
    <xf numFmtId="177" fontId="2" fillId="0" borderId="1" xfId="1" applyNumberFormat="1" applyFont="1" applyFill="1" applyBorder="1" applyAlignment="1" applyProtection="1">
      <alignment vertical="center" shrinkToFit="1"/>
    </xf>
    <xf numFmtId="177" fontId="2" fillId="0" borderId="80" xfId="1" applyNumberFormat="1" applyFont="1" applyFill="1" applyBorder="1" applyAlignment="1" applyProtection="1">
      <alignment vertical="center" shrinkToFit="1"/>
    </xf>
    <xf numFmtId="180" fontId="0" fillId="0" borderId="3" xfId="1" applyNumberFormat="1" applyFont="1" applyFill="1" applyBorder="1" applyAlignment="1" applyProtection="1">
      <alignment vertical="center" shrinkToFit="1"/>
    </xf>
    <xf numFmtId="177" fontId="2" fillId="0" borderId="10" xfId="1" applyNumberFormat="1" applyFont="1" applyFill="1" applyBorder="1" applyAlignment="1" applyProtection="1">
      <alignment vertical="center" shrinkToFit="1"/>
    </xf>
    <xf numFmtId="177" fontId="2" fillId="0" borderId="4" xfId="0" applyNumberFormat="1" applyFont="1" applyFill="1" applyBorder="1" applyAlignment="1" applyProtection="1">
      <alignment vertical="center" shrinkToFit="1"/>
    </xf>
    <xf numFmtId="177" fontId="2" fillId="0" borderId="24" xfId="0" applyNumberFormat="1" applyFont="1" applyFill="1" applyBorder="1" applyAlignment="1" applyProtection="1">
      <alignment vertical="center" shrinkToFit="1"/>
    </xf>
    <xf numFmtId="177" fontId="2" fillId="0" borderId="4" xfId="1" applyNumberFormat="1" applyFont="1" applyFill="1" applyBorder="1" applyAlignment="1" applyProtection="1">
      <alignment vertical="center" shrinkToFit="1"/>
    </xf>
    <xf numFmtId="177" fontId="2" fillId="0" borderId="48" xfId="0" applyNumberFormat="1" applyFont="1" applyFill="1" applyBorder="1" applyAlignment="1">
      <alignment vertical="center" shrinkToFit="1"/>
    </xf>
    <xf numFmtId="177" fontId="2" fillId="0" borderId="6" xfId="1" applyNumberFormat="1" applyFont="1" applyFill="1" applyBorder="1" applyAlignment="1" applyProtection="1">
      <alignment vertical="center" shrinkToFit="1"/>
    </xf>
    <xf numFmtId="177" fontId="2" fillId="0" borderId="38" xfId="1" applyNumberFormat="1" applyFont="1" applyFill="1" applyBorder="1" applyAlignment="1" applyProtection="1">
      <alignment vertical="center" shrinkToFit="1"/>
    </xf>
    <xf numFmtId="177" fontId="2" fillId="0" borderId="58" xfId="1" applyNumberFormat="1" applyFont="1" applyFill="1" applyBorder="1" applyAlignment="1" applyProtection="1">
      <alignment vertical="center" shrinkToFit="1"/>
    </xf>
    <xf numFmtId="177" fontId="2" fillId="0" borderId="3" xfId="1" applyNumberFormat="1" applyFont="1" applyFill="1" applyBorder="1" applyAlignment="1" applyProtection="1">
      <alignment vertical="center" shrinkToFit="1"/>
    </xf>
    <xf numFmtId="177" fontId="2" fillId="0" borderId="3" xfId="0" applyNumberFormat="1" applyFont="1" applyFill="1" applyBorder="1" applyAlignment="1" applyProtection="1">
      <alignment vertical="center" shrinkToFit="1"/>
    </xf>
    <xf numFmtId="177" fontId="2" fillId="0" borderId="91" xfId="1" applyNumberFormat="1" applyFont="1" applyFill="1" applyBorder="1" applyAlignment="1" applyProtection="1">
      <alignment vertical="center" shrinkToFit="1"/>
    </xf>
    <xf numFmtId="177" fontId="2" fillId="0" borderId="23" xfId="1" applyNumberFormat="1" applyFont="1" applyFill="1" applyBorder="1" applyAlignment="1" applyProtection="1">
      <alignment vertical="center" shrinkToFit="1"/>
    </xf>
    <xf numFmtId="177" fontId="2" fillId="0" borderId="55" xfId="1" applyNumberFormat="1" applyFont="1" applyFill="1" applyBorder="1" applyAlignment="1" applyProtection="1">
      <alignment vertical="center" shrinkToFit="1"/>
    </xf>
    <xf numFmtId="177" fontId="2" fillId="0" borderId="108" xfId="1" applyNumberFormat="1" applyFont="1" applyFill="1" applyBorder="1" applyAlignment="1" applyProtection="1">
      <alignment vertical="center" shrinkToFit="1"/>
    </xf>
    <xf numFmtId="177" fontId="2" fillId="0" borderId="108" xfId="0" applyNumberFormat="1" applyFont="1" applyFill="1" applyBorder="1" applyAlignment="1" applyProtection="1">
      <alignment vertical="center" shrinkToFit="1"/>
    </xf>
    <xf numFmtId="177" fontId="2" fillId="0" borderId="134" xfId="1" applyNumberFormat="1" applyFont="1" applyFill="1" applyBorder="1" applyAlignment="1" applyProtection="1">
      <alignment vertical="center" shrinkToFit="1"/>
    </xf>
    <xf numFmtId="177" fontId="2" fillId="0" borderId="122" xfId="1" applyNumberFormat="1" applyFont="1" applyFill="1" applyBorder="1" applyAlignment="1" applyProtection="1">
      <alignment vertical="center" shrinkToFit="1"/>
    </xf>
    <xf numFmtId="177" fontId="2" fillId="0" borderId="126" xfId="1" applyNumberFormat="1" applyFont="1" applyFill="1" applyBorder="1" applyAlignment="1" applyProtection="1">
      <alignment vertical="center" shrinkToFit="1"/>
    </xf>
    <xf numFmtId="177" fontId="0" fillId="0" borderId="118" xfId="0" applyNumberFormat="1" applyFont="1" applyFill="1" applyBorder="1" applyAlignment="1">
      <alignment vertical="center"/>
    </xf>
    <xf numFmtId="177" fontId="0" fillId="0" borderId="118" xfId="0" applyNumberFormat="1" applyFont="1" applyFill="1" applyBorder="1" applyAlignment="1" applyProtection="1">
      <alignment vertical="center"/>
    </xf>
    <xf numFmtId="177" fontId="0" fillId="0" borderId="118" xfId="1" applyNumberFormat="1" applyFont="1" applyFill="1" applyBorder="1" applyAlignment="1" applyProtection="1">
      <alignment vertical="center"/>
    </xf>
    <xf numFmtId="177" fontId="0" fillId="0" borderId="120" xfId="0" applyNumberFormat="1" applyFont="1" applyFill="1" applyBorder="1" applyAlignment="1" applyProtection="1">
      <alignment vertical="center"/>
    </xf>
    <xf numFmtId="177" fontId="0" fillId="0" borderId="121" xfId="0" applyNumberFormat="1" applyFont="1" applyFill="1" applyBorder="1" applyAlignment="1">
      <alignment vertical="center"/>
    </xf>
    <xf numFmtId="0" fontId="4" fillId="0" borderId="51" xfId="0" applyFont="1" applyFill="1" applyBorder="1" applyAlignment="1">
      <alignment vertical="center"/>
    </xf>
    <xf numFmtId="0" fontId="4" fillId="0" borderId="39" xfId="0" applyFont="1" applyFill="1" applyBorder="1" applyAlignment="1">
      <alignment vertical="center"/>
    </xf>
    <xf numFmtId="0" fontId="0" fillId="0" borderId="35" xfId="0" applyFill="1" applyBorder="1" applyAlignment="1">
      <alignment horizontal="center" vertical="center" wrapText="1"/>
    </xf>
    <xf numFmtId="0" fontId="0" fillId="0" borderId="54" xfId="0" applyFill="1" applyBorder="1" applyAlignment="1">
      <alignment horizontal="center" vertical="center" wrapText="1"/>
    </xf>
    <xf numFmtId="0" fontId="0" fillId="0" borderId="82" xfId="0" applyFill="1" applyBorder="1" applyAlignment="1">
      <alignment horizontal="center" vertical="center" shrinkToFit="1"/>
    </xf>
    <xf numFmtId="0" fontId="0" fillId="0" borderId="85" xfId="0" applyFill="1" applyBorder="1" applyAlignment="1">
      <alignment horizontal="center" vertical="center" shrinkToFit="1"/>
    </xf>
    <xf numFmtId="180" fontId="2" fillId="0" borderId="44" xfId="1" applyNumberFormat="1" applyFont="1" applyFill="1" applyBorder="1" applyAlignment="1" applyProtection="1">
      <alignment vertical="center" shrinkToFit="1"/>
    </xf>
    <xf numFmtId="180" fontId="2" fillId="0" borderId="60" xfId="0" applyNumberFormat="1" applyFont="1" applyFill="1" applyBorder="1" applyAlignment="1">
      <alignment vertical="center" shrinkToFit="1"/>
    </xf>
    <xf numFmtId="180" fontId="2" fillId="0" borderId="143" xfId="1" applyNumberFormat="1" applyFont="1" applyFill="1" applyBorder="1" applyAlignment="1" applyProtection="1">
      <alignment vertical="center" shrinkToFit="1"/>
    </xf>
    <xf numFmtId="180" fontId="2" fillId="0" borderId="144" xfId="0" applyNumberFormat="1" applyFont="1" applyFill="1" applyBorder="1" applyAlignment="1">
      <alignment vertical="center" shrinkToFit="1"/>
    </xf>
    <xf numFmtId="180" fontId="2" fillId="0" borderId="34" xfId="1" applyNumberFormat="1" applyFont="1" applyFill="1" applyBorder="1" applyAlignment="1" applyProtection="1">
      <alignment vertical="center" shrinkToFit="1"/>
    </xf>
    <xf numFmtId="180" fontId="2" fillId="0" borderId="45" xfId="1" applyNumberFormat="1" applyFont="1" applyFill="1" applyBorder="1" applyAlignment="1" applyProtection="1">
      <alignment vertical="center" shrinkToFit="1"/>
    </xf>
    <xf numFmtId="180" fontId="2" fillId="0" borderId="37" xfId="0" applyNumberFormat="1" applyFont="1" applyFill="1" applyBorder="1" applyAlignment="1">
      <alignment vertical="center" shrinkToFit="1"/>
    </xf>
    <xf numFmtId="0" fontId="7" fillId="0" borderId="124" xfId="0" applyFont="1" applyFill="1" applyBorder="1" applyAlignment="1" applyProtection="1">
      <alignment horizontal="left" vertical="center"/>
    </xf>
    <xf numFmtId="180" fontId="2" fillId="0" borderId="144" xfId="1" applyNumberFormat="1" applyFont="1" applyFill="1" applyBorder="1" applyAlignment="1" applyProtection="1">
      <alignment vertical="center" shrinkToFit="1"/>
    </xf>
    <xf numFmtId="180" fontId="2" fillId="0" borderId="141" xfId="1" applyNumberFormat="1" applyFont="1" applyFill="1" applyBorder="1" applyAlignment="1" applyProtection="1">
      <alignment vertical="center" shrinkToFit="1"/>
    </xf>
    <xf numFmtId="180" fontId="2" fillId="0" borderId="133" xfId="0" applyNumberFormat="1" applyFont="1" applyFill="1" applyBorder="1" applyAlignment="1">
      <alignment vertical="center" shrinkToFit="1"/>
    </xf>
    <xf numFmtId="0" fontId="7" fillId="0" borderId="10" xfId="0" applyFont="1" applyFill="1" applyBorder="1" applyAlignment="1" applyProtection="1">
      <alignment horizontal="left" vertical="center"/>
    </xf>
    <xf numFmtId="0" fontId="7" fillId="0" borderId="45" xfId="0" applyFont="1" applyFill="1" applyBorder="1" applyAlignment="1" applyProtection="1">
      <alignment horizontal="left" vertical="center"/>
    </xf>
    <xf numFmtId="180" fontId="2" fillId="0" borderId="86" xfId="1" applyNumberFormat="1" applyFont="1" applyFill="1" applyBorder="1" applyAlignment="1" applyProtection="1">
      <alignment vertical="center" shrinkToFit="1"/>
    </xf>
    <xf numFmtId="180" fontId="2" fillId="0" borderId="87" xfId="0" applyNumberFormat="1" applyFont="1" applyFill="1" applyBorder="1" applyAlignment="1">
      <alignment vertical="center" shrinkToFit="1"/>
    </xf>
    <xf numFmtId="180" fontId="2" fillId="0" borderId="98" xfId="1" applyNumberFormat="1" applyFont="1" applyFill="1" applyBorder="1" applyAlignment="1" applyProtection="1">
      <alignment vertical="center" shrinkToFit="1"/>
    </xf>
    <xf numFmtId="180" fontId="2" fillId="0" borderId="95" xfId="0" applyNumberFormat="1" applyFont="1" applyFill="1" applyBorder="1" applyAlignment="1">
      <alignment vertical="center" shrinkToFit="1"/>
    </xf>
    <xf numFmtId="180" fontId="2" fillId="0" borderId="145" xfId="1" applyNumberFormat="1" applyFont="1" applyFill="1" applyBorder="1" applyAlignment="1" applyProtection="1">
      <alignment vertical="center" shrinkToFit="1"/>
    </xf>
    <xf numFmtId="0" fontId="7" fillId="0" borderId="48" xfId="0" applyFont="1" applyFill="1" applyBorder="1" applyAlignment="1" applyProtection="1">
      <alignment horizontal="left" vertical="center"/>
    </xf>
    <xf numFmtId="180" fontId="2" fillId="0" borderId="90" xfId="1" applyNumberFormat="1" applyFont="1" applyFill="1" applyBorder="1" applyAlignment="1" applyProtection="1">
      <alignment vertical="center" shrinkToFit="1"/>
    </xf>
    <xf numFmtId="180" fontId="2" fillId="0" borderId="30" xfId="1" applyNumberFormat="1" applyFont="1" applyFill="1" applyBorder="1" applyAlignment="1" applyProtection="1">
      <alignment vertical="center" shrinkToFit="1"/>
    </xf>
    <xf numFmtId="0" fontId="7" fillId="0" borderId="108" xfId="0" applyFont="1" applyFill="1" applyBorder="1" applyAlignment="1" applyProtection="1">
      <alignment horizontal="left" vertical="center"/>
    </xf>
    <xf numFmtId="180" fontId="2" fillId="0" borderId="142" xfId="1" applyNumberFormat="1" applyFont="1" applyFill="1" applyBorder="1" applyAlignment="1" applyProtection="1">
      <alignment vertical="center" shrinkToFit="1"/>
    </xf>
    <xf numFmtId="177" fontId="0" fillId="0" borderId="141" xfId="0" applyNumberFormat="1" applyFont="1" applyFill="1" applyBorder="1" applyAlignment="1">
      <alignment horizontal="right" vertical="center"/>
    </xf>
    <xf numFmtId="176" fontId="14" fillId="0" borderId="1" xfId="0" applyNumberFormat="1" applyFont="1" applyFill="1" applyBorder="1" applyAlignment="1">
      <alignment horizontal="right" vertical="center"/>
    </xf>
    <xf numFmtId="176" fontId="14" fillId="0" borderId="1" xfId="0" applyNumberFormat="1" applyFont="1" applyFill="1" applyBorder="1" applyAlignment="1">
      <alignment horizontal="right" vertical="center" shrinkToFit="1"/>
    </xf>
    <xf numFmtId="176" fontId="14" fillId="0" borderId="4" xfId="0" applyNumberFormat="1" applyFont="1" applyFill="1" applyBorder="1" applyAlignment="1">
      <alignment horizontal="right" vertical="center" shrinkToFit="1"/>
    </xf>
    <xf numFmtId="0" fontId="14" fillId="0" borderId="4" xfId="0" applyFont="1" applyFill="1" applyBorder="1" applyAlignment="1">
      <alignment vertical="center" shrinkToFit="1"/>
    </xf>
    <xf numFmtId="184" fontId="0" fillId="0" borderId="48" xfId="0" applyNumberFormat="1" applyFill="1" applyBorder="1" applyAlignment="1">
      <alignment vertical="center" shrinkToFit="1"/>
    </xf>
    <xf numFmtId="184" fontId="0" fillId="0" borderId="48" xfId="0" applyNumberFormat="1" applyFill="1" applyBorder="1" applyAlignment="1">
      <alignment vertical="center"/>
    </xf>
    <xf numFmtId="184" fontId="0" fillId="0" borderId="59" xfId="0" applyNumberFormat="1" applyFill="1" applyBorder="1" applyAlignment="1">
      <alignment vertical="center"/>
    </xf>
    <xf numFmtId="184" fontId="0" fillId="0" borderId="4" xfId="0" applyNumberFormat="1" applyFill="1" applyBorder="1" applyAlignment="1">
      <alignment vertical="center" shrinkToFit="1"/>
    </xf>
    <xf numFmtId="184" fontId="0" fillId="0" borderId="4" xfId="0" applyNumberFormat="1" applyFill="1" applyBorder="1" applyAlignment="1">
      <alignment vertical="center"/>
    </xf>
    <xf numFmtId="184" fontId="0" fillId="0" borderId="58" xfId="0" applyNumberFormat="1" applyFill="1" applyBorder="1" applyAlignment="1">
      <alignment vertical="center"/>
    </xf>
    <xf numFmtId="184" fontId="0" fillId="0" borderId="3" xfId="0" applyNumberFormat="1" applyFill="1" applyBorder="1" applyAlignment="1">
      <alignment vertical="center" shrinkToFit="1"/>
    </xf>
    <xf numFmtId="184" fontId="0" fillId="0" borderId="3" xfId="0" applyNumberFormat="1" applyFill="1" applyBorder="1" applyAlignment="1">
      <alignment vertical="center"/>
    </xf>
    <xf numFmtId="184" fontId="0" fillId="0" borderId="55" xfId="0" applyNumberFormat="1" applyFill="1" applyBorder="1" applyAlignment="1">
      <alignment vertical="center"/>
    </xf>
    <xf numFmtId="184" fontId="0" fillId="0" borderId="11" xfId="0" applyNumberFormat="1" applyFill="1" applyBorder="1" applyAlignment="1">
      <alignment vertical="center" shrinkToFit="1"/>
    </xf>
    <xf numFmtId="184" fontId="0" fillId="0" borderId="11" xfId="0" applyNumberFormat="1" applyFill="1" applyBorder="1" applyAlignment="1">
      <alignment vertical="center"/>
    </xf>
    <xf numFmtId="184" fontId="0" fillId="0" borderId="47" xfId="0" applyNumberFormat="1" applyFill="1" applyBorder="1" applyAlignment="1">
      <alignment vertical="center"/>
    </xf>
    <xf numFmtId="184" fontId="0" fillId="0" borderId="3" xfId="0" applyNumberFormat="1" applyFont="1" applyFill="1" applyBorder="1" applyAlignment="1">
      <alignment vertical="center"/>
    </xf>
    <xf numFmtId="184" fontId="0" fillId="0" borderId="3" xfId="0" applyNumberFormat="1" applyFont="1" applyFill="1" applyBorder="1" applyAlignment="1">
      <alignment horizontal="right" vertical="center"/>
    </xf>
    <xf numFmtId="184" fontId="0" fillId="0" borderId="4" xfId="0" applyNumberFormat="1" applyFont="1" applyFill="1" applyBorder="1" applyAlignment="1">
      <alignment horizontal="right" vertical="center"/>
    </xf>
    <xf numFmtId="184" fontId="0" fillId="0" borderId="3" xfId="0" applyNumberFormat="1" applyFont="1" applyFill="1" applyBorder="1" applyAlignment="1">
      <alignment horizontal="center" vertical="center"/>
    </xf>
    <xf numFmtId="184" fontId="0" fillId="0" borderId="55" xfId="0" applyNumberFormat="1" applyFont="1" applyFill="1" applyBorder="1" applyAlignment="1">
      <alignment horizontal="center" vertical="center"/>
    </xf>
    <xf numFmtId="184" fontId="0" fillId="0" borderId="4" xfId="0" applyNumberFormat="1" applyFont="1" applyFill="1" applyBorder="1" applyAlignment="1">
      <alignment horizontal="right" vertical="center" shrinkToFit="1"/>
    </xf>
    <xf numFmtId="184" fontId="0" fillId="0" borderId="58" xfId="0" applyNumberFormat="1" applyFill="1" applyBorder="1" applyAlignment="1">
      <alignment vertical="center" shrinkToFit="1"/>
    </xf>
    <xf numFmtId="184" fontId="0" fillId="0" borderId="55" xfId="0" applyNumberFormat="1" applyFill="1" applyBorder="1" applyAlignment="1">
      <alignment vertical="center" shrinkToFit="1"/>
    </xf>
    <xf numFmtId="184" fontId="0" fillId="0" borderId="31" xfId="0" applyNumberFormat="1" applyFill="1" applyBorder="1" applyAlignment="1">
      <alignment vertical="center" shrinkToFit="1"/>
    </xf>
    <xf numFmtId="184" fontId="0" fillId="0" borderId="31" xfId="0" applyNumberFormat="1" applyFill="1" applyBorder="1" applyAlignment="1">
      <alignment vertical="center"/>
    </xf>
    <xf numFmtId="184" fontId="0" fillId="0" borderId="31" xfId="0" applyNumberFormat="1" applyFont="1" applyFill="1" applyBorder="1" applyAlignment="1">
      <alignment vertical="center"/>
    </xf>
    <xf numFmtId="184" fontId="0" fillId="0" borderId="74" xfId="0" applyNumberFormat="1" applyFill="1" applyBorder="1" applyAlignment="1">
      <alignment vertical="center"/>
    </xf>
    <xf numFmtId="187" fontId="0" fillId="0" borderId="141" xfId="0" applyNumberFormat="1" applyFill="1" applyBorder="1" applyAlignment="1">
      <alignment vertical="center"/>
    </xf>
    <xf numFmtId="187" fontId="0" fillId="0" borderId="133" xfId="0" applyNumberFormat="1" applyFill="1" applyBorder="1" applyAlignment="1">
      <alignment vertical="center"/>
    </xf>
    <xf numFmtId="180" fontId="0" fillId="0" borderId="10" xfId="0" applyNumberFormat="1" applyFill="1" applyBorder="1" applyAlignment="1">
      <alignment horizontal="right" vertical="center"/>
    </xf>
    <xf numFmtId="180" fontId="0" fillId="0" borderId="146" xfId="0" applyNumberFormat="1" applyFill="1" applyBorder="1" applyAlignment="1">
      <alignment horizontal="right" vertical="center"/>
    </xf>
    <xf numFmtId="180" fontId="0" fillId="0" borderId="98" xfId="0" applyNumberFormat="1" applyFill="1" applyBorder="1" applyAlignment="1">
      <alignment horizontal="right" vertical="center"/>
    </xf>
    <xf numFmtId="180" fontId="0" fillId="0" borderId="95" xfId="0" applyNumberFormat="1" applyFill="1" applyBorder="1" applyAlignment="1">
      <alignment horizontal="right" vertical="center"/>
    </xf>
    <xf numFmtId="180" fontId="0" fillId="0" borderId="45" xfId="0" applyNumberFormat="1" applyFill="1" applyBorder="1" applyAlignment="1">
      <alignment horizontal="right" vertical="center"/>
    </xf>
    <xf numFmtId="180" fontId="0" fillId="0" borderId="37" xfId="0" applyNumberFormat="1" applyFill="1" applyBorder="1" applyAlignment="1">
      <alignment horizontal="right" vertical="center"/>
    </xf>
    <xf numFmtId="180" fontId="0" fillId="0" borderId="86" xfId="0" applyNumberFormat="1" applyFill="1" applyBorder="1" applyAlignment="1">
      <alignment horizontal="right" vertical="center"/>
    </xf>
    <xf numFmtId="180" fontId="0" fillId="0" borderId="87" xfId="0" applyNumberFormat="1" applyFill="1" applyBorder="1" applyAlignment="1">
      <alignment horizontal="right" vertical="center"/>
    </xf>
    <xf numFmtId="180" fontId="0" fillId="0" borderId="147" xfId="0" applyNumberFormat="1" applyFill="1" applyBorder="1" applyAlignment="1">
      <alignment horizontal="right" vertical="center"/>
    </xf>
    <xf numFmtId="180" fontId="0" fillId="0" borderId="148" xfId="0" applyNumberFormat="1" applyFill="1" applyBorder="1" applyAlignment="1">
      <alignment horizontal="right" vertical="center"/>
    </xf>
    <xf numFmtId="0" fontId="25" fillId="0" borderId="0" xfId="7" applyFont="1" applyAlignment="1"/>
    <xf numFmtId="0" fontId="1" fillId="0" borderId="0" xfId="7"/>
    <xf numFmtId="0" fontId="26" fillId="0" borderId="0" xfId="7" applyFont="1" applyAlignment="1">
      <alignment vertical="center"/>
    </xf>
    <xf numFmtId="180" fontId="2" fillId="0" borderId="80" xfId="0" applyNumberFormat="1" applyFont="1" applyFill="1" applyBorder="1" applyAlignment="1" applyProtection="1">
      <alignment vertical="center" shrinkToFit="1"/>
    </xf>
    <xf numFmtId="180" fontId="2" fillId="0" borderId="100" xfId="0" applyNumberFormat="1" applyFont="1" applyFill="1" applyBorder="1" applyAlignment="1" applyProtection="1">
      <alignment vertical="center" shrinkToFit="1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170" xfId="0" applyFont="1" applyBorder="1" applyAlignment="1">
      <alignment vertical="center"/>
    </xf>
    <xf numFmtId="180" fontId="0" fillId="0" borderId="188" xfId="0" applyNumberFormat="1" applyFill="1" applyBorder="1" applyAlignment="1">
      <alignment horizontal="right" vertical="center"/>
    </xf>
    <xf numFmtId="186" fontId="23" fillId="5" borderId="189" xfId="5" applyNumberFormat="1" applyFont="1" applyFill="1" applyBorder="1" applyAlignment="1">
      <alignment vertical="center" shrinkToFit="1"/>
    </xf>
    <xf numFmtId="186" fontId="24" fillId="0" borderId="158" xfId="5" applyNumberFormat="1" applyFont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shrinkToFit="1"/>
    </xf>
    <xf numFmtId="186" fontId="13" fillId="5" borderId="164" xfId="5" applyNumberFormat="1" applyFont="1" applyFill="1" applyBorder="1" applyAlignment="1">
      <alignment vertical="center" shrinkToFit="1"/>
    </xf>
    <xf numFmtId="186" fontId="24" fillId="0" borderId="194" xfId="5" applyNumberFormat="1" applyFont="1" applyBorder="1" applyAlignment="1">
      <alignment horizontal="center" vertical="center" shrinkToFit="1"/>
    </xf>
    <xf numFmtId="186" fontId="24" fillId="0" borderId="174" xfId="5" applyNumberFormat="1" applyFont="1" applyBorder="1" applyAlignment="1">
      <alignment horizontal="center" vertical="center" shrinkToFit="1"/>
    </xf>
    <xf numFmtId="186" fontId="24" fillId="0" borderId="1" xfId="5" applyNumberFormat="1" applyFont="1" applyBorder="1" applyAlignment="1">
      <alignment horizontal="center" vertical="center" wrapText="1" shrinkToFit="1"/>
    </xf>
    <xf numFmtId="186" fontId="24" fillId="0" borderId="1" xfId="5" applyNumberFormat="1" applyFont="1" applyBorder="1" applyAlignment="1">
      <alignment horizontal="center" vertical="center" shrinkToFit="1"/>
    </xf>
    <xf numFmtId="186" fontId="24" fillId="0" borderId="1" xfId="5" applyNumberFormat="1" applyFont="1" applyBorder="1" applyAlignment="1">
      <alignment horizontal="center" vertical="center"/>
    </xf>
    <xf numFmtId="186" fontId="13" fillId="0" borderId="3" xfId="5" applyNumberFormat="1" applyFont="1" applyFill="1" applyBorder="1" applyAlignment="1">
      <alignment vertical="center" shrinkToFit="1"/>
    </xf>
    <xf numFmtId="186" fontId="24" fillId="0" borderId="41" xfId="5" applyNumberFormat="1" applyFont="1" applyBorder="1" applyAlignment="1">
      <alignment vertical="center"/>
    </xf>
    <xf numFmtId="186" fontId="13" fillId="0" borderId="62" xfId="5" applyNumberFormat="1" applyFont="1" applyFill="1" applyBorder="1" applyAlignment="1">
      <alignment vertical="center" shrinkToFit="1"/>
    </xf>
    <xf numFmtId="186" fontId="13" fillId="0" borderId="55" xfId="5" applyNumberFormat="1" applyFont="1" applyFill="1" applyBorder="1" applyAlignment="1">
      <alignment vertical="center" shrinkToFit="1"/>
    </xf>
    <xf numFmtId="186" fontId="13" fillId="0" borderId="49" xfId="5" applyNumberFormat="1" applyFont="1" applyFill="1" applyBorder="1" applyAlignment="1">
      <alignment vertical="center" shrinkToFit="1"/>
    </xf>
    <xf numFmtId="186" fontId="13" fillId="0" borderId="56" xfId="5" applyNumberFormat="1" applyFont="1" applyFill="1" applyBorder="1" applyAlignment="1">
      <alignment vertical="center" shrinkToFit="1"/>
    </xf>
    <xf numFmtId="186" fontId="13" fillId="0" borderId="177" xfId="5" applyNumberFormat="1" applyFont="1" applyFill="1" applyBorder="1" applyAlignment="1">
      <alignment vertical="center" shrinkToFit="1"/>
    </xf>
    <xf numFmtId="186" fontId="24" fillId="0" borderId="182" xfId="5" applyNumberFormat="1" applyFont="1" applyFill="1" applyBorder="1" applyAlignment="1">
      <alignment vertical="center" shrinkToFit="1"/>
    </xf>
    <xf numFmtId="180" fontId="13" fillId="0" borderId="84" xfId="5" applyNumberFormat="1" applyFont="1" applyFill="1" applyBorder="1" applyAlignment="1">
      <alignment vertical="center" shrinkToFit="1"/>
    </xf>
    <xf numFmtId="180" fontId="13" fillId="0" borderId="94" xfId="5" applyNumberFormat="1" applyFont="1" applyFill="1" applyBorder="1" applyAlignment="1">
      <alignment vertical="center" shrinkToFit="1"/>
    </xf>
    <xf numFmtId="186" fontId="13" fillId="0" borderId="64" xfId="5" applyNumberFormat="1" applyFont="1" applyFill="1" applyBorder="1" applyAlignment="1">
      <alignment vertical="center" shrinkToFit="1"/>
    </xf>
    <xf numFmtId="186" fontId="24" fillId="0" borderId="196" xfId="5" applyNumberFormat="1" applyFont="1" applyBorder="1" applyAlignment="1">
      <alignment horizontal="center" vertical="center" shrinkToFit="1"/>
    </xf>
    <xf numFmtId="186" fontId="24" fillId="0" borderId="197" xfId="5" applyNumberFormat="1" applyFont="1" applyBorder="1" applyAlignment="1">
      <alignment horizontal="center" vertical="center" shrinkToFit="1"/>
    </xf>
    <xf numFmtId="186" fontId="13" fillId="0" borderId="191" xfId="5" applyNumberFormat="1" applyFont="1" applyFill="1" applyBorder="1" applyAlignment="1">
      <alignment vertical="center" shrinkToFit="1"/>
    </xf>
    <xf numFmtId="186" fontId="13" fillId="0" borderId="187" xfId="5" applyNumberFormat="1" applyFont="1" applyFill="1" applyBorder="1" applyAlignment="1">
      <alignment vertical="center" shrinkToFit="1"/>
    </xf>
    <xf numFmtId="186" fontId="13" fillId="0" borderId="198" xfId="5" applyNumberFormat="1" applyFont="1" applyFill="1" applyBorder="1" applyAlignment="1">
      <alignment vertical="center" shrinkToFit="1"/>
    </xf>
    <xf numFmtId="186" fontId="13" fillId="0" borderId="192" xfId="5" applyNumberFormat="1" applyFont="1" applyFill="1" applyBorder="1" applyAlignment="1">
      <alignment vertical="center" shrinkToFit="1"/>
    </xf>
    <xf numFmtId="186" fontId="13" fillId="0" borderId="181" xfId="5" applyNumberFormat="1" applyFont="1" applyFill="1" applyBorder="1" applyAlignment="1">
      <alignment vertical="center" shrinkToFit="1"/>
    </xf>
    <xf numFmtId="186" fontId="13" fillId="0" borderId="199" xfId="5" applyNumberFormat="1" applyFont="1" applyFill="1" applyBorder="1" applyAlignment="1">
      <alignment vertical="center" shrinkToFit="1"/>
    </xf>
    <xf numFmtId="186" fontId="13" fillId="0" borderId="91" xfId="5" applyNumberFormat="1" applyFont="1" applyFill="1" applyBorder="1" applyAlignment="1">
      <alignment horizontal="center" vertical="center" shrinkToFit="1"/>
    </xf>
    <xf numFmtId="186" fontId="13" fillId="0" borderId="65" xfId="5" applyNumberFormat="1" applyFont="1" applyFill="1" applyBorder="1" applyAlignment="1">
      <alignment horizontal="center" vertical="center" shrinkToFit="1"/>
    </xf>
    <xf numFmtId="186" fontId="13" fillId="0" borderId="178" xfId="5" applyNumberFormat="1" applyFont="1" applyFill="1" applyBorder="1" applyAlignment="1">
      <alignment vertical="center" shrinkToFit="1"/>
    </xf>
    <xf numFmtId="180" fontId="13" fillId="0" borderId="152" xfId="5" applyNumberFormat="1" applyFont="1" applyFill="1" applyBorder="1" applyAlignment="1">
      <alignment vertical="center" shrinkToFit="1"/>
    </xf>
    <xf numFmtId="186" fontId="13" fillId="0" borderId="190" xfId="5" applyNumberFormat="1" applyFont="1" applyFill="1" applyBorder="1" applyAlignment="1">
      <alignment vertical="center" shrinkToFit="1"/>
    </xf>
    <xf numFmtId="186" fontId="13" fillId="0" borderId="186" xfId="5" applyNumberFormat="1" applyFont="1" applyFill="1" applyBorder="1" applyAlignment="1">
      <alignment vertical="center" shrinkToFit="1"/>
    </xf>
    <xf numFmtId="186" fontId="13" fillId="0" borderId="200" xfId="5" applyNumberFormat="1" applyFont="1" applyFill="1" applyBorder="1" applyAlignment="1">
      <alignment vertical="center" shrinkToFit="1"/>
    </xf>
    <xf numFmtId="186" fontId="13" fillId="0" borderId="6" xfId="5" applyNumberFormat="1" applyFont="1" applyFill="1" applyBorder="1" applyAlignment="1">
      <alignment horizontal="center" vertical="center" shrinkToFit="1"/>
    </xf>
    <xf numFmtId="186" fontId="13" fillId="0" borderId="67" xfId="5" applyNumberFormat="1" applyFont="1" applyFill="1" applyBorder="1" applyAlignment="1">
      <alignment vertical="center" shrinkToFit="1"/>
    </xf>
    <xf numFmtId="186" fontId="13" fillId="0" borderId="4" xfId="5" applyNumberFormat="1" applyFont="1" applyFill="1" applyBorder="1" applyAlignment="1">
      <alignment vertical="center" shrinkToFit="1"/>
    </xf>
    <xf numFmtId="186" fontId="13" fillId="0" borderId="58" xfId="5" applyNumberFormat="1" applyFont="1" applyFill="1" applyBorder="1" applyAlignment="1">
      <alignment vertical="center" shrinkToFit="1"/>
    </xf>
    <xf numFmtId="180" fontId="13" fillId="4" borderId="140" xfId="5" applyNumberFormat="1" applyFont="1" applyFill="1" applyBorder="1" applyAlignment="1">
      <alignment vertical="center" shrinkToFit="1"/>
    </xf>
    <xf numFmtId="186" fontId="23" fillId="5" borderId="201" xfId="5" applyNumberFormat="1" applyFont="1" applyFill="1" applyBorder="1" applyAlignment="1">
      <alignment vertical="center" shrinkToFit="1"/>
    </xf>
    <xf numFmtId="0" fontId="13" fillId="5" borderId="184" xfId="5" applyFont="1" applyFill="1" applyBorder="1" applyAlignment="1">
      <alignment horizontal="center" vertical="center" shrinkToFit="1"/>
    </xf>
    <xf numFmtId="186" fontId="23" fillId="5" borderId="183" xfId="5" applyNumberFormat="1" applyFont="1" applyFill="1" applyBorder="1" applyAlignment="1">
      <alignment vertical="center" shrinkToFit="1"/>
    </xf>
    <xf numFmtId="186" fontId="23" fillId="5" borderId="89" xfId="5" applyNumberFormat="1" applyFont="1" applyFill="1" applyBorder="1" applyAlignment="1">
      <alignment vertical="center" shrinkToFit="1"/>
    </xf>
    <xf numFmtId="186" fontId="17" fillId="0" borderId="0" xfId="5" applyNumberFormat="1" applyFont="1" applyAlignment="1">
      <alignment vertical="center"/>
    </xf>
    <xf numFmtId="0" fontId="0" fillId="0" borderId="157" xfId="0" applyFont="1" applyFill="1" applyBorder="1" applyAlignment="1">
      <alignment horizontal="center" vertical="center" wrapText="1"/>
    </xf>
    <xf numFmtId="0" fontId="0" fillId="0" borderId="70" xfId="0" applyFont="1" applyFill="1" applyBorder="1" applyAlignment="1">
      <alignment horizontal="center" vertical="center" wrapText="1"/>
    </xf>
    <xf numFmtId="0" fontId="0" fillId="0" borderId="58" xfId="0" applyFont="1" applyFill="1" applyBorder="1" applyAlignment="1">
      <alignment horizontal="center" vertical="center" wrapText="1"/>
    </xf>
    <xf numFmtId="0" fontId="0" fillId="0" borderId="38" xfId="0" applyFont="1" applyFill="1" applyBorder="1" applyAlignment="1">
      <alignment horizontal="left" vertical="center" wrapText="1"/>
    </xf>
    <xf numFmtId="177" fontId="0" fillId="0" borderId="4" xfId="1" applyNumberFormat="1" applyFont="1" applyFill="1" applyBorder="1" applyAlignment="1">
      <alignment vertical="center"/>
    </xf>
    <xf numFmtId="177" fontId="0" fillId="0" borderId="58" xfId="1" applyNumberFormat="1" applyFont="1" applyFill="1" applyBorder="1" applyAlignment="1">
      <alignment vertical="center"/>
    </xf>
    <xf numFmtId="0" fontId="0" fillId="0" borderId="23" xfId="0" applyFont="1" applyFill="1" applyBorder="1" applyAlignment="1">
      <alignment horizontal="left" vertical="center" wrapText="1"/>
    </xf>
    <xf numFmtId="177" fontId="0" fillId="0" borderId="3" xfId="1" applyNumberFormat="1" applyFont="1" applyFill="1" applyBorder="1" applyAlignment="1">
      <alignment vertical="center"/>
    </xf>
    <xf numFmtId="177" fontId="0" fillId="0" borderId="55" xfId="1" applyNumberFormat="1" applyFont="1" applyFill="1" applyBorder="1" applyAlignment="1">
      <alignment vertical="center"/>
    </xf>
    <xf numFmtId="187" fontId="0" fillId="0" borderId="3" xfId="0" applyNumberFormat="1" applyFont="1" applyFill="1" applyBorder="1" applyAlignment="1">
      <alignment vertical="center"/>
    </xf>
    <xf numFmtId="187" fontId="0" fillId="0" borderId="55" xfId="0" applyNumberFormat="1" applyFont="1" applyFill="1" applyBorder="1" applyAlignment="1">
      <alignment vertical="center"/>
    </xf>
    <xf numFmtId="0" fontId="0" fillId="0" borderId="3" xfId="0" applyFont="1" applyBorder="1" applyAlignment="1">
      <alignment vertical="center"/>
    </xf>
    <xf numFmtId="177" fontId="0" fillId="0" borderId="3" xfId="0" applyNumberFormat="1" applyFont="1" applyBorder="1" applyAlignment="1">
      <alignment vertical="center"/>
    </xf>
    <xf numFmtId="177" fontId="0" fillId="0" borderId="55" xfId="0" applyNumberFormat="1" applyFont="1" applyBorder="1" applyAlignment="1">
      <alignment vertical="center"/>
    </xf>
    <xf numFmtId="187" fontId="0" fillId="0" borderId="4" xfId="0" applyNumberFormat="1" applyFont="1" applyFill="1" applyBorder="1" applyAlignment="1">
      <alignment vertical="center"/>
    </xf>
    <xf numFmtId="187" fontId="0" fillId="0" borderId="58" xfId="0" applyNumberFormat="1" applyFont="1" applyFill="1" applyBorder="1" applyAlignment="1">
      <alignment vertical="center"/>
    </xf>
    <xf numFmtId="0" fontId="0" fillId="0" borderId="85" xfId="0" applyFont="1" applyFill="1" applyBorder="1" applyAlignment="1">
      <alignment horizontal="left" vertical="center" wrapText="1"/>
    </xf>
    <xf numFmtId="187" fontId="0" fillId="0" borderId="49" xfId="0" applyNumberFormat="1" applyFont="1" applyFill="1" applyBorder="1" applyAlignment="1">
      <alignment vertical="center"/>
    </xf>
    <xf numFmtId="187" fontId="0" fillId="0" borderId="56" xfId="0" applyNumberFormat="1" applyFont="1" applyFill="1" applyBorder="1" applyAlignment="1">
      <alignment vertical="center"/>
    </xf>
    <xf numFmtId="0" fontId="0" fillId="0" borderId="49" xfId="0" applyFont="1" applyFill="1" applyBorder="1" applyAlignment="1">
      <alignment horizontal="left" vertical="center" wrapText="1"/>
    </xf>
    <xf numFmtId="177" fontId="0" fillId="0" borderId="49" xfId="1" applyNumberFormat="1" applyFont="1" applyFill="1" applyBorder="1" applyAlignment="1">
      <alignment vertical="center"/>
    </xf>
    <xf numFmtId="177" fontId="0" fillId="0" borderId="56" xfId="1" applyNumberFormat="1" applyFont="1" applyFill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6" fontId="14" fillId="0" borderId="4" xfId="0" applyNumberFormat="1" applyFont="1" applyFill="1" applyBorder="1" applyAlignment="1">
      <alignment horizontal="right" vertical="center"/>
    </xf>
    <xf numFmtId="177" fontId="2" fillId="0" borderId="4" xfId="1" applyNumberFormat="1" applyFont="1" applyFill="1" applyBorder="1" applyAlignment="1">
      <alignment vertical="center"/>
    </xf>
    <xf numFmtId="177" fontId="2" fillId="0" borderId="58" xfId="1" applyNumberFormat="1" applyFont="1" applyFill="1" applyBorder="1" applyAlignment="1">
      <alignment vertical="center"/>
    </xf>
    <xf numFmtId="188" fontId="14" fillId="0" borderId="4" xfId="0" applyNumberFormat="1" applyFont="1" applyFill="1" applyBorder="1" applyAlignment="1">
      <alignment horizontal="right" vertical="center" shrinkToFit="1"/>
    </xf>
    <xf numFmtId="176" fontId="14" fillId="0" borderId="4" xfId="0" quotePrefix="1" applyNumberFormat="1" applyFont="1" applyFill="1" applyBorder="1" applyAlignment="1">
      <alignment horizontal="right" vertical="center" shrinkToFit="1"/>
    </xf>
    <xf numFmtId="0" fontId="26" fillId="0" borderId="0" xfId="7" applyFont="1" applyAlignment="1">
      <alignment horizontal="center" vertical="center"/>
    </xf>
    <xf numFmtId="0" fontId="7" fillId="0" borderId="159" xfId="0" applyFont="1" applyFill="1" applyBorder="1" applyAlignment="1">
      <alignment horizontal="center" vertical="center" textRotation="255" shrinkToFit="1"/>
    </xf>
    <xf numFmtId="0" fontId="0" fillId="0" borderId="160" xfId="0" applyFill="1" applyBorder="1" applyAlignment="1">
      <alignment horizontal="center" vertical="center" textRotation="255" shrinkToFit="1"/>
    </xf>
    <xf numFmtId="0" fontId="0" fillId="0" borderId="164" xfId="0" applyFont="1" applyBorder="1" applyAlignment="1">
      <alignment vertical="center"/>
    </xf>
    <xf numFmtId="0" fontId="0" fillId="0" borderId="165" xfId="0" applyFont="1" applyBorder="1" applyAlignment="1">
      <alignment vertical="center"/>
    </xf>
    <xf numFmtId="0" fontId="0" fillId="0" borderId="63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0" borderId="6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58" xfId="0" applyFill="1" applyBorder="1" applyAlignment="1">
      <alignment horizontal="center" vertical="center" textRotation="255" shrinkToFit="1"/>
    </xf>
    <xf numFmtId="0" fontId="0" fillId="0" borderId="42" xfId="0" applyFill="1" applyBorder="1" applyAlignment="1" applyProtection="1">
      <alignment horizontal="center" vertical="top" wrapText="1" shrinkToFit="1"/>
    </xf>
    <xf numFmtId="0" fontId="0" fillId="0" borderId="43" xfId="0" applyFont="1" applyBorder="1" applyAlignment="1">
      <alignment horizontal="center" vertical="top" wrapText="1"/>
    </xf>
    <xf numFmtId="180" fontId="7" fillId="0" borderId="12" xfId="0" applyNumberFormat="1" applyFont="1" applyFill="1" applyBorder="1" applyAlignment="1" applyProtection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7" fillId="0" borderId="158" xfId="0" applyFont="1" applyFill="1" applyBorder="1" applyAlignment="1">
      <alignment horizontal="center" vertical="center" textRotation="255" shrinkToFit="1"/>
    </xf>
    <xf numFmtId="0" fontId="7" fillId="0" borderId="161" xfId="0" applyFont="1" applyFill="1" applyBorder="1" applyAlignment="1" applyProtection="1">
      <alignment vertical="center" textRotation="255" shrinkToFit="1"/>
    </xf>
    <xf numFmtId="0" fontId="0" fillId="0" borderId="162" xfId="0" applyBorder="1" applyAlignment="1">
      <alignment vertical="center" textRotation="255" shrinkToFit="1"/>
    </xf>
    <xf numFmtId="0" fontId="0" fillId="0" borderId="163" xfId="0" applyBorder="1" applyAlignment="1">
      <alignment vertical="center" textRotation="255" shrinkToFit="1"/>
    </xf>
    <xf numFmtId="0" fontId="0" fillId="0" borderId="64" xfId="0" applyBorder="1" applyAlignment="1">
      <alignment vertical="center"/>
    </xf>
    <xf numFmtId="0" fontId="0" fillId="0" borderId="49" xfId="0" applyBorder="1" applyAlignment="1">
      <alignment vertical="center"/>
    </xf>
    <xf numFmtId="0" fontId="0" fillId="0" borderId="63" xfId="0" applyBorder="1" applyAlignment="1">
      <alignment vertical="center" textRotation="255" shrinkToFit="1"/>
    </xf>
    <xf numFmtId="0" fontId="0" fillId="0" borderId="62" xfId="0" applyBorder="1" applyAlignment="1">
      <alignment vertical="center" textRotation="255" shrinkToFit="1"/>
    </xf>
    <xf numFmtId="0" fontId="0" fillId="0" borderId="64" xfId="0" applyBorder="1" applyAlignment="1">
      <alignment vertical="center" textRotation="255" shrinkToFit="1"/>
    </xf>
    <xf numFmtId="0" fontId="7" fillId="0" borderId="160" xfId="0" applyFont="1" applyFill="1" applyBorder="1" applyAlignment="1">
      <alignment horizontal="center" vertical="center" textRotation="255" shrinkToFit="1"/>
    </xf>
    <xf numFmtId="0" fontId="0" fillId="0" borderId="160" xfId="0" applyBorder="1" applyAlignment="1">
      <alignment horizontal="center" vertical="center" textRotation="255" shrinkToFit="1"/>
    </xf>
    <xf numFmtId="0" fontId="0" fillId="0" borderId="158" xfId="0" applyBorder="1" applyAlignment="1">
      <alignment horizontal="center" vertical="center" textRotation="255" shrinkToFit="1"/>
    </xf>
    <xf numFmtId="0" fontId="7" fillId="0" borderId="159" xfId="0" applyFont="1" applyFill="1" applyBorder="1" applyAlignment="1" applyProtection="1">
      <alignment horizontal="center" vertical="center" textRotation="255"/>
    </xf>
    <xf numFmtId="0" fontId="0" fillId="0" borderId="158" xfId="0" applyBorder="1" applyAlignment="1">
      <alignment horizontal="center" vertical="center" textRotation="255"/>
    </xf>
    <xf numFmtId="0" fontId="7" fillId="0" borderId="161" xfId="0" applyFont="1" applyFill="1" applyBorder="1" applyAlignment="1" applyProtection="1">
      <alignment horizontal="center" vertical="center" textRotation="255"/>
    </xf>
    <xf numFmtId="0" fontId="0" fillId="0" borderId="163" xfId="0" applyBorder="1" applyAlignment="1">
      <alignment horizontal="center" vertical="center" textRotation="255"/>
    </xf>
    <xf numFmtId="0" fontId="7" fillId="0" borderId="166" xfId="0" applyFont="1" applyFill="1" applyBorder="1" applyAlignment="1" applyProtection="1">
      <alignment horizontal="center" vertical="center" textRotation="255"/>
    </xf>
    <xf numFmtId="0" fontId="0" fillId="0" borderId="175" xfId="0" applyBorder="1" applyAlignment="1">
      <alignment horizontal="center" vertical="center" textRotation="255"/>
    </xf>
    <xf numFmtId="0" fontId="0" fillId="0" borderId="175" xfId="0" applyBorder="1" applyAlignment="1">
      <alignment horizontal="center" vertical="center"/>
    </xf>
    <xf numFmtId="0" fontId="0" fillId="0" borderId="176" xfId="0" applyBorder="1" applyAlignment="1">
      <alignment horizontal="center" vertical="center"/>
    </xf>
    <xf numFmtId="0" fontId="7" fillId="0" borderId="162" xfId="0" applyFont="1" applyFill="1" applyBorder="1" applyAlignment="1" applyProtection="1">
      <alignment horizontal="center" vertical="center" textRotation="255"/>
    </xf>
    <xf numFmtId="0" fontId="0" fillId="0" borderId="162" xfId="0" applyBorder="1" applyAlignment="1">
      <alignment horizontal="center" vertical="center" textRotation="255"/>
    </xf>
    <xf numFmtId="0" fontId="4" fillId="0" borderId="1" xfId="0" applyFont="1" applyFill="1" applyBorder="1" applyAlignment="1" applyProtection="1">
      <alignment horizontal="center" vertical="top" textRotation="255"/>
    </xf>
    <xf numFmtId="0" fontId="4" fillId="0" borderId="11" xfId="0" applyFont="1" applyBorder="1" applyAlignment="1">
      <alignment horizontal="center" vertical="top" textRotation="255"/>
    </xf>
    <xf numFmtId="0" fontId="4" fillId="0" borderId="1" xfId="0" applyFont="1" applyFill="1" applyBorder="1" applyAlignment="1" applyProtection="1">
      <alignment horizontal="center" vertical="top" textRotation="255" wrapText="1"/>
    </xf>
    <xf numFmtId="0" fontId="4" fillId="0" borderId="1" xfId="0" applyFont="1" applyBorder="1" applyAlignment="1">
      <alignment horizontal="center" vertical="top" textRotation="255" wrapText="1" shrinkToFit="1"/>
    </xf>
    <xf numFmtId="0" fontId="4" fillId="0" borderId="11" xfId="0" applyFont="1" applyBorder="1" applyAlignment="1">
      <alignment horizontal="center" vertical="top" textRotation="255" wrapText="1" shrinkToFit="1"/>
    </xf>
    <xf numFmtId="0" fontId="4" fillId="0" borderId="5" xfId="0" applyFont="1" applyFill="1" applyBorder="1" applyAlignment="1" applyProtection="1">
      <alignment horizontal="center" vertical="top" textRotation="255" wrapText="1"/>
    </xf>
    <xf numFmtId="0" fontId="0" fillId="0" borderId="7" xfId="0" applyFont="1" applyBorder="1" applyAlignment="1">
      <alignment horizontal="center" vertical="top" textRotation="255" wrapText="1"/>
    </xf>
    <xf numFmtId="0" fontId="4" fillId="0" borderId="169" xfId="0" applyFont="1" applyFill="1" applyBorder="1" applyAlignment="1" applyProtection="1">
      <alignment horizontal="center" vertical="top" textRotation="255"/>
    </xf>
    <xf numFmtId="0" fontId="0" fillId="0" borderId="71" xfId="0" applyFont="1" applyBorder="1" applyAlignment="1">
      <alignment horizontal="center" vertical="top" textRotation="255"/>
    </xf>
    <xf numFmtId="0" fontId="4" fillId="0" borderId="159" xfId="0" applyFont="1" applyFill="1" applyBorder="1" applyAlignment="1">
      <alignment vertical="center" textRotation="255" shrinkToFit="1"/>
    </xf>
    <xf numFmtId="0" fontId="0" fillId="0" borderId="158" xfId="0" applyFont="1" applyBorder="1" applyAlignment="1">
      <alignment vertical="center" textRotation="255"/>
    </xf>
    <xf numFmtId="0" fontId="0" fillId="0" borderId="160" xfId="0" applyFont="1" applyBorder="1" applyAlignment="1">
      <alignment vertical="center" textRotation="255"/>
    </xf>
    <xf numFmtId="0" fontId="4" fillId="0" borderId="156" xfId="0" applyFont="1" applyFill="1" applyBorder="1" applyAlignment="1" applyProtection="1">
      <alignment horizontal="center" vertical="top" textRotation="255" wrapText="1"/>
    </xf>
    <xf numFmtId="0" fontId="0" fillId="0" borderId="11" xfId="0" applyFont="1" applyBorder="1" applyAlignment="1">
      <alignment vertical="top" textRotation="255" wrapText="1"/>
    </xf>
    <xf numFmtId="0" fontId="0" fillId="0" borderId="42" xfId="0" applyFill="1" applyBorder="1" applyAlignment="1" applyProtection="1">
      <alignment horizontal="center" vertical="top" wrapText="1"/>
    </xf>
    <xf numFmtId="0" fontId="4" fillId="0" borderId="1" xfId="0" applyFont="1" applyFill="1" applyBorder="1" applyAlignment="1" applyProtection="1">
      <alignment horizontal="center" vertical="top" textRotation="255" wrapText="1" shrinkToFit="1"/>
    </xf>
    <xf numFmtId="0" fontId="4" fillId="0" borderId="11" xfId="0" applyFont="1" applyFill="1" applyBorder="1" applyAlignment="1" applyProtection="1">
      <alignment horizontal="center" vertical="top" textRotation="255" wrapText="1" shrinkToFit="1"/>
    </xf>
    <xf numFmtId="0" fontId="0" fillId="0" borderId="23" xfId="0" applyBorder="1" applyAlignment="1">
      <alignment vertical="center"/>
    </xf>
    <xf numFmtId="0" fontId="0" fillId="0" borderId="85" xfId="0" applyBorder="1" applyAlignment="1">
      <alignment vertical="center"/>
    </xf>
    <xf numFmtId="0" fontId="0" fillId="0" borderId="166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82" xfId="0" applyBorder="1" applyAlignment="1">
      <alignment vertical="center"/>
    </xf>
    <xf numFmtId="0" fontId="0" fillId="0" borderId="51" xfId="0" applyFill="1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102" xfId="0" applyBorder="1" applyAlignment="1">
      <alignment horizontal="center" vertical="center"/>
    </xf>
    <xf numFmtId="0" fontId="4" fillId="0" borderId="156" xfId="0" applyFont="1" applyFill="1" applyBorder="1" applyAlignment="1" applyProtection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12" xfId="0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horizontal="center" vertical="center"/>
    </xf>
    <xf numFmtId="0" fontId="0" fillId="0" borderId="51" xfId="0" applyFont="1" applyFill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78" xfId="0" applyFont="1" applyBorder="1" applyAlignment="1">
      <alignment horizontal="center" vertical="center"/>
    </xf>
    <xf numFmtId="0" fontId="0" fillId="0" borderId="5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4" fillId="0" borderId="104" xfId="0" applyFont="1" applyFill="1" applyBorder="1" applyAlignment="1" applyProtection="1">
      <alignment horizontal="center" vertical="center"/>
    </xf>
    <xf numFmtId="0" fontId="0" fillId="0" borderId="170" xfId="0" applyFont="1" applyBorder="1" applyAlignment="1">
      <alignment horizontal="center" vertical="center"/>
    </xf>
    <xf numFmtId="0" fontId="4" fillId="0" borderId="86" xfId="0" applyFont="1" applyBorder="1" applyAlignment="1">
      <alignment horizontal="center" vertical="top" textRotation="255"/>
    </xf>
    <xf numFmtId="0" fontId="4" fillId="0" borderId="90" xfId="0" applyFont="1" applyBorder="1" applyAlignment="1">
      <alignment horizontal="center" vertical="top" textRotation="255"/>
    </xf>
    <xf numFmtId="0" fontId="4" fillId="0" borderId="171" xfId="0" applyFont="1" applyFill="1" applyBorder="1" applyAlignment="1" applyProtection="1">
      <alignment horizontal="center" vertical="top" textRotation="255"/>
    </xf>
    <xf numFmtId="0" fontId="0" fillId="0" borderId="10" xfId="0" applyFont="1" applyBorder="1" applyAlignment="1">
      <alignment horizontal="center" vertical="top" textRotation="255"/>
    </xf>
    <xf numFmtId="0" fontId="4" fillId="0" borderId="171" xfId="0" applyFont="1" applyFill="1" applyBorder="1" applyAlignment="1" applyProtection="1">
      <alignment horizontal="center" vertical="top" textRotation="255" wrapText="1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11" xfId="0" applyFont="1" applyBorder="1" applyAlignment="1">
      <alignment vertical="top" textRotation="255"/>
    </xf>
    <xf numFmtId="0" fontId="4" fillId="0" borderId="57" xfId="0" applyFont="1" applyFill="1" applyBorder="1" applyAlignment="1" applyProtection="1">
      <alignment horizontal="center" vertical="top" textRotation="255"/>
    </xf>
    <xf numFmtId="0" fontId="0" fillId="0" borderId="47" xfId="0" applyFont="1" applyBorder="1" applyAlignment="1">
      <alignment horizontal="center" vertical="top" textRotation="255"/>
    </xf>
    <xf numFmtId="0" fontId="0" fillId="0" borderId="2" xfId="0" applyFont="1" applyFill="1" applyBorder="1" applyAlignment="1">
      <alignment horizontal="center" vertical="center"/>
    </xf>
    <xf numFmtId="0" fontId="0" fillId="0" borderId="92" xfId="0" applyFont="1" applyFill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4" fillId="0" borderId="9" xfId="0" applyFont="1" applyFill="1" applyBorder="1" applyAlignment="1" applyProtection="1">
      <alignment horizontal="center" vertical="top" textRotation="255"/>
    </xf>
    <xf numFmtId="0" fontId="4" fillId="0" borderId="2" xfId="0" applyFont="1" applyFill="1" applyBorder="1" applyAlignment="1" applyProtection="1">
      <alignment vertical="top" textRotation="255" wrapText="1"/>
    </xf>
    <xf numFmtId="0" fontId="0" fillId="0" borderId="0" xfId="0" applyFont="1" applyBorder="1" applyAlignment="1">
      <alignment vertical="top" textRotation="255" wrapText="1"/>
    </xf>
    <xf numFmtId="0" fontId="4" fillId="0" borderId="167" xfId="0" applyFont="1" applyFill="1" applyBorder="1" applyAlignment="1" applyProtection="1">
      <alignment horizontal="center" vertical="center"/>
    </xf>
    <xf numFmtId="0" fontId="0" fillId="0" borderId="168" xfId="0" applyFont="1" applyBorder="1" applyAlignment="1">
      <alignment horizontal="center" vertical="center"/>
    </xf>
    <xf numFmtId="0" fontId="4" fillId="0" borderId="12" xfId="0" applyFont="1" applyFill="1" applyBorder="1" applyAlignment="1" applyProtection="1">
      <alignment horizontal="center" vertical="top" textRotation="255" wrapText="1"/>
    </xf>
    <xf numFmtId="0" fontId="0" fillId="0" borderId="10" xfId="0" applyFont="1" applyBorder="1" applyAlignment="1">
      <alignment vertical="top" textRotation="255" wrapText="1"/>
    </xf>
    <xf numFmtId="0" fontId="4" fillId="0" borderId="86" xfId="0" applyFont="1" applyFill="1" applyBorder="1" applyAlignment="1" applyProtection="1">
      <alignment horizontal="center" vertical="top" textRotation="255" wrapText="1"/>
    </xf>
    <xf numFmtId="0" fontId="4" fillId="0" borderId="90" xfId="0" applyFont="1" applyBorder="1" applyAlignment="1">
      <alignment vertical="top" textRotation="255" wrapText="1"/>
    </xf>
    <xf numFmtId="0" fontId="0" fillId="0" borderId="90" xfId="0" applyFont="1" applyBorder="1" applyAlignment="1">
      <alignment horizontal="center" vertical="top" textRotation="255" wrapText="1"/>
    </xf>
    <xf numFmtId="0" fontId="4" fillId="0" borderId="172" xfId="0" applyFont="1" applyFill="1" applyBorder="1" applyAlignment="1" applyProtection="1">
      <alignment horizontal="center" vertical="top" textRotation="255" wrapText="1"/>
    </xf>
    <xf numFmtId="0" fontId="0" fillId="0" borderId="68" xfId="0" applyFont="1" applyBorder="1" applyAlignment="1">
      <alignment horizontal="center" vertical="top" textRotation="255" wrapText="1"/>
    </xf>
    <xf numFmtId="0" fontId="4" fillId="0" borderId="171" xfId="0" applyFont="1" applyFill="1" applyBorder="1" applyAlignment="1" applyProtection="1">
      <alignment horizontal="center" vertical="center"/>
    </xf>
    <xf numFmtId="0" fontId="0" fillId="0" borderId="173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38" fontId="4" fillId="0" borderId="169" xfId="1" applyFont="1" applyFill="1" applyBorder="1" applyAlignment="1" applyProtection="1">
      <alignment horizontal="center" vertical="top" textRotation="255" wrapText="1"/>
    </xf>
    <xf numFmtId="0" fontId="0" fillId="0" borderId="71" xfId="0" applyFont="1" applyBorder="1" applyAlignment="1">
      <alignment horizontal="center" vertical="top" textRotation="255" wrapText="1"/>
    </xf>
    <xf numFmtId="0" fontId="0" fillId="0" borderId="92" xfId="0" applyFont="1" applyBorder="1" applyAlignment="1">
      <alignment horizontal="center" vertical="center"/>
    </xf>
    <xf numFmtId="0" fontId="0" fillId="0" borderId="104" xfId="0" applyFont="1" applyBorder="1" applyAlignment="1">
      <alignment horizontal="center" vertical="center"/>
    </xf>
    <xf numFmtId="0" fontId="4" fillId="0" borderId="42" xfId="0" applyFont="1" applyFill="1" applyBorder="1" applyAlignment="1" applyProtection="1">
      <alignment horizontal="center" vertical="top" textRotation="255"/>
    </xf>
    <xf numFmtId="0" fontId="0" fillId="0" borderId="43" xfId="0" applyFont="1" applyBorder="1" applyAlignment="1">
      <alignment horizontal="center" vertical="top" textRotation="255"/>
    </xf>
    <xf numFmtId="0" fontId="0" fillId="0" borderId="42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top" textRotation="255" wrapText="1"/>
    </xf>
    <xf numFmtId="0" fontId="4" fillId="0" borderId="11" xfId="0" applyFont="1" applyBorder="1" applyAlignment="1">
      <alignment horizontal="center" vertical="top" textRotation="255" wrapText="1"/>
    </xf>
    <xf numFmtId="0" fontId="4" fillId="0" borderId="25" xfId="0" applyFont="1" applyFill="1" applyBorder="1" applyAlignment="1" applyProtection="1">
      <alignment horizontal="center" vertical="center"/>
    </xf>
    <xf numFmtId="0" fontId="0" fillId="0" borderId="66" xfId="0" applyFont="1" applyBorder="1" applyAlignment="1"/>
    <xf numFmtId="0" fontId="0" fillId="0" borderId="174" xfId="0" applyFont="1" applyBorder="1" applyAlignment="1"/>
    <xf numFmtId="0" fontId="10" fillId="0" borderId="2" xfId="0" applyFont="1" applyBorder="1" applyAlignment="1">
      <alignment horizontal="left" vertical="top" wrapText="1"/>
    </xf>
    <xf numFmtId="0" fontId="0" fillId="0" borderId="23" xfId="0" applyBorder="1" applyAlignment="1">
      <alignment shrinkToFit="1"/>
    </xf>
    <xf numFmtId="0" fontId="0" fillId="0" borderId="91" xfId="0" applyBorder="1" applyAlignment="1">
      <alignment shrinkToFit="1"/>
    </xf>
    <xf numFmtId="0" fontId="0" fillId="0" borderId="166" xfId="0" applyBorder="1" applyAlignment="1">
      <alignment horizontal="center" vertical="top" shrinkToFit="1"/>
    </xf>
    <xf numFmtId="0" fontId="0" fillId="0" borderId="51" xfId="0" applyBorder="1" applyAlignment="1">
      <alignment horizontal="center" shrinkToFit="1"/>
    </xf>
    <xf numFmtId="0" fontId="0" fillId="0" borderId="178" xfId="0" applyBorder="1" applyAlignment="1">
      <alignment horizontal="center" shrinkToFit="1"/>
    </xf>
    <xf numFmtId="0" fontId="0" fillId="0" borderId="39" xfId="0" applyBorder="1" applyAlignment="1">
      <alignment horizontal="center" shrinkToFit="1"/>
    </xf>
    <xf numFmtId="0" fontId="0" fillId="0" borderId="23" xfId="0" applyBorder="1" applyAlignment="1">
      <alignment horizontal="center" shrinkToFit="1"/>
    </xf>
    <xf numFmtId="0" fontId="0" fillId="0" borderId="40" xfId="0" applyBorder="1" applyAlignment="1">
      <alignment horizontal="center" shrinkToFit="1"/>
    </xf>
    <xf numFmtId="0" fontId="0" fillId="0" borderId="23" xfId="0" applyBorder="1" applyAlignment="1">
      <alignment horizontal="center" vertical="top" wrapText="1" shrinkToFit="1"/>
    </xf>
    <xf numFmtId="0" fontId="0" fillId="0" borderId="8" xfId="0" applyBorder="1" applyAlignment="1">
      <alignment horizontal="center" vertical="top" shrinkToFit="1"/>
    </xf>
    <xf numFmtId="0" fontId="0" fillId="0" borderId="177" xfId="0" applyBorder="1" applyAlignment="1">
      <alignment horizontal="center" vertical="top" shrinkToFit="1"/>
    </xf>
    <xf numFmtId="0" fontId="0" fillId="0" borderId="91" xfId="0" applyBorder="1" applyAlignment="1">
      <alignment horizontal="center" shrinkToFit="1"/>
    </xf>
    <xf numFmtId="0" fontId="0" fillId="0" borderId="179" xfId="0" applyBorder="1" applyAlignment="1">
      <alignment horizontal="center" vertical="top" wrapText="1" shrinkToFit="1"/>
    </xf>
    <xf numFmtId="0" fontId="0" fillId="0" borderId="157" xfId="0" applyBorder="1" applyAlignment="1">
      <alignment horizontal="center" shrinkToFit="1"/>
    </xf>
    <xf numFmtId="0" fontId="0" fillId="0" borderId="179" xfId="0" applyBorder="1" applyAlignment="1">
      <alignment horizontal="center" vertical="top" shrinkToFit="1"/>
    </xf>
    <xf numFmtId="0" fontId="0" fillId="0" borderId="41" xfId="0" applyBorder="1" applyAlignment="1">
      <alignment horizontal="center" shrinkToFit="1"/>
    </xf>
    <xf numFmtId="0" fontId="0" fillId="0" borderId="40" xfId="0" applyBorder="1" applyAlignment="1">
      <alignment horizontal="center" vertical="top" shrinkToFit="1"/>
    </xf>
    <xf numFmtId="0" fontId="6" fillId="0" borderId="61" xfId="0" applyFont="1" applyBorder="1" applyAlignment="1">
      <alignment horizontal="center" vertical="center" wrapText="1" shrinkToFit="1"/>
    </xf>
    <xf numFmtId="0" fontId="0" fillId="0" borderId="160" xfId="0" applyBorder="1" applyAlignment="1">
      <alignment horizontal="center" vertical="center" shrinkToFit="1"/>
    </xf>
    <xf numFmtId="0" fontId="0" fillId="0" borderId="40" xfId="0" applyBorder="1" applyAlignment="1">
      <alignment shrinkToFit="1"/>
    </xf>
    <xf numFmtId="0" fontId="0" fillId="0" borderId="176" xfId="0" applyBorder="1" applyAlignment="1">
      <alignment horizontal="center" shrinkToFit="1"/>
    </xf>
    <xf numFmtId="0" fontId="0" fillId="0" borderId="36" xfId="0" applyBorder="1" applyAlignment="1">
      <alignment horizontal="center" shrinkToFit="1"/>
    </xf>
    <xf numFmtId="0" fontId="0" fillId="0" borderId="159" xfId="0" applyBorder="1" applyAlignment="1">
      <alignment vertical="top" shrinkToFit="1"/>
    </xf>
    <xf numFmtId="0" fontId="0" fillId="0" borderId="158" xfId="0" applyBorder="1" applyAlignment="1">
      <alignment vertical="top" shrinkToFit="1"/>
    </xf>
    <xf numFmtId="0" fontId="0" fillId="0" borderId="160" xfId="0" applyBorder="1" applyAlignment="1">
      <alignment horizontal="center" shrinkToFit="1"/>
    </xf>
    <xf numFmtId="0" fontId="0" fillId="0" borderId="85" xfId="0" applyBorder="1" applyAlignment="1">
      <alignment horizontal="center" shrinkToFit="1"/>
    </xf>
    <xf numFmtId="0" fontId="0" fillId="0" borderId="158" xfId="0" applyBorder="1" applyAlignment="1">
      <alignment horizontal="center" shrinkToFit="1"/>
    </xf>
    <xf numFmtId="0" fontId="0" fillId="0" borderId="25" xfId="0" applyBorder="1" applyAlignment="1">
      <alignment horizontal="center" shrinkToFit="1"/>
    </xf>
    <xf numFmtId="0" fontId="0" fillId="0" borderId="82" xfId="0" applyBorder="1" applyAlignment="1">
      <alignment shrinkToFit="1"/>
    </xf>
    <xf numFmtId="0" fontId="0" fillId="0" borderId="41" xfId="0" applyBorder="1" applyAlignment="1">
      <alignment shrinkToFit="1"/>
    </xf>
    <xf numFmtId="0" fontId="0" fillId="0" borderId="157" xfId="0" applyBorder="1" applyAlignment="1">
      <alignment shrinkToFit="1"/>
    </xf>
    <xf numFmtId="0" fontId="4" fillId="0" borderId="63" xfId="0" applyFont="1" applyBorder="1" applyAlignment="1">
      <alignment horizontal="center" vertical="center" wrapText="1"/>
    </xf>
    <xf numFmtId="0" fontId="4" fillId="0" borderId="158" xfId="0" applyFont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 wrapText="1"/>
    </xf>
    <xf numFmtId="0" fontId="0" fillId="0" borderId="47" xfId="0" applyFill="1" applyBorder="1" applyAlignment="1">
      <alignment horizontal="center" vertical="center"/>
    </xf>
    <xf numFmtId="0" fontId="2" fillId="0" borderId="43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0" fontId="7" fillId="0" borderId="166" xfId="0" applyFont="1" applyFill="1" applyBorder="1" applyAlignment="1" applyProtection="1">
      <alignment horizontal="center" vertical="center" textRotation="255" shrinkToFit="1"/>
    </xf>
    <xf numFmtId="0" fontId="0" fillId="0" borderId="176" xfId="0" applyFill="1" applyBorder="1" applyAlignment="1">
      <alignment horizontal="center" vertical="center" textRotation="255" shrinkToFit="1"/>
    </xf>
    <xf numFmtId="0" fontId="2" fillId="0" borderId="156" xfId="0" applyFont="1" applyFill="1" applyBorder="1" applyAlignment="1" applyProtection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0" fillId="0" borderId="11" xfId="0" applyFill="1" applyBorder="1" applyAlignment="1">
      <alignment horizontal="center" vertical="center"/>
    </xf>
    <xf numFmtId="0" fontId="7" fillId="0" borderId="161" xfId="0" applyFont="1" applyFill="1" applyBorder="1" applyAlignment="1" applyProtection="1">
      <alignment vertical="center" textRotation="255"/>
    </xf>
    <xf numFmtId="0" fontId="0" fillId="0" borderId="162" xfId="0" applyFill="1" applyBorder="1" applyAlignment="1">
      <alignment vertical="center" textRotation="255"/>
    </xf>
    <xf numFmtId="0" fontId="0" fillId="0" borderId="163" xfId="0" applyFill="1" applyBorder="1" applyAlignment="1">
      <alignment vertical="center" textRotation="255"/>
    </xf>
    <xf numFmtId="0" fontId="2" fillId="0" borderId="180" xfId="0" applyFont="1" applyFill="1" applyBorder="1" applyAlignment="1" applyProtection="1">
      <alignment horizontal="center" vertical="center" wrapText="1"/>
    </xf>
    <xf numFmtId="0" fontId="0" fillId="0" borderId="90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7" fillId="0" borderId="63" xfId="0" applyFont="1" applyFill="1" applyBorder="1" applyAlignment="1" applyProtection="1">
      <alignment horizontal="center" vertical="center" textRotation="255"/>
    </xf>
    <xf numFmtId="0" fontId="7" fillId="0" borderId="62" xfId="0" applyFont="1" applyFill="1" applyBorder="1" applyAlignment="1" applyProtection="1">
      <alignment horizontal="center" vertical="center" textRotation="255"/>
    </xf>
    <xf numFmtId="0" fontId="0" fillId="0" borderId="62" xfId="0" applyFill="1" applyBorder="1" applyAlignment="1">
      <alignment horizontal="center" vertical="center" textRotation="255"/>
    </xf>
    <xf numFmtId="0" fontId="0" fillId="0" borderId="64" xfId="0" applyFill="1" applyBorder="1" applyAlignment="1">
      <alignment horizontal="center" vertical="center" textRotation="255"/>
    </xf>
    <xf numFmtId="0" fontId="7" fillId="0" borderId="163" xfId="0" applyFont="1" applyFill="1" applyBorder="1" applyAlignment="1" applyProtection="1">
      <alignment horizontal="center" vertical="center" textRotation="255"/>
    </xf>
    <xf numFmtId="0" fontId="7" fillId="0" borderId="166" xfId="0" applyFont="1" applyFill="1" applyBorder="1" applyAlignment="1">
      <alignment horizontal="center" vertical="center" textRotation="255"/>
    </xf>
    <xf numFmtId="0" fontId="7" fillId="0" borderId="175" xfId="0" applyFont="1" applyFill="1" applyBorder="1" applyAlignment="1">
      <alignment horizontal="center" vertical="center" textRotation="255"/>
    </xf>
    <xf numFmtId="0" fontId="7" fillId="0" borderId="176" xfId="0" applyFont="1" applyFill="1" applyBorder="1" applyAlignment="1">
      <alignment horizontal="center" vertical="center" textRotation="255"/>
    </xf>
    <xf numFmtId="0" fontId="0" fillId="0" borderId="166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63" xfId="0" applyFill="1" applyBorder="1" applyAlignment="1">
      <alignment vertical="center"/>
    </xf>
    <xf numFmtId="0" fontId="0" fillId="0" borderId="82" xfId="0" applyFill="1" applyBorder="1" applyAlignment="1">
      <alignment vertical="center"/>
    </xf>
    <xf numFmtId="0" fontId="0" fillId="0" borderId="62" xfId="0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0" fontId="0" fillId="0" borderId="61" xfId="0" applyFill="1" applyBorder="1" applyAlignment="1">
      <alignment vertical="center"/>
    </xf>
    <xf numFmtId="0" fontId="0" fillId="0" borderId="25" xfId="0" applyFill="1" applyBorder="1" applyAlignment="1">
      <alignment vertical="center"/>
    </xf>
    <xf numFmtId="0" fontId="0" fillId="0" borderId="63" xfId="0" applyFill="1" applyBorder="1" applyAlignment="1">
      <alignment vertical="center" textRotation="255" shrinkToFit="1"/>
    </xf>
    <xf numFmtId="0" fontId="0" fillId="0" borderId="62" xfId="0" applyFill="1" applyBorder="1" applyAlignment="1">
      <alignment vertical="center" textRotation="255" shrinkToFit="1"/>
    </xf>
    <xf numFmtId="0" fontId="0" fillId="0" borderId="64" xfId="0" applyFill="1" applyBorder="1" applyAlignment="1">
      <alignment vertical="center" textRotation="255" shrinkToFit="1"/>
    </xf>
    <xf numFmtId="0" fontId="7" fillId="0" borderId="158" xfId="0" applyFont="1" applyFill="1" applyBorder="1" applyAlignment="1" applyProtection="1">
      <alignment horizontal="center" vertical="center" textRotation="255"/>
    </xf>
    <xf numFmtId="0" fontId="0" fillId="0" borderId="158" xfId="0" applyFill="1" applyBorder="1" applyAlignment="1">
      <alignment horizontal="center" vertical="center" textRotation="255"/>
    </xf>
    <xf numFmtId="0" fontId="0" fillId="0" borderId="160" xfId="0" applyFill="1" applyBorder="1" applyAlignment="1">
      <alignment horizontal="center" vertical="center" textRotation="255"/>
    </xf>
    <xf numFmtId="186" fontId="24" fillId="0" borderId="166" xfId="5" applyNumberFormat="1" applyFont="1" applyBorder="1" applyAlignment="1">
      <alignment horizontal="center" vertical="center" wrapText="1" shrinkToFit="1"/>
    </xf>
    <xf numFmtId="186" fontId="24" fillId="0" borderId="175" xfId="5" applyNumberFormat="1" applyFont="1" applyBorder="1" applyAlignment="1">
      <alignment horizontal="center" vertical="center" shrinkToFit="1"/>
    </xf>
    <xf numFmtId="186" fontId="24" fillId="0" borderId="3" xfId="5" applyNumberFormat="1" applyFont="1" applyBorder="1" applyAlignment="1">
      <alignment horizontal="center" vertical="center" shrinkToFit="1"/>
    </xf>
    <xf numFmtId="0" fontId="24" fillId="0" borderId="3" xfId="5" applyFont="1" applyBorder="1" applyAlignment="1">
      <alignment horizontal="center" vertical="center"/>
    </xf>
    <xf numFmtId="186" fontId="24" fillId="0" borderId="3" xfId="5" applyNumberFormat="1" applyFont="1" applyBorder="1" applyAlignment="1">
      <alignment horizontal="center" vertical="center" wrapText="1"/>
    </xf>
    <xf numFmtId="0" fontId="24" fillId="0" borderId="1" xfId="5" applyFont="1" applyBorder="1" applyAlignment="1">
      <alignment horizontal="center" vertical="center"/>
    </xf>
    <xf numFmtId="186" fontId="24" fillId="0" borderId="55" xfId="5" applyNumberFormat="1" applyFont="1" applyBorder="1" applyAlignment="1">
      <alignment horizontal="center" vertical="center" wrapText="1"/>
    </xf>
    <xf numFmtId="186" fontId="24" fillId="0" borderId="57" xfId="5" applyNumberFormat="1" applyFont="1" applyBorder="1" applyAlignment="1">
      <alignment horizontal="center" vertical="center" wrapText="1"/>
    </xf>
    <xf numFmtId="186" fontId="24" fillId="0" borderId="166" xfId="5" applyNumberFormat="1" applyFont="1" applyBorder="1" applyAlignment="1">
      <alignment horizontal="center" vertical="center"/>
    </xf>
    <xf numFmtId="0" fontId="24" fillId="0" borderId="175" xfId="5" applyFont="1" applyBorder="1" applyAlignment="1">
      <alignment horizontal="center" vertical="center"/>
    </xf>
    <xf numFmtId="186" fontId="24" fillId="0" borderId="2" xfId="5" applyNumberFormat="1" applyFont="1" applyBorder="1" applyAlignment="1">
      <alignment horizontal="center" vertical="center" wrapText="1" shrinkToFit="1"/>
    </xf>
    <xf numFmtId="0" fontId="24" fillId="0" borderId="0" xfId="5" applyFont="1" applyBorder="1" applyAlignment="1">
      <alignment horizontal="center" vertical="center" shrinkToFit="1"/>
    </xf>
    <xf numFmtId="186" fontId="24" fillId="0" borderId="166" xfId="5" applyNumberFormat="1" applyFont="1" applyBorder="1" applyAlignment="1">
      <alignment horizontal="center" vertical="center" shrinkToFit="1"/>
    </xf>
    <xf numFmtId="186" fontId="24" fillId="0" borderId="2" xfId="5" applyNumberFormat="1" applyFont="1" applyBorder="1" applyAlignment="1">
      <alignment horizontal="center" vertical="center" shrinkToFit="1"/>
    </xf>
    <xf numFmtId="186" fontId="24" fillId="0" borderId="51" xfId="5" applyNumberFormat="1" applyFont="1" applyBorder="1" applyAlignment="1">
      <alignment horizontal="center" vertical="center" shrinkToFit="1"/>
    </xf>
    <xf numFmtId="186" fontId="24" fillId="0" borderId="93" xfId="5" applyNumberFormat="1" applyFont="1" applyBorder="1" applyAlignment="1">
      <alignment horizontal="center" vertical="center" wrapText="1"/>
    </xf>
    <xf numFmtId="186" fontId="24" fillId="0" borderId="84" xfId="5" applyNumberFormat="1" applyFont="1" applyBorder="1" applyAlignment="1">
      <alignment horizontal="center" vertical="center" wrapText="1"/>
    </xf>
    <xf numFmtId="186" fontId="24" fillId="0" borderId="193" xfId="5" applyNumberFormat="1" applyFont="1" applyBorder="1" applyAlignment="1">
      <alignment horizontal="center" vertical="center" wrapText="1"/>
    </xf>
    <xf numFmtId="186" fontId="24" fillId="0" borderId="67" xfId="5" applyNumberFormat="1" applyFont="1" applyBorder="1" applyAlignment="1">
      <alignment horizontal="center" vertical="center" shrinkToFit="1"/>
    </xf>
    <xf numFmtId="186" fontId="24" fillId="0" borderId="4" xfId="5" applyNumberFormat="1" applyFont="1" applyBorder="1" applyAlignment="1">
      <alignment horizontal="center" vertical="center" shrinkToFit="1"/>
    </xf>
    <xf numFmtId="186" fontId="24" fillId="0" borderId="58" xfId="5" applyNumberFormat="1" applyFont="1" applyBorder="1" applyAlignment="1">
      <alignment horizontal="center" vertical="center" shrinkToFit="1"/>
    </xf>
    <xf numFmtId="0" fontId="24" fillId="0" borderId="195" xfId="5" applyNumberFormat="1" applyFont="1" applyBorder="1" applyAlignment="1">
      <alignment horizontal="center" vertical="center" textRotation="255" shrinkToFit="1"/>
    </xf>
    <xf numFmtId="0" fontId="24" fillId="0" borderId="150" xfId="5" applyFont="1" applyBorder="1" applyAlignment="1">
      <alignment horizontal="center" vertical="center" textRotation="255" shrinkToFit="1"/>
    </xf>
    <xf numFmtId="0" fontId="0" fillId="0" borderId="61" xfId="0" applyFont="1" applyFill="1" applyBorder="1" applyAlignment="1">
      <alignment vertical="center" textRotation="255"/>
    </xf>
    <xf numFmtId="0" fontId="0" fillId="0" borderId="67" xfId="0" applyFont="1" applyBorder="1" applyAlignment="1">
      <alignment vertical="center" textRotation="255"/>
    </xf>
    <xf numFmtId="0" fontId="0" fillId="0" borderId="61" xfId="0" applyFont="1" applyFill="1" applyBorder="1" applyAlignment="1">
      <alignment horizontal="center" vertical="center" textRotation="255" shrinkToFit="1"/>
    </xf>
    <xf numFmtId="0" fontId="0" fillId="0" borderId="61" xfId="0" applyNumberFormat="1" applyFont="1" applyFill="1" applyBorder="1" applyAlignment="1">
      <alignment horizontal="center" vertical="center" textRotation="255"/>
    </xf>
    <xf numFmtId="0" fontId="0" fillId="0" borderId="158" xfId="0" applyNumberFormat="1" applyFont="1" applyFill="1" applyBorder="1" applyAlignment="1">
      <alignment horizontal="center" vertical="center" textRotation="255"/>
    </xf>
    <xf numFmtId="0" fontId="0" fillId="0" borderId="160" xfId="0" applyNumberFormat="1" applyFont="1" applyFill="1" applyBorder="1" applyAlignment="1">
      <alignment horizontal="center" vertical="center" textRotation="255"/>
    </xf>
    <xf numFmtId="0" fontId="0" fillId="0" borderId="0" xfId="0" applyFont="1" applyFill="1" applyBorder="1" applyAlignment="1">
      <alignment vertical="center" textRotation="255"/>
    </xf>
    <xf numFmtId="0" fontId="0" fillId="0" borderId="0" xfId="0" applyFont="1" applyBorder="1" applyAlignment="1">
      <alignment vertical="center" textRotation="255"/>
    </xf>
    <xf numFmtId="0" fontId="0" fillId="0" borderId="0" xfId="0" applyFont="1" applyFill="1" applyBorder="1" applyAlignment="1">
      <alignment horizontal="center" vertical="center" textRotation="255" shrinkToFit="1"/>
    </xf>
    <xf numFmtId="0" fontId="0" fillId="0" borderId="159" xfId="0" applyFont="1" applyFill="1" applyBorder="1" applyAlignment="1">
      <alignment horizontal="center" vertical="center" textRotation="255" shrinkToFit="1"/>
    </xf>
    <xf numFmtId="0" fontId="0" fillId="0" borderId="67" xfId="0" applyFont="1" applyFill="1" applyBorder="1" applyAlignment="1">
      <alignment vertical="center" textRotation="255" shrinkToFit="1"/>
    </xf>
    <xf numFmtId="0" fontId="0" fillId="0" borderId="42" xfId="0" applyFont="1" applyFill="1" applyBorder="1" applyAlignment="1">
      <alignment horizontal="center" vertical="center" wrapText="1"/>
    </xf>
    <xf numFmtId="0" fontId="0" fillId="0" borderId="38" xfId="0" applyFont="1" applyFill="1" applyBorder="1" applyAlignment="1">
      <alignment horizontal="center" vertical="center" wrapText="1"/>
    </xf>
    <xf numFmtId="0" fontId="0" fillId="0" borderId="158" xfId="0" applyFont="1" applyFill="1" applyBorder="1" applyAlignment="1">
      <alignment vertical="center" textRotation="255"/>
    </xf>
    <xf numFmtId="0" fontId="0" fillId="0" borderId="158" xfId="0" applyFont="1" applyFill="1" applyBorder="1" applyAlignment="1">
      <alignment horizontal="center" vertical="center" textRotation="255" shrinkToFit="1"/>
    </xf>
    <xf numFmtId="0" fontId="0" fillId="0" borderId="67" xfId="0" applyFont="1" applyFill="1" applyBorder="1" applyAlignment="1">
      <alignment horizontal="center" vertical="center" textRotation="255" shrinkToFit="1"/>
    </xf>
    <xf numFmtId="0" fontId="0" fillId="0" borderId="177" xfId="0" applyFont="1" applyFill="1" applyBorder="1" applyAlignment="1">
      <alignment horizontal="center" vertical="center" textRotation="255"/>
    </xf>
    <xf numFmtId="0" fontId="0" fillId="0" borderId="61" xfId="0" applyFont="1" applyFill="1" applyBorder="1" applyAlignment="1">
      <alignment horizontal="center" vertical="center" textRotation="255"/>
    </xf>
    <xf numFmtId="0" fontId="0" fillId="0" borderId="158" xfId="0" applyFont="1" applyFill="1" applyBorder="1" applyAlignment="1">
      <alignment horizontal="center" vertical="center" textRotation="255"/>
    </xf>
    <xf numFmtId="0" fontId="0" fillId="0" borderId="67" xfId="0" applyFont="1" applyFill="1" applyBorder="1" applyAlignment="1">
      <alignment horizontal="center" vertical="center" textRotation="255"/>
    </xf>
    <xf numFmtId="0" fontId="14" fillId="0" borderId="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textRotation="255"/>
    </xf>
    <xf numFmtId="0" fontId="14" fillId="0" borderId="11" xfId="0" applyFont="1" applyFill="1" applyBorder="1" applyAlignment="1">
      <alignment horizontal="center" vertical="center" textRotation="255"/>
    </xf>
    <xf numFmtId="0" fontId="14" fillId="0" borderId="4" xfId="0" applyFont="1" applyFill="1" applyBorder="1" applyAlignment="1">
      <alignment horizontal="center" vertical="center" textRotation="255"/>
    </xf>
    <xf numFmtId="0" fontId="0" fillId="0" borderId="3" xfId="0" applyFont="1" applyFill="1" applyBorder="1" applyAlignment="1">
      <alignment horizontal="center" vertical="center" textRotation="255" shrinkToFit="1"/>
    </xf>
    <xf numFmtId="0" fontId="0" fillId="0" borderId="3" xfId="0" applyFont="1" applyFill="1" applyBorder="1" applyAlignment="1">
      <alignment horizontal="center" vertical="center" textRotation="255"/>
    </xf>
    <xf numFmtId="0" fontId="2" fillId="0" borderId="1" xfId="0" applyFont="1" applyFill="1" applyBorder="1" applyAlignment="1">
      <alignment horizontal="center" vertical="center" textRotation="255" shrinkToFit="1"/>
    </xf>
    <xf numFmtId="0" fontId="2" fillId="0" borderId="11" xfId="0" applyFont="1" applyFill="1" applyBorder="1" applyAlignment="1">
      <alignment horizontal="center" vertical="center" textRotation="255" shrinkToFit="1"/>
    </xf>
    <xf numFmtId="0" fontId="2" fillId="0" borderId="4" xfId="0" applyFont="1" applyFill="1" applyBorder="1" applyAlignment="1">
      <alignment horizontal="center" vertical="center" textRotation="255" shrinkToFi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/>
    </xf>
    <xf numFmtId="0" fontId="0" fillId="0" borderId="91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/>
    </xf>
    <xf numFmtId="0" fontId="2" fillId="0" borderId="9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0" fillId="0" borderId="70" xfId="0" applyFill="1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2" fillId="0" borderId="156" xfId="0" applyFont="1" applyFill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56" xfId="0" applyFill="1" applyBorder="1" applyAlignment="1">
      <alignment horizontal="center" vertical="center" wrapText="1" shrinkToFit="1"/>
    </xf>
    <xf numFmtId="0" fontId="0" fillId="0" borderId="11" xfId="0" applyBorder="1" applyAlignment="1">
      <alignment horizontal="center" vertical="center" wrapText="1" shrinkToFit="1"/>
    </xf>
    <xf numFmtId="0" fontId="0" fillId="0" borderId="42" xfId="0" applyFill="1" applyBorder="1" applyAlignment="1">
      <alignment horizontal="center" vertical="center" wrapText="1" shrinkToFit="1"/>
    </xf>
    <xf numFmtId="0" fontId="0" fillId="0" borderId="43" xfId="0" applyBorder="1" applyAlignment="1">
      <alignment horizontal="center" vertical="center" wrapText="1" shrinkToFit="1"/>
    </xf>
    <xf numFmtId="0" fontId="2" fillId="0" borderId="11" xfId="0" applyFont="1" applyFill="1" applyBorder="1" applyAlignment="1">
      <alignment horizontal="center" vertical="center" shrinkToFit="1"/>
    </xf>
    <xf numFmtId="0" fontId="0" fillId="0" borderId="159" xfId="0" applyFill="1" applyBorder="1" applyAlignment="1">
      <alignment vertical="center" textRotation="255" shrinkToFit="1"/>
    </xf>
    <xf numFmtId="0" fontId="0" fillId="0" borderId="67" xfId="0" applyBorder="1" applyAlignment="1">
      <alignment vertical="center" textRotation="255" shrinkToFit="1"/>
    </xf>
    <xf numFmtId="0" fontId="0" fillId="0" borderId="61" xfId="0" applyFill="1" applyBorder="1" applyAlignment="1">
      <alignment vertical="center" textRotation="255" shrinkToFit="1"/>
    </xf>
    <xf numFmtId="0" fontId="0" fillId="0" borderId="156" xfId="0" applyFont="1" applyFill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58" xfId="0" applyFill="1" applyBorder="1" applyAlignment="1">
      <alignment vertical="center" textRotation="255" shrinkToFit="1"/>
    </xf>
    <xf numFmtId="0" fontId="0" fillId="0" borderId="67" xfId="0" applyFill="1" applyBorder="1" applyAlignment="1">
      <alignment vertical="center" textRotation="255" shrinkToFit="1"/>
    </xf>
    <xf numFmtId="0" fontId="0" fillId="0" borderId="159" xfId="0" applyFill="1" applyBorder="1" applyAlignment="1">
      <alignment horizontal="center" vertical="center" textRotation="255" shrinkToFit="1"/>
    </xf>
    <xf numFmtId="0" fontId="2" fillId="0" borderId="159" xfId="0" applyFont="1" applyFill="1" applyBorder="1" applyAlignment="1">
      <alignment horizontal="center" vertical="center" textRotation="255" shrinkToFit="1"/>
    </xf>
    <xf numFmtId="0" fontId="2" fillId="0" borderId="158" xfId="0" applyFont="1" applyFill="1" applyBorder="1" applyAlignment="1">
      <alignment horizontal="center" vertical="center" textRotation="255" shrinkToFit="1"/>
    </xf>
    <xf numFmtId="0" fontId="0" fillId="0" borderId="61" xfId="0" applyFill="1" applyBorder="1" applyAlignment="1">
      <alignment horizontal="center" vertical="center" textRotation="255" shrinkToFit="1"/>
    </xf>
    <xf numFmtId="0" fontId="0" fillId="0" borderId="61" xfId="0" applyFill="1" applyBorder="1" applyAlignment="1">
      <alignment horizontal="center" vertical="center" textRotation="255"/>
    </xf>
    <xf numFmtId="0" fontId="0" fillId="0" borderId="67" xfId="0" applyBorder="1" applyAlignment="1">
      <alignment horizontal="center" vertical="center" textRotation="255"/>
    </xf>
    <xf numFmtId="0" fontId="0" fillId="0" borderId="67" xfId="0" applyFill="1" applyBorder="1" applyAlignment="1">
      <alignment horizontal="center" vertical="center" textRotation="255" shrinkToFit="1"/>
    </xf>
  </cellXfs>
  <cellStyles count="9">
    <cellStyle name="桁区切り" xfId="1" builtinId="6"/>
    <cellStyle name="桁区切り 2" xfId="2"/>
    <cellStyle name="桁区切り 3" xfId="8"/>
    <cellStyle name="標準" xfId="0" builtinId="0"/>
    <cellStyle name="標準 2" xfId="5"/>
    <cellStyle name="標準 2 2" xfId="6"/>
    <cellStyle name="標準 2 2 2" xfId="7"/>
    <cellStyle name="標準 3" xfId="3"/>
    <cellStyle name="未定義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I21"/>
  <sheetViews>
    <sheetView tabSelected="1" view="pageBreakPreview" zoomScaleNormal="100" zoomScaleSheetLayoutView="100" workbookViewId="0">
      <selection activeCell="F23" sqref="F23"/>
    </sheetView>
  </sheetViews>
  <sheetFormatPr defaultRowHeight="13.5"/>
  <cols>
    <col min="1" max="16384" width="8.796875" style="553"/>
  </cols>
  <sheetData>
    <row r="9" spans="1:9">
      <c r="A9" s="552"/>
      <c r="B9" s="552"/>
      <c r="C9" s="552"/>
      <c r="D9" s="552"/>
      <c r="E9" s="552"/>
      <c r="F9" s="552"/>
      <c r="G9" s="552"/>
      <c r="H9" s="552"/>
      <c r="I9" s="552"/>
    </row>
    <row r="21" spans="1:9" ht="32.25">
      <c r="A21" s="638" t="s">
        <v>365</v>
      </c>
      <c r="B21" s="638"/>
      <c r="C21" s="638"/>
      <c r="D21" s="638"/>
      <c r="E21" s="638"/>
      <c r="F21" s="638"/>
      <c r="G21" s="638"/>
      <c r="H21" s="554"/>
      <c r="I21" s="554"/>
    </row>
  </sheetData>
  <mergeCells count="1">
    <mergeCell ref="A21:G21"/>
  </mergeCells>
  <phoneticPr fontId="9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Q91"/>
  <sheetViews>
    <sheetView view="pageBreakPreview" zoomScale="70" zoomScaleNormal="75" zoomScaleSheetLayoutView="70" workbookViewId="0">
      <pane xSplit="3" ySplit="6" topLeftCell="D7" activePane="bottomRight" state="frozen"/>
      <selection activeCell="H8" sqref="H8"/>
      <selection pane="topRight" activeCell="H8" sqref="H8"/>
      <selection pane="bottomLeft" activeCell="H8" sqref="H8"/>
      <selection pane="bottomRight" activeCell="K10" sqref="K10"/>
    </sheetView>
  </sheetViews>
  <sheetFormatPr defaultColWidth="12.59765625" defaultRowHeight="14.25"/>
  <cols>
    <col min="1" max="1" width="4.5" style="10" customWidth="1"/>
    <col min="2" max="2" width="8.69921875" style="10" customWidth="1"/>
    <col min="3" max="3" width="6.8984375" style="10" customWidth="1"/>
    <col min="4" max="11" width="5.8984375" style="10" customWidth="1"/>
    <col min="12" max="12" width="6.19921875" style="10" customWidth="1"/>
    <col min="13" max="16" width="5.8984375" style="10" customWidth="1"/>
    <col min="17" max="17" width="6.796875" style="10" customWidth="1"/>
    <col min="18" max="28" width="5.59765625" style="10" customWidth="1"/>
    <col min="29" max="29" width="4.59765625" style="10" customWidth="1"/>
    <col min="30" max="31" width="3.59765625" style="10" customWidth="1"/>
    <col min="32" max="39" width="5.59765625" style="10" customWidth="1"/>
    <col min="40" max="40" width="3.59765625" style="10" customWidth="1"/>
    <col min="41" max="41" width="5.59765625" style="10" customWidth="1"/>
    <col min="42" max="42" width="3.59765625" style="10" customWidth="1"/>
    <col min="43" max="46" width="5.59765625" style="10" customWidth="1"/>
    <col min="47" max="16384" width="12.59765625" style="10"/>
  </cols>
  <sheetData>
    <row r="1" spans="1:17" ht="30" customHeight="1" thickBot="1">
      <c r="A1" s="253" t="s">
        <v>10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17" ht="27.75" customHeight="1">
      <c r="A2" s="654" t="s">
        <v>113</v>
      </c>
      <c r="B2" s="650" t="s">
        <v>94</v>
      </c>
      <c r="C2" s="648" t="s">
        <v>354</v>
      </c>
      <c r="D2" s="178" t="s">
        <v>268</v>
      </c>
      <c r="E2" s="179"/>
      <c r="F2" s="179"/>
      <c r="G2" s="179"/>
      <c r="H2" s="179"/>
      <c r="I2" s="179"/>
      <c r="J2" s="179"/>
      <c r="K2" s="11"/>
      <c r="L2" s="12"/>
      <c r="M2" s="115" t="s">
        <v>66</v>
      </c>
      <c r="N2" s="116" t="s">
        <v>66</v>
      </c>
      <c r="O2" s="116"/>
      <c r="P2" s="117" t="s">
        <v>66</v>
      </c>
      <c r="Q2" s="110" t="s">
        <v>164</v>
      </c>
    </row>
    <row r="3" spans="1:17" ht="27.75" customHeight="1">
      <c r="A3" s="655"/>
      <c r="B3" s="651"/>
      <c r="C3" s="649"/>
      <c r="D3" s="180" t="s">
        <v>269</v>
      </c>
      <c r="E3" s="181"/>
      <c r="F3" s="181"/>
      <c r="G3" s="181"/>
      <c r="H3" s="181"/>
      <c r="I3" s="181"/>
      <c r="J3" s="181"/>
      <c r="K3" s="13"/>
      <c r="L3" s="14"/>
      <c r="M3" s="118" t="s">
        <v>41</v>
      </c>
      <c r="N3" s="119" t="s">
        <v>42</v>
      </c>
      <c r="O3" s="119"/>
      <c r="P3" s="79" t="s">
        <v>104</v>
      </c>
      <c r="Q3" s="120" t="s">
        <v>101</v>
      </c>
    </row>
    <row r="4" spans="1:17" ht="27.75" customHeight="1">
      <c r="A4" s="655"/>
      <c r="B4" s="651"/>
      <c r="C4" s="649"/>
      <c r="D4" s="182" t="s">
        <v>43</v>
      </c>
      <c r="E4" s="183"/>
      <c r="F4" s="183"/>
      <c r="G4" s="183"/>
      <c r="H4" s="183"/>
      <c r="I4" s="183"/>
      <c r="J4" s="183"/>
      <c r="K4" s="15"/>
      <c r="L4" s="78" t="s">
        <v>44</v>
      </c>
      <c r="M4" s="118" t="s">
        <v>45</v>
      </c>
      <c r="N4" s="119" t="s">
        <v>46</v>
      </c>
      <c r="O4" s="121" t="s">
        <v>47</v>
      </c>
      <c r="P4" s="79" t="s">
        <v>48</v>
      </c>
      <c r="Q4" s="120" t="s">
        <v>100</v>
      </c>
    </row>
    <row r="5" spans="1:17" ht="27.75" customHeight="1">
      <c r="A5" s="655"/>
      <c r="B5" s="651"/>
      <c r="C5" s="649"/>
      <c r="D5" s="16" t="s">
        <v>270</v>
      </c>
      <c r="E5" s="184" t="s">
        <v>51</v>
      </c>
      <c r="F5" s="184" t="s">
        <v>50</v>
      </c>
      <c r="G5" s="184" t="s">
        <v>271</v>
      </c>
      <c r="H5" s="184" t="s">
        <v>272</v>
      </c>
      <c r="I5" s="17" t="s">
        <v>273</v>
      </c>
      <c r="J5" s="17" t="s">
        <v>274</v>
      </c>
      <c r="K5" s="112" t="s">
        <v>67</v>
      </c>
      <c r="L5" s="18"/>
      <c r="M5" s="122" t="s">
        <v>11</v>
      </c>
      <c r="N5" s="123" t="s">
        <v>12</v>
      </c>
      <c r="O5" s="124"/>
      <c r="P5" s="79"/>
      <c r="Q5" s="120" t="s">
        <v>102</v>
      </c>
    </row>
    <row r="6" spans="1:17" ht="27.75" customHeight="1" thickBot="1">
      <c r="A6" s="656"/>
      <c r="B6" s="652"/>
      <c r="C6" s="113" t="s">
        <v>52</v>
      </c>
      <c r="D6" s="113" t="s">
        <v>52</v>
      </c>
      <c r="E6" s="113" t="s">
        <v>53</v>
      </c>
      <c r="F6" s="113" t="s">
        <v>52</v>
      </c>
      <c r="G6" s="113" t="s">
        <v>52</v>
      </c>
      <c r="H6" s="113" t="s">
        <v>52</v>
      </c>
      <c r="I6" s="113" t="s">
        <v>52</v>
      </c>
      <c r="J6" s="113" t="s">
        <v>52</v>
      </c>
      <c r="K6" s="114" t="s">
        <v>52</v>
      </c>
      <c r="L6" s="127" t="s">
        <v>52</v>
      </c>
      <c r="M6" s="125" t="s">
        <v>54</v>
      </c>
      <c r="N6" s="113" t="s">
        <v>55</v>
      </c>
      <c r="O6" s="113" t="s">
        <v>56</v>
      </c>
      <c r="P6" s="126" t="s">
        <v>68</v>
      </c>
      <c r="Q6" s="126" t="s">
        <v>103</v>
      </c>
    </row>
    <row r="7" spans="1:17" ht="27.75" customHeight="1" thickBot="1">
      <c r="A7" s="641" t="s">
        <v>217</v>
      </c>
      <c r="B7" s="642"/>
      <c r="C7" s="269">
        <v>1720</v>
      </c>
      <c r="D7" s="270">
        <f>SUM(D8:D10)</f>
        <v>17</v>
      </c>
      <c r="E7" s="270">
        <f t="shared" ref="E7:J7" si="0">SUM(E8:E10)</f>
        <v>904</v>
      </c>
      <c r="F7" s="270">
        <f t="shared" si="0"/>
        <v>11</v>
      </c>
      <c r="G7" s="270">
        <f t="shared" si="0"/>
        <v>9</v>
      </c>
      <c r="H7" s="270">
        <f t="shared" si="0"/>
        <v>349.75</v>
      </c>
      <c r="I7" s="270">
        <f t="shared" si="0"/>
        <v>1</v>
      </c>
      <c r="J7" s="270">
        <f t="shared" si="0"/>
        <v>2</v>
      </c>
      <c r="K7" s="270">
        <f>SUM(K8:K10)</f>
        <v>1293.75</v>
      </c>
      <c r="L7" s="270">
        <f>SUM(L8:L10)</f>
        <v>427</v>
      </c>
      <c r="M7" s="269">
        <f t="shared" ref="M7:M16" si="1">(K7/C7)*100</f>
        <v>75.218023255813947</v>
      </c>
      <c r="N7" s="134">
        <f>O7/C7*100</f>
        <v>127.90697674418605</v>
      </c>
      <c r="O7" s="271">
        <v>2200</v>
      </c>
      <c r="P7" s="272">
        <f>(Q7/40)/C7*100</f>
        <v>28.997093023255815</v>
      </c>
      <c r="Q7" s="273">
        <f>SUM(Q8:Q10)</f>
        <v>19950</v>
      </c>
    </row>
    <row r="8" spans="1:17" ht="27.75" customHeight="1">
      <c r="A8" s="643" t="s">
        <v>218</v>
      </c>
      <c r="B8" s="644"/>
      <c r="C8" s="134">
        <f>SUM(C11:C13)</f>
        <v>845</v>
      </c>
      <c r="D8" s="134">
        <f t="shared" ref="D8:L8" si="2">SUM(D11:D13)</f>
        <v>17</v>
      </c>
      <c r="E8" s="134">
        <f t="shared" si="2"/>
        <v>620</v>
      </c>
      <c r="F8" s="134">
        <f t="shared" si="2"/>
        <v>11</v>
      </c>
      <c r="G8" s="134">
        <f t="shared" si="2"/>
        <v>8</v>
      </c>
      <c r="H8" s="134"/>
      <c r="I8" s="134"/>
      <c r="J8" s="134">
        <f t="shared" si="2"/>
        <v>2</v>
      </c>
      <c r="K8" s="134">
        <f t="shared" si="2"/>
        <v>658</v>
      </c>
      <c r="L8" s="134">
        <f t="shared" si="2"/>
        <v>187</v>
      </c>
      <c r="M8" s="134">
        <f t="shared" si="1"/>
        <v>77.869822485207095</v>
      </c>
      <c r="N8" s="134">
        <f>O8/C8*100</f>
        <v>117.8698224852071</v>
      </c>
      <c r="O8" s="134">
        <f>SUM(O11:O13)</f>
        <v>996</v>
      </c>
      <c r="P8" s="244">
        <f t="shared" ref="P8:P16" si="3">(Q8/40)/C8*100</f>
        <v>20.828402366863905</v>
      </c>
      <c r="Q8" s="188">
        <f>SUM(Q11:Q13)</f>
        <v>7040</v>
      </c>
    </row>
    <row r="9" spans="1:17" ht="27.75" customHeight="1">
      <c r="A9" s="645" t="s">
        <v>219</v>
      </c>
      <c r="B9" s="646"/>
      <c r="C9" s="135">
        <f>SUM(C14:C15)</f>
        <v>550</v>
      </c>
      <c r="D9" s="135">
        <f t="shared" ref="D9:L9" si="4">SUM(D14:D15)</f>
        <v>0</v>
      </c>
      <c r="E9" s="135">
        <f t="shared" si="4"/>
        <v>33</v>
      </c>
      <c r="F9" s="135"/>
      <c r="G9" s="135">
        <f t="shared" si="4"/>
        <v>1</v>
      </c>
      <c r="H9" s="135">
        <f t="shared" si="4"/>
        <v>348.75</v>
      </c>
      <c r="I9" s="135">
        <f t="shared" si="4"/>
        <v>1</v>
      </c>
      <c r="J9" s="135"/>
      <c r="K9" s="135">
        <f t="shared" si="4"/>
        <v>383.75</v>
      </c>
      <c r="L9" s="135">
        <f t="shared" si="4"/>
        <v>166</v>
      </c>
      <c r="M9" s="135">
        <f t="shared" si="1"/>
        <v>69.77272727272728</v>
      </c>
      <c r="N9" s="135">
        <f>O9/C9*100</f>
        <v>150</v>
      </c>
      <c r="O9" s="135">
        <f>SUM(O14:O15)</f>
        <v>825</v>
      </c>
      <c r="P9" s="245">
        <f t="shared" si="3"/>
        <v>51.636363636363633</v>
      </c>
      <c r="Q9" s="189">
        <f>SUM(Q14:Q15)</f>
        <v>11360</v>
      </c>
    </row>
    <row r="10" spans="1:17" ht="27.75" customHeight="1" thickBot="1">
      <c r="A10" s="657" t="s">
        <v>220</v>
      </c>
      <c r="B10" s="658"/>
      <c r="C10" s="136">
        <f>SUM(C16:C17)</f>
        <v>326</v>
      </c>
      <c r="D10" s="136">
        <f t="shared" ref="D10:L10" si="5">SUM(D16:D17)</f>
        <v>0</v>
      </c>
      <c r="E10" s="136">
        <f t="shared" si="5"/>
        <v>251</v>
      </c>
      <c r="F10" s="136"/>
      <c r="G10" s="136"/>
      <c r="H10" s="136">
        <f t="shared" si="5"/>
        <v>1</v>
      </c>
      <c r="I10" s="136"/>
      <c r="J10" s="136"/>
      <c r="K10" s="136">
        <f t="shared" si="5"/>
        <v>252</v>
      </c>
      <c r="L10" s="136">
        <f t="shared" si="5"/>
        <v>74</v>
      </c>
      <c r="M10" s="136">
        <f>(K10/C10)*100</f>
        <v>77.300613496932513</v>
      </c>
      <c r="N10" s="136">
        <f>O10/C10*100</f>
        <v>115.03067484662577</v>
      </c>
      <c r="O10" s="136">
        <f>SUM(O16:O17)</f>
        <v>375</v>
      </c>
      <c r="P10" s="246">
        <f t="shared" si="3"/>
        <v>11.886503067484663</v>
      </c>
      <c r="Q10" s="190">
        <f>SUM(Q16:Q17)</f>
        <v>1550</v>
      </c>
    </row>
    <row r="11" spans="1:17" ht="27.75" customHeight="1">
      <c r="A11" s="659" t="s">
        <v>221</v>
      </c>
      <c r="B11" s="130" t="s">
        <v>222</v>
      </c>
      <c r="C11" s="134">
        <f>+C20+C24+C28</f>
        <v>321</v>
      </c>
      <c r="D11" s="134">
        <f t="shared" ref="D11:L11" si="6">+D20+D24+D28</f>
        <v>2</v>
      </c>
      <c r="E11" s="134">
        <f t="shared" si="6"/>
        <v>260</v>
      </c>
      <c r="F11" s="134">
        <f t="shared" si="6"/>
        <v>2</v>
      </c>
      <c r="G11" s="134"/>
      <c r="H11" s="134"/>
      <c r="I11" s="134"/>
      <c r="J11" s="134"/>
      <c r="K11" s="134">
        <f t="shared" si="6"/>
        <v>264</v>
      </c>
      <c r="L11" s="134">
        <f t="shared" si="6"/>
        <v>57</v>
      </c>
      <c r="M11" s="134">
        <f t="shared" si="1"/>
        <v>82.242990654205599</v>
      </c>
      <c r="N11" s="247">
        <f t="shared" ref="N11:N16" si="7">O11/C11*100</f>
        <v>104.98442367601245</v>
      </c>
      <c r="O11" s="134">
        <f>+O20+O24+O28</f>
        <v>337</v>
      </c>
      <c r="P11" s="244">
        <f t="shared" si="3"/>
        <v>25.38940809968847</v>
      </c>
      <c r="Q11" s="188">
        <f>+Q20+Q24+Q28</f>
        <v>3260</v>
      </c>
    </row>
    <row r="12" spans="1:17" ht="27.75" customHeight="1">
      <c r="A12" s="660"/>
      <c r="B12" s="131" t="s">
        <v>223</v>
      </c>
      <c r="C12" s="135">
        <f>+C30+C34+C43</f>
        <v>341</v>
      </c>
      <c r="D12" s="135">
        <f t="shared" ref="D12:L12" si="8">+D30+D34+D43</f>
        <v>1</v>
      </c>
      <c r="E12" s="135">
        <f t="shared" si="8"/>
        <v>200</v>
      </c>
      <c r="F12" s="135">
        <f t="shared" si="8"/>
        <v>9</v>
      </c>
      <c r="G12" s="135"/>
      <c r="H12" s="135"/>
      <c r="I12" s="135"/>
      <c r="J12" s="135">
        <f t="shared" si="8"/>
        <v>1</v>
      </c>
      <c r="K12" s="135">
        <f t="shared" si="8"/>
        <v>211</v>
      </c>
      <c r="L12" s="135">
        <f t="shared" si="8"/>
        <v>130</v>
      </c>
      <c r="M12" s="135">
        <f t="shared" si="1"/>
        <v>61.876832844574778</v>
      </c>
      <c r="N12" s="248">
        <f t="shared" si="7"/>
        <v>114.95601173020529</v>
      </c>
      <c r="O12" s="135">
        <f>+O30+O34+O43</f>
        <v>392</v>
      </c>
      <c r="P12" s="245">
        <f t="shared" si="3"/>
        <v>4.325513196480939</v>
      </c>
      <c r="Q12" s="189">
        <f>+Q30+Q34+Q43</f>
        <v>590</v>
      </c>
    </row>
    <row r="13" spans="1:17" ht="27.75" customHeight="1">
      <c r="A13" s="660"/>
      <c r="B13" s="131" t="s">
        <v>224</v>
      </c>
      <c r="C13" s="135">
        <f>+C53</f>
        <v>183</v>
      </c>
      <c r="D13" s="135">
        <f t="shared" ref="D13:K13" si="9">+D53</f>
        <v>14</v>
      </c>
      <c r="E13" s="135">
        <f t="shared" si="9"/>
        <v>160</v>
      </c>
      <c r="F13" s="135"/>
      <c r="G13" s="135">
        <f t="shared" si="9"/>
        <v>8</v>
      </c>
      <c r="H13" s="135"/>
      <c r="I13" s="135"/>
      <c r="J13" s="135">
        <f t="shared" si="9"/>
        <v>1</v>
      </c>
      <c r="K13" s="135">
        <f t="shared" si="9"/>
        <v>183</v>
      </c>
      <c r="L13" s="135"/>
      <c r="M13" s="135">
        <f t="shared" si="1"/>
        <v>100</v>
      </c>
      <c r="N13" s="248">
        <f t="shared" si="7"/>
        <v>145.90163934426229</v>
      </c>
      <c r="O13" s="135">
        <f>+O53</f>
        <v>267</v>
      </c>
      <c r="P13" s="245">
        <f t="shared" si="3"/>
        <v>43.579234972677597</v>
      </c>
      <c r="Q13" s="189">
        <f>+Q53</f>
        <v>3190</v>
      </c>
    </row>
    <row r="14" spans="1:17" ht="27.75" customHeight="1">
      <c r="A14" s="660"/>
      <c r="B14" s="131" t="s">
        <v>225</v>
      </c>
      <c r="C14" s="135">
        <f>+C57+C61+C69</f>
        <v>508</v>
      </c>
      <c r="D14" s="135">
        <f t="shared" ref="D14:L14" si="10">+D57+D61+D69</f>
        <v>0</v>
      </c>
      <c r="E14" s="135">
        <f t="shared" si="10"/>
        <v>29</v>
      </c>
      <c r="F14" s="135"/>
      <c r="G14" s="135"/>
      <c r="H14" s="135">
        <f t="shared" si="10"/>
        <v>346.75</v>
      </c>
      <c r="I14" s="135">
        <f t="shared" si="10"/>
        <v>1</v>
      </c>
      <c r="J14" s="135"/>
      <c r="K14" s="135">
        <f t="shared" si="10"/>
        <v>376.75</v>
      </c>
      <c r="L14" s="135">
        <f t="shared" si="10"/>
        <v>131</v>
      </c>
      <c r="M14" s="135">
        <f t="shared" si="1"/>
        <v>74.163385826771659</v>
      </c>
      <c r="N14" s="248">
        <f t="shared" si="7"/>
        <v>152.55905511811022</v>
      </c>
      <c r="O14" s="135">
        <f>+O57+O61+O69</f>
        <v>775</v>
      </c>
      <c r="P14" s="245">
        <f t="shared" si="3"/>
        <v>54.773622047244096</v>
      </c>
      <c r="Q14" s="189">
        <f>+Q57+Q61+Q69</f>
        <v>11130</v>
      </c>
    </row>
    <row r="15" spans="1:17" ht="27.75" customHeight="1">
      <c r="A15" s="660"/>
      <c r="B15" s="131" t="s">
        <v>33</v>
      </c>
      <c r="C15" s="135">
        <f>+C74</f>
        <v>42</v>
      </c>
      <c r="D15" s="135"/>
      <c r="E15" s="135">
        <f t="shared" ref="E15:L15" si="11">+E74</f>
        <v>4</v>
      </c>
      <c r="F15" s="135"/>
      <c r="G15" s="135">
        <f t="shared" si="11"/>
        <v>1</v>
      </c>
      <c r="H15" s="135">
        <f t="shared" si="11"/>
        <v>2</v>
      </c>
      <c r="I15" s="135"/>
      <c r="J15" s="135"/>
      <c r="K15" s="135">
        <f t="shared" si="11"/>
        <v>7</v>
      </c>
      <c r="L15" s="135">
        <f t="shared" si="11"/>
        <v>35</v>
      </c>
      <c r="M15" s="135">
        <f t="shared" si="1"/>
        <v>16.666666666666664</v>
      </c>
      <c r="N15" s="248">
        <f t="shared" si="7"/>
        <v>119.04761904761905</v>
      </c>
      <c r="O15" s="135">
        <f>+O74</f>
        <v>50</v>
      </c>
      <c r="P15" s="245">
        <f t="shared" si="3"/>
        <v>13.690476190476192</v>
      </c>
      <c r="Q15" s="189">
        <f>+Q74</f>
        <v>230</v>
      </c>
    </row>
    <row r="16" spans="1:17" ht="27.75" customHeight="1">
      <c r="A16" s="660"/>
      <c r="B16" s="131" t="s">
        <v>226</v>
      </c>
      <c r="C16" s="135">
        <f>+C79+C88</f>
        <v>273</v>
      </c>
      <c r="D16" s="135">
        <f t="shared" ref="D16:L16" si="12">+D79+D88</f>
        <v>0</v>
      </c>
      <c r="E16" s="135">
        <f t="shared" si="12"/>
        <v>228</v>
      </c>
      <c r="F16" s="243"/>
      <c r="G16" s="135"/>
      <c r="H16" s="135">
        <f t="shared" si="12"/>
        <v>1</v>
      </c>
      <c r="I16" s="135"/>
      <c r="J16" s="135"/>
      <c r="K16" s="135">
        <f t="shared" si="12"/>
        <v>229</v>
      </c>
      <c r="L16" s="135">
        <f t="shared" si="12"/>
        <v>44</v>
      </c>
      <c r="M16" s="135">
        <f t="shared" si="1"/>
        <v>83.882783882783883</v>
      </c>
      <c r="N16" s="248">
        <f t="shared" si="7"/>
        <v>112.08791208791209</v>
      </c>
      <c r="O16" s="135">
        <f>+O79+O88</f>
        <v>306</v>
      </c>
      <c r="P16" s="245">
        <f t="shared" si="3"/>
        <v>11.813186813186812</v>
      </c>
      <c r="Q16" s="189">
        <f>+Q79+Q88</f>
        <v>1290</v>
      </c>
    </row>
    <row r="17" spans="1:17" ht="27.75" customHeight="1" thickBot="1">
      <c r="A17" s="661"/>
      <c r="B17" s="105" t="s">
        <v>227</v>
      </c>
      <c r="C17" s="136">
        <f>+C90</f>
        <v>53</v>
      </c>
      <c r="D17" s="136"/>
      <c r="E17" s="136">
        <f t="shared" ref="E17:L17" si="13">+E90</f>
        <v>23</v>
      </c>
      <c r="F17" s="136"/>
      <c r="G17" s="136"/>
      <c r="H17" s="136"/>
      <c r="I17" s="136"/>
      <c r="J17" s="136"/>
      <c r="K17" s="136">
        <f t="shared" si="13"/>
        <v>23</v>
      </c>
      <c r="L17" s="136">
        <f t="shared" si="13"/>
        <v>30</v>
      </c>
      <c r="M17" s="136">
        <f>(K17/C17)*100</f>
        <v>43.39622641509434</v>
      </c>
      <c r="N17" s="249">
        <f>O17/C17*100</f>
        <v>130.18867924528303</v>
      </c>
      <c r="O17" s="136">
        <f>+O90</f>
        <v>69</v>
      </c>
      <c r="P17" s="246">
        <f>(Q17/40)/C17*100</f>
        <v>12.264150943396226</v>
      </c>
      <c r="Q17" s="190">
        <f>+Q90</f>
        <v>260</v>
      </c>
    </row>
    <row r="18" spans="1:17" ht="25.5" customHeight="1">
      <c r="A18" s="653" t="s">
        <v>165</v>
      </c>
      <c r="B18" s="80" t="s">
        <v>265</v>
      </c>
      <c r="C18" s="316">
        <v>80</v>
      </c>
      <c r="D18" s="317">
        <v>1</v>
      </c>
      <c r="E18" s="317">
        <v>38</v>
      </c>
      <c r="F18" s="317">
        <v>1</v>
      </c>
      <c r="G18" s="317"/>
      <c r="H18" s="317"/>
      <c r="I18" s="317"/>
      <c r="J18" s="317"/>
      <c r="K18" s="318">
        <f>SUM(D18:J18)</f>
        <v>40</v>
      </c>
      <c r="L18" s="319">
        <v>40</v>
      </c>
      <c r="M18" s="320">
        <v>50</v>
      </c>
      <c r="N18" s="317">
        <v>120</v>
      </c>
      <c r="O18" s="317">
        <v>96</v>
      </c>
      <c r="P18" s="321">
        <v>5.625</v>
      </c>
      <c r="Q18" s="322">
        <v>180</v>
      </c>
    </row>
    <row r="19" spans="1:17" ht="25.5" customHeight="1" thickBot="1">
      <c r="A19" s="647"/>
      <c r="B19" s="215" t="s">
        <v>266</v>
      </c>
      <c r="C19" s="323">
        <v>8</v>
      </c>
      <c r="D19" s="324"/>
      <c r="E19" s="324">
        <v>1</v>
      </c>
      <c r="F19" s="324">
        <v>1</v>
      </c>
      <c r="G19" s="324"/>
      <c r="H19" s="324"/>
      <c r="I19" s="324"/>
      <c r="J19" s="324"/>
      <c r="K19" s="325">
        <f>SUM(D19:J19)</f>
        <v>2</v>
      </c>
      <c r="L19" s="326">
        <v>6</v>
      </c>
      <c r="M19" s="327">
        <v>25</v>
      </c>
      <c r="N19" s="324">
        <v>112</v>
      </c>
      <c r="O19" s="324">
        <v>9</v>
      </c>
      <c r="P19" s="328"/>
      <c r="Q19" s="329"/>
    </row>
    <row r="20" spans="1:17" ht="25.5" customHeight="1" thickTop="1" thickBot="1">
      <c r="A20" s="640"/>
      <c r="B20" s="212" t="s">
        <v>111</v>
      </c>
      <c r="C20" s="213">
        <f>SUM(C18:C19)</f>
        <v>88</v>
      </c>
      <c r="D20" s="213">
        <f t="shared" ref="D20:L20" si="14">SUM(D18:D19)</f>
        <v>1</v>
      </c>
      <c r="E20" s="213">
        <f t="shared" si="14"/>
        <v>39</v>
      </c>
      <c r="F20" s="213">
        <f t="shared" si="14"/>
        <v>2</v>
      </c>
      <c r="G20" s="213"/>
      <c r="H20" s="213"/>
      <c r="I20" s="213"/>
      <c r="J20" s="213"/>
      <c r="K20" s="128">
        <f t="shared" si="14"/>
        <v>42</v>
      </c>
      <c r="L20" s="128">
        <f t="shared" si="14"/>
        <v>46</v>
      </c>
      <c r="M20" s="20">
        <v>47.727272727272727</v>
      </c>
      <c r="N20" s="214">
        <v>119.31818181818183</v>
      </c>
      <c r="O20" s="128">
        <f>SUM(O18:O19)</f>
        <v>105</v>
      </c>
      <c r="P20" s="132">
        <v>5.1136363636363642</v>
      </c>
      <c r="Q20" s="133">
        <f>SUM(Q18:Q19)</f>
        <v>180</v>
      </c>
    </row>
    <row r="21" spans="1:17" ht="25.5" customHeight="1">
      <c r="A21" s="639" t="s">
        <v>166</v>
      </c>
      <c r="B21" s="80" t="s">
        <v>167</v>
      </c>
      <c r="C21" s="316">
        <v>51</v>
      </c>
      <c r="D21" s="317"/>
      <c r="E21" s="317">
        <v>51</v>
      </c>
      <c r="F21" s="317"/>
      <c r="G21" s="317"/>
      <c r="H21" s="317"/>
      <c r="I21" s="317"/>
      <c r="J21" s="317"/>
      <c r="K21" s="318">
        <f>SUM(D21:J21)</f>
        <v>51</v>
      </c>
      <c r="L21" s="319"/>
      <c r="M21" s="320">
        <v>100</v>
      </c>
      <c r="N21" s="317">
        <v>96</v>
      </c>
      <c r="O21" s="317">
        <v>49</v>
      </c>
      <c r="P21" s="321">
        <v>47</v>
      </c>
      <c r="Q21" s="322">
        <v>960</v>
      </c>
    </row>
    <row r="22" spans="1:17" ht="25.5" customHeight="1">
      <c r="A22" s="647"/>
      <c r="B22" s="69" t="s">
        <v>168</v>
      </c>
      <c r="C22" s="19">
        <v>19</v>
      </c>
      <c r="D22" s="330"/>
      <c r="E22" s="330">
        <v>19</v>
      </c>
      <c r="F22" s="330"/>
      <c r="G22" s="330"/>
      <c r="H22" s="330"/>
      <c r="I22" s="330"/>
      <c r="J22" s="330"/>
      <c r="K22" s="331">
        <f>SUM(D22:J22)</f>
        <v>19</v>
      </c>
      <c r="L22" s="332"/>
      <c r="M22" s="333">
        <v>100</v>
      </c>
      <c r="N22" s="330">
        <v>83</v>
      </c>
      <c r="O22" s="330">
        <v>16</v>
      </c>
      <c r="P22" s="334">
        <v>34</v>
      </c>
      <c r="Q22" s="335">
        <v>260</v>
      </c>
    </row>
    <row r="23" spans="1:17" ht="25.5" customHeight="1" thickBot="1">
      <c r="A23" s="647"/>
      <c r="B23" s="215" t="s">
        <v>169</v>
      </c>
      <c r="C23" s="323">
        <v>29</v>
      </c>
      <c r="D23" s="324"/>
      <c r="E23" s="324">
        <v>29</v>
      </c>
      <c r="F23" s="324"/>
      <c r="G23" s="324"/>
      <c r="H23" s="324"/>
      <c r="I23" s="324"/>
      <c r="J23" s="324"/>
      <c r="K23" s="325">
        <f>SUM(D23:J23)</f>
        <v>29</v>
      </c>
      <c r="L23" s="326">
        <v>0</v>
      </c>
      <c r="M23" s="327">
        <v>100</v>
      </c>
      <c r="N23" s="324">
        <v>138</v>
      </c>
      <c r="O23" s="324">
        <v>40</v>
      </c>
      <c r="P23" s="328">
        <v>74</v>
      </c>
      <c r="Q23" s="329">
        <v>860</v>
      </c>
    </row>
    <row r="24" spans="1:17" ht="25.5" customHeight="1" thickTop="1" thickBot="1">
      <c r="A24" s="640"/>
      <c r="B24" s="212" t="s">
        <v>111</v>
      </c>
      <c r="C24" s="128">
        <f>SUM(C21:C23)</f>
        <v>99</v>
      </c>
      <c r="D24" s="128"/>
      <c r="E24" s="128">
        <f t="shared" ref="E24:L24" si="15">SUM(E21:E23)</f>
        <v>99</v>
      </c>
      <c r="F24" s="128"/>
      <c r="G24" s="128"/>
      <c r="H24" s="128"/>
      <c r="I24" s="128"/>
      <c r="J24" s="111"/>
      <c r="K24" s="128">
        <f t="shared" si="15"/>
        <v>99</v>
      </c>
      <c r="L24" s="128">
        <f t="shared" si="15"/>
        <v>0</v>
      </c>
      <c r="M24" s="20">
        <f>+K24/C24*100</f>
        <v>100</v>
      </c>
      <c r="N24" s="191">
        <f>+O24/C24*100</f>
        <v>106.06060606060606</v>
      </c>
      <c r="O24" s="20">
        <f>SUM(O21:O23)</f>
        <v>105</v>
      </c>
      <c r="P24" s="210">
        <f>+Q24/50/C24*100</f>
        <v>42.020202020202021</v>
      </c>
      <c r="Q24" s="133">
        <f>SUM(Q21:Q23)</f>
        <v>2080</v>
      </c>
    </row>
    <row r="25" spans="1:17" ht="25.5" customHeight="1">
      <c r="A25" s="639" t="s">
        <v>170</v>
      </c>
      <c r="B25" s="80" t="s">
        <v>171</v>
      </c>
      <c r="C25" s="316">
        <v>93</v>
      </c>
      <c r="D25" s="317">
        <v>1</v>
      </c>
      <c r="E25" s="317">
        <v>87</v>
      </c>
      <c r="F25" s="317"/>
      <c r="G25" s="317"/>
      <c r="H25" s="317"/>
      <c r="I25" s="317"/>
      <c r="J25" s="317"/>
      <c r="K25" s="336">
        <v>88</v>
      </c>
      <c r="L25" s="319">
        <v>5</v>
      </c>
      <c r="M25" s="320">
        <v>94</v>
      </c>
      <c r="N25" s="317">
        <v>91</v>
      </c>
      <c r="O25" s="317">
        <v>85</v>
      </c>
      <c r="P25" s="321">
        <v>16</v>
      </c>
      <c r="Q25" s="322">
        <v>600</v>
      </c>
    </row>
    <row r="26" spans="1:17" ht="25.5" customHeight="1">
      <c r="A26" s="647"/>
      <c r="B26" s="69" t="s">
        <v>172</v>
      </c>
      <c r="C26" s="19">
        <v>23</v>
      </c>
      <c r="D26" s="330"/>
      <c r="E26" s="330">
        <v>20</v>
      </c>
      <c r="F26" s="330"/>
      <c r="G26" s="330"/>
      <c r="H26" s="330"/>
      <c r="I26" s="330"/>
      <c r="J26" s="330"/>
      <c r="K26" s="337">
        <v>20</v>
      </c>
      <c r="L26" s="332">
        <v>3</v>
      </c>
      <c r="M26" s="333">
        <v>87</v>
      </c>
      <c r="N26" s="330">
        <v>94</v>
      </c>
      <c r="O26" s="330">
        <v>22</v>
      </c>
      <c r="P26" s="334">
        <v>33</v>
      </c>
      <c r="Q26" s="335">
        <v>300</v>
      </c>
    </row>
    <row r="27" spans="1:17" ht="25.5" customHeight="1" thickBot="1">
      <c r="A27" s="647"/>
      <c r="B27" s="215" t="s">
        <v>173</v>
      </c>
      <c r="C27" s="323">
        <v>18</v>
      </c>
      <c r="D27" s="324"/>
      <c r="E27" s="324">
        <v>15</v>
      </c>
      <c r="F27" s="324"/>
      <c r="G27" s="324"/>
      <c r="H27" s="324"/>
      <c r="I27" s="324"/>
      <c r="J27" s="324"/>
      <c r="K27" s="325">
        <v>15</v>
      </c>
      <c r="L27" s="326">
        <v>3</v>
      </c>
      <c r="M27" s="327">
        <v>83</v>
      </c>
      <c r="N27" s="324">
        <v>111</v>
      </c>
      <c r="O27" s="324">
        <v>20</v>
      </c>
      <c r="P27" s="328">
        <v>14</v>
      </c>
      <c r="Q27" s="329">
        <v>100</v>
      </c>
    </row>
    <row r="28" spans="1:17" ht="25.5" customHeight="1" thickTop="1" thickBot="1">
      <c r="A28" s="640"/>
      <c r="B28" s="212" t="s">
        <v>111</v>
      </c>
      <c r="C28" s="128">
        <f>SUM(C25:C27)</f>
        <v>134</v>
      </c>
      <c r="D28" s="128">
        <f t="shared" ref="D28:L28" si="16">SUM(D25:D27)</f>
        <v>1</v>
      </c>
      <c r="E28" s="128">
        <f t="shared" si="16"/>
        <v>122</v>
      </c>
      <c r="F28" s="128"/>
      <c r="G28" s="128"/>
      <c r="H28" s="128"/>
      <c r="I28" s="128"/>
      <c r="J28" s="128"/>
      <c r="K28" s="128">
        <f t="shared" si="16"/>
        <v>123</v>
      </c>
      <c r="L28" s="128">
        <f t="shared" si="16"/>
        <v>11</v>
      </c>
      <c r="M28" s="20">
        <f>+K28/C28*100</f>
        <v>91.791044776119406</v>
      </c>
      <c r="N28" s="191">
        <f>+O28/C28*100</f>
        <v>94.776119402985074</v>
      </c>
      <c r="O28" s="128">
        <f>SUM(O25:O27)</f>
        <v>127</v>
      </c>
      <c r="P28" s="210">
        <f>+Q28/50/C28*100</f>
        <v>14.925373134328357</v>
      </c>
      <c r="Q28" s="133">
        <f>SUM(Q25:Q27)</f>
        <v>1000</v>
      </c>
    </row>
    <row r="29" spans="1:17" ht="25.5" customHeight="1" thickBot="1">
      <c r="A29" s="639" t="s">
        <v>174</v>
      </c>
      <c r="B29" s="217" t="s">
        <v>175</v>
      </c>
      <c r="C29" s="338">
        <v>148</v>
      </c>
      <c r="D29" s="338"/>
      <c r="E29" s="338">
        <v>57</v>
      </c>
      <c r="F29" s="338"/>
      <c r="G29" s="338"/>
      <c r="H29" s="338"/>
      <c r="I29" s="338"/>
      <c r="J29" s="338">
        <v>1</v>
      </c>
      <c r="K29" s="339">
        <v>58</v>
      </c>
      <c r="L29" s="340">
        <v>90</v>
      </c>
      <c r="M29" s="341">
        <v>39.189189189189186</v>
      </c>
      <c r="N29" s="338">
        <v>114.86486486486487</v>
      </c>
      <c r="O29" s="338">
        <v>170</v>
      </c>
      <c r="P29" s="342">
        <v>3.5472972972972974</v>
      </c>
      <c r="Q29" s="343">
        <v>210</v>
      </c>
    </row>
    <row r="30" spans="1:17" ht="25.5" customHeight="1" thickTop="1" thickBot="1">
      <c r="A30" s="640"/>
      <c r="B30" s="212" t="s">
        <v>111</v>
      </c>
      <c r="C30" s="128">
        <f>SUM(C29)</f>
        <v>148</v>
      </c>
      <c r="D30" s="128"/>
      <c r="E30" s="128">
        <f t="shared" ref="E30:L30" si="17">SUM(E29)</f>
        <v>57</v>
      </c>
      <c r="F30" s="128"/>
      <c r="G30" s="128"/>
      <c r="H30" s="128"/>
      <c r="I30" s="128"/>
      <c r="J30" s="128">
        <f t="shared" si="17"/>
        <v>1</v>
      </c>
      <c r="K30" s="128">
        <f t="shared" si="17"/>
        <v>58</v>
      </c>
      <c r="L30" s="128">
        <f t="shared" si="17"/>
        <v>90</v>
      </c>
      <c r="M30" s="20">
        <f>+K30/C30*100</f>
        <v>39.189189189189186</v>
      </c>
      <c r="N30" s="191">
        <f>+O30/C30*100</f>
        <v>114.86486486486487</v>
      </c>
      <c r="O30" s="128">
        <f>SUM(O29)</f>
        <v>170</v>
      </c>
      <c r="P30" s="210">
        <v>4</v>
      </c>
      <c r="Q30" s="133">
        <f>SUM(Q29)</f>
        <v>210</v>
      </c>
    </row>
    <row r="31" spans="1:17" ht="25.5" customHeight="1">
      <c r="A31" s="639" t="s">
        <v>179</v>
      </c>
      <c r="B31" s="80" t="s">
        <v>176</v>
      </c>
      <c r="C31" s="316">
        <v>45</v>
      </c>
      <c r="D31" s="317"/>
      <c r="E31" s="317">
        <v>39</v>
      </c>
      <c r="F31" s="317"/>
      <c r="G31" s="317"/>
      <c r="H31" s="317"/>
      <c r="I31" s="317"/>
      <c r="J31" s="317"/>
      <c r="K31" s="318">
        <v>39</v>
      </c>
      <c r="L31" s="319">
        <v>6</v>
      </c>
      <c r="M31" s="320">
        <v>87</v>
      </c>
      <c r="N31" s="317">
        <v>107</v>
      </c>
      <c r="O31" s="317">
        <v>48</v>
      </c>
      <c r="P31" s="321">
        <v>4</v>
      </c>
      <c r="Q31" s="322">
        <v>80</v>
      </c>
    </row>
    <row r="32" spans="1:17" ht="25.5" customHeight="1">
      <c r="A32" s="647"/>
      <c r="B32" s="69" t="s">
        <v>177</v>
      </c>
      <c r="C32" s="19">
        <v>13</v>
      </c>
      <c r="D32" s="330"/>
      <c r="E32" s="330">
        <v>11</v>
      </c>
      <c r="F32" s="330"/>
      <c r="G32" s="330"/>
      <c r="H32" s="330"/>
      <c r="I32" s="330"/>
      <c r="J32" s="330"/>
      <c r="K32" s="331">
        <v>11</v>
      </c>
      <c r="L32" s="332">
        <v>2</v>
      </c>
      <c r="M32" s="333">
        <v>85</v>
      </c>
      <c r="N32" s="330">
        <v>98</v>
      </c>
      <c r="O32" s="330">
        <v>13</v>
      </c>
      <c r="P32" s="334"/>
      <c r="Q32" s="335"/>
    </row>
    <row r="33" spans="1:17" ht="25.5" customHeight="1" thickBot="1">
      <c r="A33" s="647"/>
      <c r="B33" s="215" t="s">
        <v>178</v>
      </c>
      <c r="C33" s="323">
        <v>12</v>
      </c>
      <c r="D33" s="324"/>
      <c r="E33" s="324">
        <v>11</v>
      </c>
      <c r="F33" s="324"/>
      <c r="G33" s="324"/>
      <c r="H33" s="324"/>
      <c r="I33" s="324"/>
      <c r="J33" s="324"/>
      <c r="K33" s="325">
        <v>11</v>
      </c>
      <c r="L33" s="326">
        <v>1</v>
      </c>
      <c r="M33" s="327">
        <v>91</v>
      </c>
      <c r="N33" s="324">
        <v>105</v>
      </c>
      <c r="O33" s="324">
        <v>13</v>
      </c>
      <c r="P33" s="328"/>
      <c r="Q33" s="329"/>
    </row>
    <row r="34" spans="1:17" s="81" customFormat="1" ht="25.5" customHeight="1" thickTop="1" thickBot="1">
      <c r="A34" s="640"/>
      <c r="B34" s="212" t="s">
        <v>111</v>
      </c>
      <c r="C34" s="128">
        <f>SUM(C31:C33)</f>
        <v>70</v>
      </c>
      <c r="D34" s="128"/>
      <c r="E34" s="128">
        <f t="shared" ref="E34:L34" si="18">SUM(E31:E33)</f>
        <v>61</v>
      </c>
      <c r="F34" s="128"/>
      <c r="G34" s="128"/>
      <c r="H34" s="128"/>
      <c r="I34" s="128"/>
      <c r="J34" s="128"/>
      <c r="K34" s="128">
        <f t="shared" si="18"/>
        <v>61</v>
      </c>
      <c r="L34" s="128">
        <f t="shared" si="18"/>
        <v>9</v>
      </c>
      <c r="M34" s="20">
        <f>+K34/C34*100</f>
        <v>87.142857142857139</v>
      </c>
      <c r="N34" s="191">
        <f>+O34/C34*100</f>
        <v>105.71428571428572</v>
      </c>
      <c r="O34" s="128">
        <f>SUM(O31:O33)</f>
        <v>74</v>
      </c>
      <c r="P34" s="210">
        <f>+Q34/50/C34*100</f>
        <v>2.2857142857142856</v>
      </c>
      <c r="Q34" s="133">
        <f>SUM(Q31:Q33)</f>
        <v>80</v>
      </c>
    </row>
    <row r="35" spans="1:17" ht="25.5" customHeight="1">
      <c r="A35" s="639" t="s">
        <v>180</v>
      </c>
      <c r="B35" s="208" t="s">
        <v>301</v>
      </c>
      <c r="C35" s="316">
        <v>53</v>
      </c>
      <c r="D35" s="317"/>
      <c r="E35" s="317">
        <v>35</v>
      </c>
      <c r="F35" s="317">
        <v>5</v>
      </c>
      <c r="G35" s="317"/>
      <c r="H35" s="317"/>
      <c r="I35" s="317"/>
      <c r="J35" s="317"/>
      <c r="K35" s="336">
        <v>40</v>
      </c>
      <c r="L35" s="319">
        <v>13</v>
      </c>
      <c r="M35" s="344">
        <v>75</v>
      </c>
      <c r="N35" s="317">
        <v>117</v>
      </c>
      <c r="O35" s="317">
        <v>62</v>
      </c>
      <c r="P35" s="321">
        <v>6</v>
      </c>
      <c r="Q35" s="322">
        <v>120</v>
      </c>
    </row>
    <row r="36" spans="1:17" ht="25.5" customHeight="1">
      <c r="A36" s="653"/>
      <c r="B36" s="209" t="s">
        <v>302</v>
      </c>
      <c r="C36" s="19">
        <v>7</v>
      </c>
      <c r="D36" s="345"/>
      <c r="E36" s="330">
        <v>5</v>
      </c>
      <c r="F36" s="330"/>
      <c r="G36" s="330"/>
      <c r="H36" s="330"/>
      <c r="I36" s="330"/>
      <c r="J36" s="330"/>
      <c r="K36" s="19">
        <v>5</v>
      </c>
      <c r="L36" s="332">
        <v>2</v>
      </c>
      <c r="M36" s="19">
        <v>71</v>
      </c>
      <c r="N36" s="345">
        <v>95</v>
      </c>
      <c r="O36" s="330">
        <v>7</v>
      </c>
      <c r="P36" s="334"/>
      <c r="Q36" s="335"/>
    </row>
    <row r="37" spans="1:17" ht="25.5" customHeight="1">
      <c r="A37" s="653"/>
      <c r="B37" s="209" t="s">
        <v>303</v>
      </c>
      <c r="C37" s="19">
        <v>9</v>
      </c>
      <c r="D37" s="345"/>
      <c r="E37" s="330">
        <v>6</v>
      </c>
      <c r="F37" s="330">
        <v>1</v>
      </c>
      <c r="G37" s="330"/>
      <c r="H37" s="330"/>
      <c r="I37" s="330"/>
      <c r="J37" s="330"/>
      <c r="K37" s="19">
        <v>7</v>
      </c>
      <c r="L37" s="332">
        <v>2</v>
      </c>
      <c r="M37" s="19">
        <v>78</v>
      </c>
      <c r="N37" s="345">
        <v>106</v>
      </c>
      <c r="O37" s="330">
        <v>10</v>
      </c>
      <c r="P37" s="334"/>
      <c r="Q37" s="335"/>
    </row>
    <row r="38" spans="1:17" ht="25.5" customHeight="1">
      <c r="A38" s="653"/>
      <c r="B38" s="209" t="s">
        <v>304</v>
      </c>
      <c r="C38" s="19">
        <v>20</v>
      </c>
      <c r="D38" s="345"/>
      <c r="E38" s="330">
        <v>13</v>
      </c>
      <c r="F38" s="330">
        <v>2</v>
      </c>
      <c r="G38" s="330"/>
      <c r="H38" s="330"/>
      <c r="I38" s="330"/>
      <c r="J38" s="330"/>
      <c r="K38" s="19">
        <v>15</v>
      </c>
      <c r="L38" s="332">
        <v>5</v>
      </c>
      <c r="M38" s="19">
        <v>75</v>
      </c>
      <c r="N38" s="345">
        <v>132</v>
      </c>
      <c r="O38" s="330">
        <v>26</v>
      </c>
      <c r="P38" s="334">
        <v>3</v>
      </c>
      <c r="Q38" s="335">
        <v>20</v>
      </c>
    </row>
    <row r="39" spans="1:17" ht="25.5" customHeight="1">
      <c r="A39" s="653"/>
      <c r="B39" s="209" t="s">
        <v>305</v>
      </c>
      <c r="C39" s="19">
        <v>12</v>
      </c>
      <c r="D39" s="345">
        <v>1</v>
      </c>
      <c r="E39" s="330">
        <v>6</v>
      </c>
      <c r="F39" s="330">
        <v>1</v>
      </c>
      <c r="G39" s="330"/>
      <c r="H39" s="330"/>
      <c r="I39" s="330"/>
      <c r="J39" s="330"/>
      <c r="K39" s="19">
        <v>8</v>
      </c>
      <c r="L39" s="332">
        <v>4</v>
      </c>
      <c r="M39" s="19">
        <v>67</v>
      </c>
      <c r="N39" s="345">
        <v>142</v>
      </c>
      <c r="O39" s="330">
        <v>17</v>
      </c>
      <c r="P39" s="334"/>
      <c r="Q39" s="335"/>
    </row>
    <row r="40" spans="1:17" ht="25.5" customHeight="1">
      <c r="A40" s="653"/>
      <c r="B40" s="209" t="s">
        <v>306</v>
      </c>
      <c r="C40" s="19">
        <v>11</v>
      </c>
      <c r="D40" s="345"/>
      <c r="E40" s="330">
        <v>8</v>
      </c>
      <c r="F40" s="330"/>
      <c r="G40" s="330"/>
      <c r="H40" s="330"/>
      <c r="I40" s="330"/>
      <c r="J40" s="330"/>
      <c r="K40" s="19">
        <v>8</v>
      </c>
      <c r="L40" s="332">
        <v>3</v>
      </c>
      <c r="M40" s="19">
        <v>73</v>
      </c>
      <c r="N40" s="345">
        <v>110</v>
      </c>
      <c r="O40" s="330">
        <v>12</v>
      </c>
      <c r="P40" s="334"/>
      <c r="Q40" s="335"/>
    </row>
    <row r="41" spans="1:17" ht="25.5" customHeight="1">
      <c r="A41" s="647"/>
      <c r="B41" s="209" t="s">
        <v>307</v>
      </c>
      <c r="C41" s="19">
        <v>4</v>
      </c>
      <c r="D41" s="345"/>
      <c r="E41" s="330">
        <v>3</v>
      </c>
      <c r="F41" s="330"/>
      <c r="G41" s="330"/>
      <c r="H41" s="330"/>
      <c r="I41" s="330"/>
      <c r="J41" s="330"/>
      <c r="K41" s="19">
        <v>3</v>
      </c>
      <c r="L41" s="332">
        <v>1</v>
      </c>
      <c r="M41" s="19">
        <v>75</v>
      </c>
      <c r="N41" s="345">
        <v>120</v>
      </c>
      <c r="O41" s="330">
        <v>5</v>
      </c>
      <c r="P41" s="334"/>
      <c r="Q41" s="335"/>
    </row>
    <row r="42" spans="1:17" ht="25.5" customHeight="1" thickBot="1">
      <c r="A42" s="647"/>
      <c r="B42" s="218" t="s">
        <v>308</v>
      </c>
      <c r="C42" s="323">
        <v>7</v>
      </c>
      <c r="D42" s="324"/>
      <c r="E42" s="324">
        <v>6</v>
      </c>
      <c r="F42" s="324"/>
      <c r="G42" s="324"/>
      <c r="H42" s="324"/>
      <c r="I42" s="324"/>
      <c r="J42" s="324"/>
      <c r="K42" s="323">
        <v>6</v>
      </c>
      <c r="L42" s="326">
        <v>1</v>
      </c>
      <c r="M42" s="323">
        <v>86</v>
      </c>
      <c r="N42" s="346">
        <v>126</v>
      </c>
      <c r="O42" s="324">
        <v>9</v>
      </c>
      <c r="P42" s="328">
        <v>57</v>
      </c>
      <c r="Q42" s="329">
        <v>160</v>
      </c>
    </row>
    <row r="43" spans="1:17" ht="25.5" customHeight="1" thickTop="1" thickBot="1">
      <c r="A43" s="640"/>
      <c r="B43" s="212" t="s">
        <v>111</v>
      </c>
      <c r="C43" s="128">
        <f>SUM(C35:C42)</f>
        <v>123</v>
      </c>
      <c r="D43" s="128">
        <f t="shared" ref="D43:L43" si="19">SUM(D35:D42)</f>
        <v>1</v>
      </c>
      <c r="E43" s="128">
        <f t="shared" si="19"/>
        <v>82</v>
      </c>
      <c r="F43" s="128">
        <f t="shared" si="19"/>
        <v>9</v>
      </c>
      <c r="G43" s="128"/>
      <c r="H43" s="128"/>
      <c r="I43" s="128"/>
      <c r="J43" s="128"/>
      <c r="K43" s="242">
        <f t="shared" si="19"/>
        <v>92</v>
      </c>
      <c r="L43" s="242">
        <f t="shared" si="19"/>
        <v>31</v>
      </c>
      <c r="M43" s="20">
        <f>+K43/C43*100</f>
        <v>74.796747967479675</v>
      </c>
      <c r="N43" s="191">
        <f>+O43/C43*100</f>
        <v>120.32520325203254</v>
      </c>
      <c r="O43" s="20">
        <f>SUM(O35:O42)</f>
        <v>148</v>
      </c>
      <c r="P43" s="210">
        <f>+Q43/50/C43*100</f>
        <v>4.8780487804878048</v>
      </c>
      <c r="Q43" s="211">
        <f>SUM(Q35:Q42)</f>
        <v>300</v>
      </c>
    </row>
    <row r="44" spans="1:17" ht="25.5" customHeight="1">
      <c r="A44" s="639" t="s">
        <v>181</v>
      </c>
      <c r="B44" s="80" t="s">
        <v>182</v>
      </c>
      <c r="C44" s="162">
        <v>67</v>
      </c>
      <c r="D44" s="347"/>
      <c r="E44" s="316">
        <v>60</v>
      </c>
      <c r="F44" s="316"/>
      <c r="G44" s="316">
        <v>6</v>
      </c>
      <c r="H44" s="317"/>
      <c r="I44" s="317"/>
      <c r="J44" s="317">
        <v>1</v>
      </c>
      <c r="K44" s="336">
        <v>67</v>
      </c>
      <c r="L44" s="319"/>
      <c r="M44" s="320">
        <v>100</v>
      </c>
      <c r="N44" s="317">
        <v>136</v>
      </c>
      <c r="O44" s="317">
        <v>91</v>
      </c>
      <c r="P44" s="348">
        <v>29</v>
      </c>
      <c r="Q44" s="349">
        <v>780</v>
      </c>
    </row>
    <row r="45" spans="1:17" ht="25.5" customHeight="1">
      <c r="A45" s="647"/>
      <c r="B45" s="69" t="s">
        <v>183</v>
      </c>
      <c r="C45" s="19">
        <v>19</v>
      </c>
      <c r="D45" s="19"/>
      <c r="E45" s="19">
        <v>19</v>
      </c>
      <c r="F45" s="19"/>
      <c r="G45" s="19"/>
      <c r="H45" s="345"/>
      <c r="I45" s="330"/>
      <c r="J45" s="330"/>
      <c r="K45" s="19">
        <v>19</v>
      </c>
      <c r="L45" s="332"/>
      <c r="M45" s="333">
        <v>100</v>
      </c>
      <c r="N45" s="330">
        <v>116</v>
      </c>
      <c r="O45" s="330">
        <v>22</v>
      </c>
      <c r="P45" s="199">
        <v>59</v>
      </c>
      <c r="Q45" s="350">
        <v>450</v>
      </c>
    </row>
    <row r="46" spans="1:17" ht="25.5" customHeight="1">
      <c r="A46" s="647"/>
      <c r="B46" s="69" t="s">
        <v>184</v>
      </c>
      <c r="C46" s="19">
        <v>19</v>
      </c>
      <c r="D46" s="19"/>
      <c r="E46" s="19">
        <v>19</v>
      </c>
      <c r="F46" s="19"/>
      <c r="G46" s="19"/>
      <c r="H46" s="345"/>
      <c r="I46" s="330"/>
      <c r="J46" s="330"/>
      <c r="K46" s="19">
        <v>19</v>
      </c>
      <c r="L46" s="332"/>
      <c r="M46" s="333">
        <v>100</v>
      </c>
      <c r="N46" s="330">
        <v>162</v>
      </c>
      <c r="O46" s="330">
        <v>31</v>
      </c>
      <c r="P46" s="199">
        <v>46</v>
      </c>
      <c r="Q46" s="350">
        <v>350</v>
      </c>
    </row>
    <row r="47" spans="1:17" ht="25.5" customHeight="1">
      <c r="A47" s="647"/>
      <c r="B47" s="69" t="s">
        <v>185</v>
      </c>
      <c r="C47" s="19">
        <v>3</v>
      </c>
      <c r="D47" s="19"/>
      <c r="E47" s="19">
        <v>3</v>
      </c>
      <c r="F47" s="19"/>
      <c r="G47" s="19"/>
      <c r="H47" s="345"/>
      <c r="I47" s="330"/>
      <c r="J47" s="330"/>
      <c r="K47" s="19">
        <v>3</v>
      </c>
      <c r="L47" s="332"/>
      <c r="M47" s="333">
        <v>100</v>
      </c>
      <c r="N47" s="330">
        <v>137</v>
      </c>
      <c r="O47" s="330">
        <v>4</v>
      </c>
      <c r="P47" s="199"/>
      <c r="Q47" s="350"/>
    </row>
    <row r="48" spans="1:17" ht="25.5" customHeight="1">
      <c r="A48" s="647"/>
      <c r="B48" s="69" t="s">
        <v>186</v>
      </c>
      <c r="C48" s="19">
        <v>48</v>
      </c>
      <c r="D48" s="19"/>
      <c r="E48" s="19">
        <v>48</v>
      </c>
      <c r="F48" s="19"/>
      <c r="G48" s="19"/>
      <c r="H48" s="345"/>
      <c r="I48" s="330"/>
      <c r="J48" s="330"/>
      <c r="K48" s="19">
        <v>48</v>
      </c>
      <c r="L48" s="332"/>
      <c r="M48" s="333">
        <v>100</v>
      </c>
      <c r="N48" s="330">
        <v>191</v>
      </c>
      <c r="O48" s="330">
        <v>92</v>
      </c>
      <c r="P48" s="199">
        <v>73</v>
      </c>
      <c r="Q48" s="350">
        <v>1400</v>
      </c>
    </row>
    <row r="49" spans="1:17" ht="25.5" customHeight="1">
      <c r="A49" s="647"/>
      <c r="B49" s="69" t="s">
        <v>187</v>
      </c>
      <c r="C49" s="19">
        <v>3</v>
      </c>
      <c r="D49" s="19"/>
      <c r="E49" s="19">
        <v>3</v>
      </c>
      <c r="F49" s="19"/>
      <c r="G49" s="19"/>
      <c r="H49" s="345"/>
      <c r="I49" s="330"/>
      <c r="J49" s="330"/>
      <c r="K49" s="19">
        <v>3</v>
      </c>
      <c r="L49" s="332"/>
      <c r="M49" s="333">
        <v>100</v>
      </c>
      <c r="N49" s="330">
        <v>78</v>
      </c>
      <c r="O49" s="330">
        <v>2</v>
      </c>
      <c r="P49" s="199"/>
      <c r="Q49" s="350"/>
    </row>
    <row r="50" spans="1:17" ht="25.5" customHeight="1">
      <c r="A50" s="647"/>
      <c r="B50" s="129" t="s">
        <v>188</v>
      </c>
      <c r="C50" s="47">
        <v>5</v>
      </c>
      <c r="D50" s="345"/>
      <c r="E50" s="330">
        <v>5</v>
      </c>
      <c r="F50" s="330"/>
      <c r="G50" s="330"/>
      <c r="H50" s="330"/>
      <c r="I50" s="330"/>
      <c r="J50" s="330"/>
      <c r="K50" s="19">
        <v>5</v>
      </c>
      <c r="L50" s="332"/>
      <c r="M50" s="333">
        <v>100</v>
      </c>
      <c r="N50" s="330">
        <v>121</v>
      </c>
      <c r="O50" s="330">
        <v>6</v>
      </c>
      <c r="P50" s="199"/>
      <c r="Q50" s="350"/>
    </row>
    <row r="51" spans="1:17" ht="25.5" customHeight="1">
      <c r="A51" s="647"/>
      <c r="B51" s="69" t="s">
        <v>189</v>
      </c>
      <c r="C51" s="19">
        <v>3</v>
      </c>
      <c r="D51" s="330"/>
      <c r="E51" s="330">
        <v>3</v>
      </c>
      <c r="F51" s="330"/>
      <c r="G51" s="330"/>
      <c r="H51" s="330"/>
      <c r="I51" s="330"/>
      <c r="J51" s="330"/>
      <c r="K51" s="19">
        <v>3</v>
      </c>
      <c r="L51" s="332"/>
      <c r="M51" s="333">
        <v>100</v>
      </c>
      <c r="N51" s="330">
        <v>70</v>
      </c>
      <c r="O51" s="330">
        <v>2</v>
      </c>
      <c r="P51" s="199"/>
      <c r="Q51" s="350"/>
    </row>
    <row r="52" spans="1:17" ht="25.5" customHeight="1" thickBot="1">
      <c r="A52" s="647"/>
      <c r="B52" s="215" t="s">
        <v>190</v>
      </c>
      <c r="C52" s="323">
        <v>16</v>
      </c>
      <c r="D52" s="324">
        <v>14</v>
      </c>
      <c r="E52" s="324"/>
      <c r="F52" s="324"/>
      <c r="G52" s="324">
        <v>2</v>
      </c>
      <c r="H52" s="324"/>
      <c r="I52" s="324"/>
      <c r="J52" s="324"/>
      <c r="K52" s="323">
        <v>16</v>
      </c>
      <c r="L52" s="326"/>
      <c r="M52" s="327">
        <v>100</v>
      </c>
      <c r="N52" s="324">
        <v>107</v>
      </c>
      <c r="O52" s="324">
        <v>17</v>
      </c>
      <c r="P52" s="351">
        <v>33</v>
      </c>
      <c r="Q52" s="352">
        <v>210</v>
      </c>
    </row>
    <row r="53" spans="1:17" ht="25.5" customHeight="1" thickTop="1" thickBot="1">
      <c r="A53" s="640"/>
      <c r="B53" s="212" t="s">
        <v>111</v>
      </c>
      <c r="C53" s="128">
        <f>SUM(C44:C52)</f>
        <v>183</v>
      </c>
      <c r="D53" s="128">
        <f t="shared" ref="D53:Q53" si="20">SUM(D44:D52)</f>
        <v>14</v>
      </c>
      <c r="E53" s="128">
        <f t="shared" si="20"/>
        <v>160</v>
      </c>
      <c r="F53" s="128"/>
      <c r="G53" s="128">
        <f t="shared" si="20"/>
        <v>8</v>
      </c>
      <c r="H53" s="128"/>
      <c r="I53" s="128"/>
      <c r="J53" s="128">
        <f t="shared" si="20"/>
        <v>1</v>
      </c>
      <c r="K53" s="128">
        <f t="shared" si="20"/>
        <v>183</v>
      </c>
      <c r="L53" s="128"/>
      <c r="M53" s="20">
        <f>+K53/C53*100</f>
        <v>100</v>
      </c>
      <c r="N53" s="191">
        <f>+O53/C53*100</f>
        <v>145.90163934426229</v>
      </c>
      <c r="O53" s="20">
        <f t="shared" si="20"/>
        <v>267</v>
      </c>
      <c r="P53" s="210">
        <f>+Q53/50/C53*100</f>
        <v>34.863387978142072</v>
      </c>
      <c r="Q53" s="133">
        <f t="shared" si="20"/>
        <v>3190</v>
      </c>
    </row>
    <row r="54" spans="1:17" ht="25.5" customHeight="1">
      <c r="A54" s="639" t="s">
        <v>191</v>
      </c>
      <c r="B54" s="80" t="s">
        <v>192</v>
      </c>
      <c r="C54" s="353">
        <v>230</v>
      </c>
      <c r="D54" s="354"/>
      <c r="E54" s="354">
        <v>12</v>
      </c>
      <c r="F54" s="354"/>
      <c r="G54" s="354"/>
      <c r="H54" s="354">
        <v>190.5</v>
      </c>
      <c r="I54" s="354"/>
      <c r="J54" s="354"/>
      <c r="K54" s="355">
        <f>SUM(D54:I54)</f>
        <v>202.5</v>
      </c>
      <c r="L54" s="356">
        <v>27</v>
      </c>
      <c r="M54" s="357">
        <v>88</v>
      </c>
      <c r="N54" s="354">
        <v>166</v>
      </c>
      <c r="O54" s="354">
        <v>382</v>
      </c>
      <c r="P54" s="358">
        <v>88</v>
      </c>
      <c r="Q54" s="359">
        <v>8100</v>
      </c>
    </row>
    <row r="55" spans="1:17" ht="25.5" customHeight="1">
      <c r="A55" s="647"/>
      <c r="B55" s="69" t="s">
        <v>193</v>
      </c>
      <c r="C55" s="360">
        <v>6</v>
      </c>
      <c r="D55" s="361"/>
      <c r="E55" s="361"/>
      <c r="F55" s="361"/>
      <c r="G55" s="361"/>
      <c r="H55" s="361"/>
      <c r="I55" s="361"/>
      <c r="J55" s="361"/>
      <c r="K55" s="362"/>
      <c r="L55" s="363">
        <v>6</v>
      </c>
      <c r="M55" s="364"/>
      <c r="N55" s="361">
        <v>109</v>
      </c>
      <c r="O55" s="361">
        <v>7</v>
      </c>
      <c r="P55" s="365"/>
      <c r="Q55" s="366"/>
    </row>
    <row r="56" spans="1:17" ht="25.5" customHeight="1" thickBot="1">
      <c r="A56" s="647"/>
      <c r="B56" s="215" t="s">
        <v>194</v>
      </c>
      <c r="C56" s="367">
        <v>56</v>
      </c>
      <c r="D56" s="368"/>
      <c r="E56" s="368"/>
      <c r="F56" s="368"/>
      <c r="G56" s="368"/>
      <c r="H56" s="368">
        <v>50.25</v>
      </c>
      <c r="I56" s="368"/>
      <c r="J56" s="368"/>
      <c r="K56" s="369">
        <f>SUM(D56:I56)</f>
        <v>50.25</v>
      </c>
      <c r="L56" s="370">
        <v>6</v>
      </c>
      <c r="M56" s="371">
        <v>89</v>
      </c>
      <c r="N56" s="368">
        <v>186</v>
      </c>
      <c r="O56" s="368">
        <v>104</v>
      </c>
      <c r="P56" s="372">
        <v>90</v>
      </c>
      <c r="Q56" s="373">
        <v>2010</v>
      </c>
    </row>
    <row r="57" spans="1:17" ht="25.5" customHeight="1" thickTop="1" thickBot="1">
      <c r="A57" s="640"/>
      <c r="B57" s="212" t="s">
        <v>111</v>
      </c>
      <c r="C57" s="128">
        <f>SUM(C54:C56)</f>
        <v>292</v>
      </c>
      <c r="D57" s="128"/>
      <c r="E57" s="128">
        <f t="shared" ref="E57:H57" si="21">SUM(E54:E56)</f>
        <v>12</v>
      </c>
      <c r="F57" s="128"/>
      <c r="G57" s="128"/>
      <c r="H57" s="128">
        <f t="shared" si="21"/>
        <v>240.75</v>
      </c>
      <c r="I57" s="128"/>
      <c r="J57" s="128"/>
      <c r="K57" s="128">
        <f>SUM(K54:K56)</f>
        <v>252.75</v>
      </c>
      <c r="L57" s="128">
        <f>SUM(L54:L56)</f>
        <v>39</v>
      </c>
      <c r="M57" s="20">
        <f>+K57/C57*100</f>
        <v>86.558219178082197</v>
      </c>
      <c r="N57" s="191">
        <f>+O57/C57*100</f>
        <v>168.83561643835617</v>
      </c>
      <c r="O57" s="128">
        <f>SUM(O54:O56)</f>
        <v>493</v>
      </c>
      <c r="P57" s="210">
        <f>+Q57/50/C57*100</f>
        <v>69.246575342465761</v>
      </c>
      <c r="Q57" s="133">
        <f>SUM(Q54:Q56)</f>
        <v>10110</v>
      </c>
    </row>
    <row r="58" spans="1:17" ht="25.5" customHeight="1">
      <c r="A58" s="639" t="s">
        <v>198</v>
      </c>
      <c r="B58" s="80" t="s">
        <v>195</v>
      </c>
      <c r="C58" s="316">
        <v>100</v>
      </c>
      <c r="D58" s="317">
        <v>0</v>
      </c>
      <c r="E58" s="317">
        <v>17</v>
      </c>
      <c r="F58" s="317"/>
      <c r="G58" s="317"/>
      <c r="H58" s="317">
        <v>5</v>
      </c>
      <c r="I58" s="317">
        <v>1</v>
      </c>
      <c r="J58" s="317"/>
      <c r="K58" s="318">
        <v>23</v>
      </c>
      <c r="L58" s="319">
        <v>77</v>
      </c>
      <c r="M58" s="320">
        <v>23</v>
      </c>
      <c r="N58" s="317">
        <v>151</v>
      </c>
      <c r="O58" s="317">
        <v>151</v>
      </c>
      <c r="P58" s="348">
        <v>18</v>
      </c>
      <c r="Q58" s="349">
        <v>720</v>
      </c>
    </row>
    <row r="59" spans="1:17" ht="25.5" customHeight="1">
      <c r="A59" s="647"/>
      <c r="B59" s="69" t="s">
        <v>282</v>
      </c>
      <c r="C59" s="19">
        <v>2</v>
      </c>
      <c r="D59" s="330"/>
      <c r="E59" s="330"/>
      <c r="F59" s="330"/>
      <c r="G59" s="330"/>
      <c r="H59" s="330"/>
      <c r="I59" s="330"/>
      <c r="J59" s="330"/>
      <c r="K59" s="331"/>
      <c r="L59" s="332">
        <v>2</v>
      </c>
      <c r="M59" s="333"/>
      <c r="N59" s="330">
        <v>107</v>
      </c>
      <c r="O59" s="330">
        <v>2</v>
      </c>
      <c r="P59" s="199"/>
      <c r="Q59" s="350"/>
    </row>
    <row r="60" spans="1:17" ht="25.5" customHeight="1" thickBot="1">
      <c r="A60" s="647"/>
      <c r="B60" s="215" t="s">
        <v>283</v>
      </c>
      <c r="C60" s="323">
        <v>13</v>
      </c>
      <c r="D60" s="324"/>
      <c r="E60" s="324"/>
      <c r="F60" s="324"/>
      <c r="G60" s="324"/>
      <c r="H60" s="324"/>
      <c r="I60" s="324"/>
      <c r="J60" s="324"/>
      <c r="K60" s="325"/>
      <c r="L60" s="326">
        <v>13</v>
      </c>
      <c r="M60" s="327"/>
      <c r="N60" s="324">
        <v>111</v>
      </c>
      <c r="O60" s="324">
        <v>14</v>
      </c>
      <c r="P60" s="351"/>
      <c r="Q60" s="352"/>
    </row>
    <row r="61" spans="1:17" ht="25.5" customHeight="1" thickTop="1" thickBot="1">
      <c r="A61" s="640"/>
      <c r="B61" s="212" t="s">
        <v>111</v>
      </c>
      <c r="C61" s="128">
        <f>SUM(C58:C60)</f>
        <v>115</v>
      </c>
      <c r="D61" s="128">
        <f t="shared" ref="D61:I61" si="22">SUM(D58:D60)</f>
        <v>0</v>
      </c>
      <c r="E61" s="128">
        <f t="shared" si="22"/>
        <v>17</v>
      </c>
      <c r="F61" s="128"/>
      <c r="G61" s="128"/>
      <c r="H61" s="128">
        <f t="shared" si="22"/>
        <v>5</v>
      </c>
      <c r="I61" s="128">
        <f t="shared" si="22"/>
        <v>1</v>
      </c>
      <c r="J61" s="128"/>
      <c r="K61" s="128">
        <f>SUM(K58:K60)</f>
        <v>23</v>
      </c>
      <c r="L61" s="128">
        <f>SUM(L58:L60)</f>
        <v>92</v>
      </c>
      <c r="M61" s="20">
        <f>+K61/C61*100</f>
        <v>20</v>
      </c>
      <c r="N61" s="191">
        <f>+O61/C61*100</f>
        <v>145.21739130434784</v>
      </c>
      <c r="O61" s="128">
        <f>SUM(O58:O60)</f>
        <v>167</v>
      </c>
      <c r="P61" s="210">
        <f>+Q61/50/C61*100</f>
        <v>12.521739130434783</v>
      </c>
      <c r="Q61" s="205">
        <f>SUM(Q58:Q60)</f>
        <v>720</v>
      </c>
    </row>
    <row r="62" spans="1:17" ht="25.5" customHeight="1">
      <c r="A62" s="639" t="s">
        <v>199</v>
      </c>
      <c r="B62" s="203" t="s">
        <v>284</v>
      </c>
      <c r="C62" s="47">
        <v>23</v>
      </c>
      <c r="D62" s="374"/>
      <c r="E62" s="317"/>
      <c r="F62" s="317"/>
      <c r="G62" s="317"/>
      <c r="H62" s="317">
        <v>23</v>
      </c>
      <c r="I62" s="317"/>
      <c r="J62" s="317"/>
      <c r="K62" s="318">
        <f>SUM(D62:J62)</f>
        <v>23</v>
      </c>
      <c r="L62" s="319"/>
      <c r="M62" s="344">
        <v>100</v>
      </c>
      <c r="N62" s="317">
        <v>126</v>
      </c>
      <c r="O62" s="317">
        <v>29</v>
      </c>
      <c r="P62" s="348"/>
      <c r="Q62" s="322"/>
    </row>
    <row r="63" spans="1:17" ht="25.5" customHeight="1">
      <c r="A63" s="653"/>
      <c r="B63" s="69" t="s">
        <v>285</v>
      </c>
      <c r="C63" s="19">
        <v>4</v>
      </c>
      <c r="D63" s="345"/>
      <c r="E63" s="330"/>
      <c r="F63" s="330"/>
      <c r="G63" s="330"/>
      <c r="H63" s="330">
        <v>4</v>
      </c>
      <c r="I63" s="330"/>
      <c r="J63" s="330"/>
      <c r="K63" s="331">
        <f t="shared" ref="K63:K68" si="23">SUM(D63:J63)</f>
        <v>4</v>
      </c>
      <c r="L63" s="332"/>
      <c r="M63" s="19">
        <v>100</v>
      </c>
      <c r="N63" s="345">
        <v>125</v>
      </c>
      <c r="O63" s="330">
        <v>5</v>
      </c>
      <c r="P63" s="199"/>
      <c r="Q63" s="335"/>
    </row>
    <row r="64" spans="1:17" ht="25.5" customHeight="1">
      <c r="A64" s="653"/>
      <c r="B64" s="69" t="s">
        <v>286</v>
      </c>
      <c r="C64" s="19">
        <v>6</v>
      </c>
      <c r="D64" s="345"/>
      <c r="E64" s="330"/>
      <c r="F64" s="330"/>
      <c r="G64" s="330"/>
      <c r="H64" s="330">
        <v>6</v>
      </c>
      <c r="I64" s="330"/>
      <c r="J64" s="330"/>
      <c r="K64" s="331">
        <f t="shared" si="23"/>
        <v>6</v>
      </c>
      <c r="L64" s="332"/>
      <c r="M64" s="19">
        <v>100</v>
      </c>
      <c r="N64" s="345">
        <v>113</v>
      </c>
      <c r="O64" s="330">
        <v>7</v>
      </c>
      <c r="P64" s="199"/>
      <c r="Q64" s="335"/>
    </row>
    <row r="65" spans="1:17" ht="25.5" customHeight="1">
      <c r="A65" s="653"/>
      <c r="B65" s="69" t="s">
        <v>287</v>
      </c>
      <c r="C65" s="19">
        <v>3</v>
      </c>
      <c r="D65" s="345"/>
      <c r="E65" s="330"/>
      <c r="F65" s="330"/>
      <c r="G65" s="330"/>
      <c r="H65" s="330">
        <v>3</v>
      </c>
      <c r="I65" s="330"/>
      <c r="J65" s="330"/>
      <c r="K65" s="331">
        <f t="shared" si="23"/>
        <v>3</v>
      </c>
      <c r="L65" s="332"/>
      <c r="M65" s="19">
        <v>100</v>
      </c>
      <c r="N65" s="345">
        <v>97</v>
      </c>
      <c r="O65" s="330">
        <v>3</v>
      </c>
      <c r="P65" s="199"/>
      <c r="Q65" s="335"/>
    </row>
    <row r="66" spans="1:17" ht="25.5" customHeight="1">
      <c r="A66" s="653"/>
      <c r="B66" s="69" t="s">
        <v>288</v>
      </c>
      <c r="C66" s="19">
        <v>6</v>
      </c>
      <c r="D66" s="345"/>
      <c r="E66" s="330"/>
      <c r="F66" s="330"/>
      <c r="G66" s="330"/>
      <c r="H66" s="330">
        <v>6</v>
      </c>
      <c r="I66" s="330"/>
      <c r="J66" s="330"/>
      <c r="K66" s="331">
        <f t="shared" si="23"/>
        <v>6</v>
      </c>
      <c r="L66" s="332"/>
      <c r="M66" s="19">
        <v>100</v>
      </c>
      <c r="N66" s="345">
        <v>95</v>
      </c>
      <c r="O66" s="330">
        <v>6</v>
      </c>
      <c r="P66" s="196"/>
      <c r="Q66" s="335"/>
    </row>
    <row r="67" spans="1:17" ht="25.5" customHeight="1">
      <c r="A67" s="653"/>
      <c r="B67" s="69" t="s">
        <v>289</v>
      </c>
      <c r="C67" s="19">
        <v>3</v>
      </c>
      <c r="D67" s="330"/>
      <c r="E67" s="330"/>
      <c r="F67" s="330"/>
      <c r="G67" s="330"/>
      <c r="H67" s="330">
        <v>3</v>
      </c>
      <c r="I67" s="330"/>
      <c r="J67" s="330"/>
      <c r="K67" s="331">
        <f t="shared" si="23"/>
        <v>3</v>
      </c>
      <c r="L67" s="332"/>
      <c r="M67" s="19">
        <v>100</v>
      </c>
      <c r="N67" s="345">
        <v>103</v>
      </c>
      <c r="O67" s="330">
        <v>3</v>
      </c>
      <c r="P67" s="199"/>
      <c r="Q67" s="335"/>
    </row>
    <row r="68" spans="1:17" ht="25.5" customHeight="1" thickBot="1">
      <c r="A68" s="653"/>
      <c r="B68" s="215" t="s">
        <v>290</v>
      </c>
      <c r="C68" s="323">
        <v>56</v>
      </c>
      <c r="D68" s="324"/>
      <c r="E68" s="324"/>
      <c r="F68" s="324"/>
      <c r="G68" s="324"/>
      <c r="H68" s="324">
        <v>56</v>
      </c>
      <c r="I68" s="324"/>
      <c r="J68" s="324"/>
      <c r="K68" s="325">
        <f t="shared" si="23"/>
        <v>56</v>
      </c>
      <c r="L68" s="326"/>
      <c r="M68" s="327">
        <v>100</v>
      </c>
      <c r="N68" s="324">
        <v>111</v>
      </c>
      <c r="O68" s="324">
        <v>62</v>
      </c>
      <c r="P68" s="351">
        <v>13</v>
      </c>
      <c r="Q68" s="329">
        <v>300</v>
      </c>
    </row>
    <row r="69" spans="1:17" ht="25.5" customHeight="1" thickTop="1" thickBot="1">
      <c r="A69" s="662"/>
      <c r="B69" s="219" t="s">
        <v>111</v>
      </c>
      <c r="C69" s="162">
        <f>SUM(C62:C68)</f>
        <v>101</v>
      </c>
      <c r="D69" s="162"/>
      <c r="E69" s="162"/>
      <c r="F69" s="162"/>
      <c r="G69" s="162"/>
      <c r="H69" s="162">
        <f t="shared" ref="H69:K69" si="24">SUM(H62:H68)</f>
        <v>101</v>
      </c>
      <c r="I69" s="162"/>
      <c r="J69" s="162"/>
      <c r="K69" s="162">
        <f t="shared" si="24"/>
        <v>101</v>
      </c>
      <c r="L69" s="162"/>
      <c r="M69" s="20">
        <f>+K69/C69*100</f>
        <v>100</v>
      </c>
      <c r="N69" s="191">
        <f>+O69/C69*100</f>
        <v>113.86138613861385</v>
      </c>
      <c r="O69" s="21">
        <f>SUM(O62:O68)</f>
        <v>115</v>
      </c>
      <c r="P69" s="210">
        <f>+Q69/50/C69*100</f>
        <v>5.9405940594059405</v>
      </c>
      <c r="Q69" s="250">
        <f>SUM(Q62:Q68)</f>
        <v>300</v>
      </c>
    </row>
    <row r="70" spans="1:17" ht="25.5" customHeight="1">
      <c r="A70" s="639" t="s">
        <v>200</v>
      </c>
      <c r="B70" s="69" t="s">
        <v>201</v>
      </c>
      <c r="C70" s="375">
        <v>11</v>
      </c>
      <c r="D70" s="376"/>
      <c r="E70" s="376"/>
      <c r="F70" s="376"/>
      <c r="G70" s="376"/>
      <c r="H70" s="376"/>
      <c r="I70" s="376"/>
      <c r="J70" s="376"/>
      <c r="K70" s="377"/>
      <c r="L70" s="375">
        <v>11</v>
      </c>
      <c r="M70" s="320"/>
      <c r="N70" s="376">
        <v>118</v>
      </c>
      <c r="O70" s="376">
        <v>13</v>
      </c>
      <c r="P70" s="348"/>
      <c r="Q70" s="378"/>
    </row>
    <row r="71" spans="1:17" ht="25.5" customHeight="1">
      <c r="A71" s="647"/>
      <c r="B71" s="69" t="s">
        <v>202</v>
      </c>
      <c r="C71" s="47">
        <v>0</v>
      </c>
      <c r="D71" s="330"/>
      <c r="E71" s="330"/>
      <c r="F71" s="330"/>
      <c r="G71" s="330"/>
      <c r="H71" s="330"/>
      <c r="I71" s="330"/>
      <c r="J71" s="330"/>
      <c r="K71" s="331"/>
      <c r="L71" s="332">
        <v>0</v>
      </c>
      <c r="M71" s="47">
        <v>0</v>
      </c>
      <c r="N71" s="330">
        <v>95</v>
      </c>
      <c r="O71" s="330">
        <v>0</v>
      </c>
      <c r="P71" s="48"/>
      <c r="Q71" s="379"/>
    </row>
    <row r="72" spans="1:17" ht="25.5" customHeight="1">
      <c r="A72" s="647"/>
      <c r="B72" s="69" t="s">
        <v>203</v>
      </c>
      <c r="C72" s="19">
        <v>7</v>
      </c>
      <c r="D72" s="380"/>
      <c r="E72" s="380"/>
      <c r="F72" s="380"/>
      <c r="G72" s="380">
        <v>1</v>
      </c>
      <c r="H72" s="380"/>
      <c r="I72" s="380"/>
      <c r="J72" s="380"/>
      <c r="K72" s="381">
        <v>1</v>
      </c>
      <c r="L72" s="19">
        <v>6</v>
      </c>
      <c r="M72" s="333">
        <v>14</v>
      </c>
      <c r="N72" s="380">
        <v>112</v>
      </c>
      <c r="O72" s="380">
        <v>8</v>
      </c>
      <c r="P72" s="199">
        <v>11</v>
      </c>
      <c r="Q72" s="382">
        <v>30</v>
      </c>
    </row>
    <row r="73" spans="1:17" ht="25.5" customHeight="1" thickBot="1">
      <c r="A73" s="647"/>
      <c r="B73" s="220" t="s">
        <v>315</v>
      </c>
      <c r="C73" s="383">
        <v>24</v>
      </c>
      <c r="D73" s="383"/>
      <c r="E73" s="383">
        <v>4</v>
      </c>
      <c r="F73" s="383"/>
      <c r="G73" s="383"/>
      <c r="H73" s="383">
        <v>2</v>
      </c>
      <c r="I73" s="383"/>
      <c r="J73" s="383"/>
      <c r="K73" s="384">
        <v>6</v>
      </c>
      <c r="L73" s="323">
        <v>18</v>
      </c>
      <c r="M73" s="327">
        <v>25</v>
      </c>
      <c r="N73" s="383">
        <v>120</v>
      </c>
      <c r="O73" s="383">
        <v>29</v>
      </c>
      <c r="P73" s="351">
        <v>21</v>
      </c>
      <c r="Q73" s="385">
        <v>200</v>
      </c>
    </row>
    <row r="74" spans="1:17" ht="25.5" customHeight="1" thickTop="1" thickBot="1">
      <c r="A74" s="640"/>
      <c r="B74" s="212" t="s">
        <v>111</v>
      </c>
      <c r="C74" s="128">
        <f>SUM(C70:C73)</f>
        <v>42</v>
      </c>
      <c r="D74" s="128"/>
      <c r="E74" s="128">
        <f t="shared" ref="E74:Q74" si="25">SUM(E70:E73)</f>
        <v>4</v>
      </c>
      <c r="F74" s="128"/>
      <c r="G74" s="128">
        <f t="shared" si="25"/>
        <v>1</v>
      </c>
      <c r="H74" s="128">
        <f t="shared" si="25"/>
        <v>2</v>
      </c>
      <c r="I74" s="128"/>
      <c r="J74" s="128"/>
      <c r="K74" s="128">
        <f t="shared" si="25"/>
        <v>7</v>
      </c>
      <c r="L74" s="128">
        <f t="shared" si="25"/>
        <v>35</v>
      </c>
      <c r="M74" s="20">
        <f>+K74/C74*100</f>
        <v>16.666666666666664</v>
      </c>
      <c r="N74" s="191">
        <f>+O74/C74*100</f>
        <v>119.04761904761905</v>
      </c>
      <c r="O74" s="128">
        <f t="shared" si="25"/>
        <v>50</v>
      </c>
      <c r="P74" s="210">
        <f>+Q74/50/C74*100</f>
        <v>10.952380952380951</v>
      </c>
      <c r="Q74" s="133">
        <f t="shared" si="25"/>
        <v>230</v>
      </c>
    </row>
    <row r="75" spans="1:17" ht="25.5" customHeight="1">
      <c r="A75" s="639" t="s">
        <v>204</v>
      </c>
      <c r="B75" s="80" t="s">
        <v>205</v>
      </c>
      <c r="C75" s="316">
        <v>122</v>
      </c>
      <c r="D75" s="317"/>
      <c r="E75" s="317">
        <v>111</v>
      </c>
      <c r="F75" s="317"/>
      <c r="G75" s="317"/>
      <c r="H75" s="317"/>
      <c r="I75" s="317"/>
      <c r="J75" s="317"/>
      <c r="K75" s="318">
        <v>111</v>
      </c>
      <c r="L75" s="319">
        <v>11</v>
      </c>
      <c r="M75" s="320">
        <v>90.983606557377044</v>
      </c>
      <c r="N75" s="317">
        <v>118</v>
      </c>
      <c r="O75" s="317">
        <v>144</v>
      </c>
      <c r="P75" s="196">
        <v>16</v>
      </c>
      <c r="Q75" s="349">
        <v>780</v>
      </c>
    </row>
    <row r="76" spans="1:17" ht="25.5" customHeight="1">
      <c r="A76" s="653"/>
      <c r="B76" s="69" t="s">
        <v>206</v>
      </c>
      <c r="C76" s="19">
        <v>87</v>
      </c>
      <c r="D76" s="330">
        <v>0</v>
      </c>
      <c r="E76" s="330">
        <v>72</v>
      </c>
      <c r="F76" s="330"/>
      <c r="G76" s="330"/>
      <c r="H76" s="330">
        <v>0</v>
      </c>
      <c r="I76" s="330"/>
      <c r="J76" s="330"/>
      <c r="K76" s="331">
        <v>72</v>
      </c>
      <c r="L76" s="332">
        <v>15</v>
      </c>
      <c r="M76" s="333">
        <v>82.758620689655174</v>
      </c>
      <c r="N76" s="330">
        <v>91</v>
      </c>
      <c r="O76" s="330">
        <v>79</v>
      </c>
      <c r="P76" s="334">
        <v>7</v>
      </c>
      <c r="Q76" s="350">
        <v>240</v>
      </c>
    </row>
    <row r="77" spans="1:17" ht="25.5" customHeight="1">
      <c r="A77" s="647"/>
      <c r="B77" s="69" t="s">
        <v>293</v>
      </c>
      <c r="C77" s="19">
        <v>61</v>
      </c>
      <c r="D77" s="21"/>
      <c r="E77" s="21">
        <v>43</v>
      </c>
      <c r="F77" s="21"/>
      <c r="G77" s="21"/>
      <c r="H77" s="21"/>
      <c r="I77" s="21"/>
      <c r="J77" s="21"/>
      <c r="K77" s="386">
        <v>43</v>
      </c>
      <c r="L77" s="162">
        <v>18</v>
      </c>
      <c r="M77" s="387">
        <v>70.491803278688522</v>
      </c>
      <c r="N77" s="21">
        <v>131</v>
      </c>
      <c r="O77" s="21">
        <v>80</v>
      </c>
      <c r="P77" s="199">
        <v>9</v>
      </c>
      <c r="Q77" s="350">
        <v>220</v>
      </c>
    </row>
    <row r="78" spans="1:17" ht="25.5" customHeight="1" thickBot="1">
      <c r="A78" s="647"/>
      <c r="B78" s="215" t="s">
        <v>294</v>
      </c>
      <c r="C78" s="323"/>
      <c r="D78" s="323"/>
      <c r="E78" s="323"/>
      <c r="F78" s="323"/>
      <c r="G78" s="323"/>
      <c r="H78" s="323"/>
      <c r="I78" s="323"/>
      <c r="J78" s="323"/>
      <c r="K78" s="323"/>
      <c r="L78" s="323"/>
      <c r="M78" s="323"/>
      <c r="N78" s="323"/>
      <c r="O78" s="323"/>
      <c r="P78" s="328"/>
      <c r="Q78" s="388"/>
    </row>
    <row r="79" spans="1:17" ht="25.5" customHeight="1" thickTop="1" thickBot="1">
      <c r="A79" s="640"/>
      <c r="B79" s="212" t="s">
        <v>111</v>
      </c>
      <c r="C79" s="128">
        <f>SUM(C75:C78)</f>
        <v>270</v>
      </c>
      <c r="D79" s="128">
        <f t="shared" ref="D79:L79" si="26">SUM(D75:D78)</f>
        <v>0</v>
      </c>
      <c r="E79" s="128">
        <f t="shared" si="26"/>
        <v>226</v>
      </c>
      <c r="F79" s="128"/>
      <c r="G79" s="128"/>
      <c r="H79" s="128">
        <f t="shared" si="26"/>
        <v>0</v>
      </c>
      <c r="I79" s="128"/>
      <c r="J79" s="128"/>
      <c r="K79" s="128">
        <f t="shared" si="26"/>
        <v>226</v>
      </c>
      <c r="L79" s="128">
        <f t="shared" si="26"/>
        <v>44</v>
      </c>
      <c r="M79" s="20">
        <f>+K79/C79*100</f>
        <v>83.703703703703695</v>
      </c>
      <c r="N79" s="191">
        <f>+O79/C79*100</f>
        <v>112.22222222222223</v>
      </c>
      <c r="O79" s="20">
        <f>SUM(O75:O78)</f>
        <v>303</v>
      </c>
      <c r="P79" s="210">
        <f>+Q79/50/C79*100</f>
        <v>9.1851851851851851</v>
      </c>
      <c r="Q79" s="205">
        <f>SUM(Q75:Q78)</f>
        <v>1240</v>
      </c>
    </row>
    <row r="80" spans="1:17" ht="25.5" customHeight="1">
      <c r="A80" s="639" t="s">
        <v>207</v>
      </c>
      <c r="B80" s="80" t="s">
        <v>208</v>
      </c>
      <c r="C80" s="389">
        <v>2</v>
      </c>
      <c r="D80" s="390"/>
      <c r="E80" s="389">
        <v>2</v>
      </c>
      <c r="F80" s="390"/>
      <c r="G80" s="390"/>
      <c r="H80" s="390"/>
      <c r="I80" s="390"/>
      <c r="J80" s="390"/>
      <c r="K80" s="318">
        <v>2</v>
      </c>
      <c r="L80" s="391"/>
      <c r="M80" s="320">
        <v>100</v>
      </c>
      <c r="N80" s="390">
        <v>76</v>
      </c>
      <c r="O80" s="556">
        <v>2</v>
      </c>
      <c r="P80" s="392">
        <v>25</v>
      </c>
      <c r="Q80" s="393">
        <v>20</v>
      </c>
    </row>
    <row r="81" spans="1:17" ht="25.5" customHeight="1">
      <c r="A81" s="653"/>
      <c r="B81" s="69" t="s">
        <v>209</v>
      </c>
      <c r="C81" s="394"/>
      <c r="D81" s="395"/>
      <c r="E81" s="394"/>
      <c r="F81" s="395"/>
      <c r="G81" s="395"/>
      <c r="H81" s="395"/>
      <c r="I81" s="395"/>
      <c r="J81" s="395"/>
      <c r="K81" s="381"/>
      <c r="L81" s="396"/>
      <c r="M81" s="333"/>
      <c r="N81" s="395"/>
      <c r="O81" s="395"/>
      <c r="P81" s="48"/>
      <c r="Q81" s="397"/>
    </row>
    <row r="82" spans="1:17" ht="25.5" customHeight="1">
      <c r="A82" s="653"/>
      <c r="B82" s="69" t="s">
        <v>210</v>
      </c>
      <c r="C82" s="394"/>
      <c r="D82" s="395"/>
      <c r="E82" s="394"/>
      <c r="F82" s="395"/>
      <c r="G82" s="395"/>
      <c r="H82" s="395"/>
      <c r="I82" s="395"/>
      <c r="J82" s="395"/>
      <c r="K82" s="381"/>
      <c r="L82" s="396"/>
      <c r="M82" s="333"/>
      <c r="N82" s="395"/>
      <c r="O82" s="395"/>
      <c r="P82" s="22"/>
      <c r="Q82" s="397"/>
    </row>
    <row r="83" spans="1:17" ht="25.5" customHeight="1">
      <c r="A83" s="653"/>
      <c r="B83" s="129" t="s">
        <v>211</v>
      </c>
      <c r="C83" s="394">
        <v>1</v>
      </c>
      <c r="D83" s="395"/>
      <c r="E83" s="394"/>
      <c r="F83" s="395"/>
      <c r="G83" s="395"/>
      <c r="H83" s="555">
        <v>1</v>
      </c>
      <c r="I83" s="395"/>
      <c r="J83" s="395"/>
      <c r="K83" s="331">
        <v>1</v>
      </c>
      <c r="L83" s="398"/>
      <c r="M83" s="399">
        <v>100</v>
      </c>
      <c r="N83" s="395">
        <v>94</v>
      </c>
      <c r="O83" s="555">
        <v>1</v>
      </c>
      <c r="P83" s="22">
        <v>75</v>
      </c>
      <c r="Q83" s="379">
        <v>30</v>
      </c>
    </row>
    <row r="84" spans="1:17" ht="25.5" customHeight="1">
      <c r="A84" s="653"/>
      <c r="B84" s="69" t="s">
        <v>212</v>
      </c>
      <c r="C84" s="400"/>
      <c r="D84" s="330"/>
      <c r="E84" s="401"/>
      <c r="F84" s="330"/>
      <c r="G84" s="330"/>
      <c r="H84" s="330"/>
      <c r="I84" s="330"/>
      <c r="J84" s="330"/>
      <c r="K84" s="331"/>
      <c r="L84" s="332"/>
      <c r="M84" s="333"/>
      <c r="N84" s="330"/>
      <c r="O84" s="330"/>
      <c r="P84" s="22"/>
      <c r="Q84" s="379"/>
    </row>
    <row r="85" spans="1:17" ht="25.5" customHeight="1">
      <c r="A85" s="653"/>
      <c r="B85" s="69" t="s">
        <v>213</v>
      </c>
      <c r="C85" s="402"/>
      <c r="D85" s="330"/>
      <c r="E85" s="401"/>
      <c r="F85" s="330"/>
      <c r="G85" s="330"/>
      <c r="H85" s="330"/>
      <c r="I85" s="330"/>
      <c r="J85" s="330"/>
      <c r="K85" s="331"/>
      <c r="L85" s="332"/>
      <c r="M85" s="333"/>
      <c r="N85" s="330"/>
      <c r="O85" s="330"/>
      <c r="P85" s="22"/>
      <c r="Q85" s="379"/>
    </row>
    <row r="86" spans="1:17" ht="25.5" customHeight="1">
      <c r="A86" s="653"/>
      <c r="B86" s="69" t="s">
        <v>214</v>
      </c>
      <c r="C86" s="403"/>
      <c r="D86" s="330"/>
      <c r="E86" s="401"/>
      <c r="F86" s="330"/>
      <c r="G86" s="330"/>
      <c r="H86" s="330"/>
      <c r="I86" s="330"/>
      <c r="J86" s="330"/>
      <c r="K86" s="331"/>
      <c r="L86" s="332"/>
      <c r="M86" s="399"/>
      <c r="N86" s="330"/>
      <c r="O86" s="330"/>
      <c r="P86" s="22"/>
      <c r="Q86" s="379"/>
    </row>
    <row r="87" spans="1:17" ht="25.5" customHeight="1" thickBot="1">
      <c r="A87" s="653"/>
      <c r="B87" s="215" t="s">
        <v>215</v>
      </c>
      <c r="C87" s="404"/>
      <c r="D87" s="324"/>
      <c r="E87" s="405"/>
      <c r="F87" s="324"/>
      <c r="G87" s="324"/>
      <c r="H87" s="324"/>
      <c r="I87" s="324"/>
      <c r="J87" s="324"/>
      <c r="K87" s="325"/>
      <c r="L87" s="326"/>
      <c r="M87" s="406"/>
      <c r="N87" s="324"/>
      <c r="O87" s="324"/>
      <c r="P87" s="407"/>
      <c r="Q87" s="408"/>
    </row>
    <row r="88" spans="1:17" ht="25.5" customHeight="1" thickTop="1" thickBot="1">
      <c r="A88" s="662"/>
      <c r="B88" s="212" t="s">
        <v>111</v>
      </c>
      <c r="C88" s="128">
        <f>SUM(C80:C87)</f>
        <v>3</v>
      </c>
      <c r="D88" s="128"/>
      <c r="E88" s="128">
        <f t="shared" ref="E88:K88" si="27">SUM(E80:E87)</f>
        <v>2</v>
      </c>
      <c r="F88" s="128"/>
      <c r="G88" s="128"/>
      <c r="H88" s="128">
        <f t="shared" si="27"/>
        <v>1</v>
      </c>
      <c r="I88" s="128"/>
      <c r="J88" s="128"/>
      <c r="K88" s="128">
        <f t="shared" si="27"/>
        <v>3</v>
      </c>
      <c r="L88" s="128"/>
      <c r="M88" s="136">
        <f>(K88/C88)*100</f>
        <v>100</v>
      </c>
      <c r="N88" s="136">
        <v>82</v>
      </c>
      <c r="O88" s="128">
        <f>SUM(O80:O87)</f>
        <v>3</v>
      </c>
      <c r="P88" s="210">
        <f>+Q88/50/C88*100</f>
        <v>33.333333333333329</v>
      </c>
      <c r="Q88" s="133">
        <f>SUM(Q80:Q87)</f>
        <v>50</v>
      </c>
    </row>
    <row r="89" spans="1:17" ht="25.5" customHeight="1" thickBot="1">
      <c r="A89" s="639" t="s">
        <v>216</v>
      </c>
      <c r="B89" s="267" t="s">
        <v>312</v>
      </c>
      <c r="C89" s="409">
        <v>53</v>
      </c>
      <c r="D89" s="338"/>
      <c r="E89" s="338">
        <v>23</v>
      </c>
      <c r="F89" s="338"/>
      <c r="G89" s="338"/>
      <c r="H89" s="338"/>
      <c r="I89" s="338"/>
      <c r="J89" s="338"/>
      <c r="K89" s="339">
        <f>SUM(D89:J89)</f>
        <v>23</v>
      </c>
      <c r="L89" s="340">
        <v>30</v>
      </c>
      <c r="M89" s="341">
        <v>43</v>
      </c>
      <c r="N89" s="338">
        <v>130</v>
      </c>
      <c r="O89" s="338">
        <v>69</v>
      </c>
      <c r="P89" s="342">
        <v>12</v>
      </c>
      <c r="Q89" s="410">
        <v>260</v>
      </c>
    </row>
    <row r="90" spans="1:17" ht="25.5" customHeight="1" thickTop="1" thickBot="1">
      <c r="A90" s="663"/>
      <c r="B90" s="212" t="s">
        <v>111</v>
      </c>
      <c r="C90" s="128">
        <f>SUM(C89)</f>
        <v>53</v>
      </c>
      <c r="D90" s="128"/>
      <c r="E90" s="128">
        <f t="shared" ref="E90:L90" si="28">SUM(E89)</f>
        <v>23</v>
      </c>
      <c r="F90" s="128"/>
      <c r="G90" s="128"/>
      <c r="H90" s="128"/>
      <c r="I90" s="128"/>
      <c r="J90" s="128"/>
      <c r="K90" s="128">
        <f t="shared" si="28"/>
        <v>23</v>
      </c>
      <c r="L90" s="128">
        <f t="shared" si="28"/>
        <v>30</v>
      </c>
      <c r="M90" s="136">
        <f>(K90/C90)*100</f>
        <v>43.39622641509434</v>
      </c>
      <c r="N90" s="136">
        <f>O90/C90*100</f>
        <v>130.18867924528303</v>
      </c>
      <c r="O90" s="128">
        <f>SUM(O89)</f>
        <v>69</v>
      </c>
      <c r="P90" s="210">
        <f>+Q90/50/C90*100</f>
        <v>9.8113207547169825</v>
      </c>
      <c r="Q90" s="133">
        <f>SUM(Q89)</f>
        <v>260</v>
      </c>
    </row>
    <row r="91" spans="1:17">
      <c r="A91" s="81" t="s">
        <v>366</v>
      </c>
      <c r="B91" s="81"/>
      <c r="C91" s="81"/>
      <c r="D91" s="81"/>
      <c r="E91" s="81"/>
      <c r="F91" s="81"/>
      <c r="G91" s="81"/>
      <c r="H91" s="81"/>
      <c r="I91" s="81"/>
      <c r="J91" s="81"/>
      <c r="K91" s="81"/>
      <c r="L91" s="81"/>
      <c r="M91" s="81"/>
      <c r="N91" s="81"/>
      <c r="O91" s="81"/>
      <c r="P91" s="81"/>
      <c r="Q91" s="81"/>
    </row>
  </sheetData>
  <mergeCells count="22">
    <mergeCell ref="A80:A88"/>
    <mergeCell ref="A89:A90"/>
    <mergeCell ref="A31:A34"/>
    <mergeCell ref="A35:A43"/>
    <mergeCell ref="A44:A53"/>
    <mergeCell ref="A54:A57"/>
    <mergeCell ref="A75:A79"/>
    <mergeCell ref="A70:A74"/>
    <mergeCell ref="A62:A69"/>
    <mergeCell ref="C2:C5"/>
    <mergeCell ref="B2:B6"/>
    <mergeCell ref="A21:A24"/>
    <mergeCell ref="A25:A28"/>
    <mergeCell ref="A18:A20"/>
    <mergeCell ref="A2:A6"/>
    <mergeCell ref="A10:B10"/>
    <mergeCell ref="A11:A17"/>
    <mergeCell ref="A29:A30"/>
    <mergeCell ref="A7:B7"/>
    <mergeCell ref="A8:B8"/>
    <mergeCell ref="A9:B9"/>
    <mergeCell ref="A58:A61"/>
  </mergeCells>
  <phoneticPr fontId="3"/>
  <printOptions horizontalCentered="1"/>
  <pageMargins left="0.55118110236220474" right="0.51181102362204722" top="0.9055118110236221" bottom="0.51181102362204722" header="0.51181102362204722" footer="0.51181102362204722"/>
  <pageSetup paperSize="9" scale="70" firstPageNumber="49" fitToHeight="3" pageOrder="overThenDown" orientation="portrait" useFirstPageNumber="1" r:id="rId1"/>
  <headerFooter scaleWithDoc="0" alignWithMargins="0">
    <oddFooter>&amp;C&amp;"ＭＳ Ｐゴシック,標準"&amp;11- &amp;P -</oddFooter>
  </headerFooter>
  <rowBreaks count="2" manualBreakCount="2">
    <brk id="43" max="16" man="1"/>
    <brk id="79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65"/>
  <sheetViews>
    <sheetView view="pageBreakPreview" zoomScale="55" zoomScaleNormal="75" zoomScaleSheetLayoutView="55" workbookViewId="0">
      <pane xSplit="3" ySplit="9" topLeftCell="D10" activePane="bottomRight" state="frozen"/>
      <selection activeCell="K29" sqref="J29:K29"/>
      <selection pane="topRight" activeCell="K29" sqref="J29:K29"/>
      <selection pane="bottomLeft" activeCell="K29" sqref="J29:K29"/>
      <selection pane="bottomRight" activeCell="D10" sqref="D10"/>
    </sheetView>
  </sheetViews>
  <sheetFormatPr defaultRowHeight="17.25"/>
  <cols>
    <col min="1" max="1" width="2.796875" style="31" customWidth="1"/>
    <col min="2" max="2" width="12.69921875" style="31" customWidth="1"/>
    <col min="3" max="3" width="7.59765625" style="31" customWidth="1"/>
    <col min="4" max="4" width="6.19921875" style="31" customWidth="1"/>
    <col min="5" max="7" width="6.296875" style="31" customWidth="1"/>
    <col min="8" max="9" width="6.69921875" style="31" customWidth="1"/>
    <col min="10" max="10" width="6.19921875" style="31" customWidth="1"/>
    <col min="11" max="11" width="5.796875" style="31" customWidth="1"/>
    <col min="12" max="12" width="6.19921875" style="31" customWidth="1"/>
    <col min="13" max="13" width="6.19921875" style="10" customWidth="1"/>
    <col min="14" max="19" width="6.19921875" style="31" customWidth="1"/>
    <col min="20" max="24" width="5.796875" style="31" customWidth="1"/>
    <col min="25" max="25" width="5.796875" style="63" customWidth="1"/>
    <col min="26" max="40" width="5.796875" style="31" customWidth="1"/>
    <col min="41" max="41" width="10.69921875" style="6" customWidth="1"/>
    <col min="42" max="16384" width="8.796875" style="6"/>
  </cols>
  <sheetData>
    <row r="1" spans="1:41" s="258" customFormat="1" ht="30" customHeight="1" thickBot="1">
      <c r="A1" s="254" t="s">
        <v>13</v>
      </c>
      <c r="B1" s="255"/>
      <c r="C1" s="255"/>
      <c r="D1" s="255"/>
      <c r="E1" s="255"/>
      <c r="F1" s="255"/>
      <c r="G1" s="255"/>
      <c r="H1" s="255"/>
      <c r="I1" s="255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6"/>
      <c r="X1" s="256"/>
      <c r="Y1" s="257"/>
      <c r="Z1" s="256"/>
      <c r="AA1" s="256"/>
      <c r="AB1" s="256"/>
      <c r="AC1" s="256"/>
      <c r="AD1" s="256"/>
      <c r="AE1" s="256"/>
      <c r="AF1" s="256"/>
      <c r="AG1" s="256"/>
      <c r="AH1" s="256"/>
      <c r="AI1" s="256"/>
      <c r="AJ1" s="256"/>
      <c r="AK1" s="256"/>
      <c r="AL1" s="256"/>
      <c r="AM1" s="256"/>
      <c r="AN1" s="256"/>
    </row>
    <row r="2" spans="1:41" ht="23.1" customHeight="1">
      <c r="A2" s="684" t="s">
        <v>113</v>
      </c>
      <c r="B2" s="700" t="s">
        <v>49</v>
      </c>
      <c r="C2" s="689" t="s">
        <v>355</v>
      </c>
      <c r="D2" s="25"/>
      <c r="E2" s="720" t="s">
        <v>318</v>
      </c>
      <c r="F2" s="709"/>
      <c r="G2" s="710"/>
      <c r="H2" s="687" t="s">
        <v>74</v>
      </c>
      <c r="I2" s="680" t="s">
        <v>73</v>
      </c>
      <c r="J2" s="709" t="s">
        <v>14</v>
      </c>
      <c r="K2" s="710"/>
      <c r="L2" s="687" t="s">
        <v>75</v>
      </c>
      <c r="M2" s="731" t="s">
        <v>76</v>
      </c>
      <c r="N2" s="26"/>
      <c r="O2" s="749" t="s">
        <v>15</v>
      </c>
      <c r="P2" s="307"/>
      <c r="Q2" s="735" t="s">
        <v>81</v>
      </c>
      <c r="R2" s="4"/>
      <c r="S2" s="557"/>
      <c r="T2" s="751" t="s">
        <v>21</v>
      </c>
      <c r="U2" s="709"/>
      <c r="V2" s="709"/>
      <c r="W2" s="709"/>
      <c r="X2" s="710"/>
      <c r="Y2" s="720" t="s">
        <v>57</v>
      </c>
      <c r="Z2" s="704"/>
      <c r="AA2" s="704"/>
      <c r="AB2" s="709"/>
      <c r="AC2" s="709"/>
      <c r="AD2" s="709"/>
      <c r="AE2" s="747"/>
      <c r="AF2" s="703" t="s">
        <v>58</v>
      </c>
      <c r="AG2" s="727"/>
      <c r="AH2" s="728"/>
      <c r="AI2" s="703" t="s">
        <v>95</v>
      </c>
      <c r="AJ2" s="704"/>
      <c r="AK2" s="704"/>
      <c r="AL2" s="704"/>
      <c r="AM2" s="704"/>
      <c r="AN2" s="705"/>
      <c r="AO2" s="697" t="s">
        <v>109</v>
      </c>
    </row>
    <row r="3" spans="1:41" ht="23.1" customHeight="1">
      <c r="A3" s="685"/>
      <c r="B3" s="701"/>
      <c r="C3" s="649"/>
      <c r="D3" s="27"/>
      <c r="E3" s="721"/>
      <c r="F3" s="722"/>
      <c r="G3" s="723"/>
      <c r="H3" s="724"/>
      <c r="I3" s="681"/>
      <c r="J3" s="711"/>
      <c r="K3" s="712"/>
      <c r="L3" s="688"/>
      <c r="M3" s="732"/>
      <c r="N3" s="30" t="s">
        <v>268</v>
      </c>
      <c r="O3" s="750"/>
      <c r="P3" s="306"/>
      <c r="Q3" s="736"/>
      <c r="R3" s="10"/>
      <c r="S3" s="558"/>
      <c r="T3" s="721"/>
      <c r="U3" s="722"/>
      <c r="V3" s="722"/>
      <c r="W3" s="722"/>
      <c r="X3" s="723"/>
      <c r="Y3" s="748"/>
      <c r="Z3" s="707"/>
      <c r="AA3" s="707"/>
      <c r="AB3" s="707"/>
      <c r="AC3" s="707"/>
      <c r="AD3" s="707"/>
      <c r="AE3" s="729"/>
      <c r="AF3" s="706"/>
      <c r="AG3" s="707"/>
      <c r="AH3" s="729"/>
      <c r="AI3" s="706"/>
      <c r="AJ3" s="707"/>
      <c r="AK3" s="707"/>
      <c r="AL3" s="707"/>
      <c r="AM3" s="707"/>
      <c r="AN3" s="708"/>
      <c r="AO3" s="698"/>
    </row>
    <row r="4" spans="1:41" ht="22.5" customHeight="1">
      <c r="A4" s="685"/>
      <c r="B4" s="701"/>
      <c r="C4" s="649"/>
      <c r="D4" s="690" t="s">
        <v>275</v>
      </c>
      <c r="E4" s="675" t="s">
        <v>28</v>
      </c>
      <c r="F4" s="675" t="s">
        <v>29</v>
      </c>
      <c r="G4" s="675" t="s">
        <v>30</v>
      </c>
      <c r="H4" s="724"/>
      <c r="I4" s="681"/>
      <c r="J4" s="713" t="s">
        <v>276</v>
      </c>
      <c r="K4" s="714"/>
      <c r="L4" s="688"/>
      <c r="M4" s="732"/>
      <c r="N4" s="677" t="s">
        <v>79</v>
      </c>
      <c r="O4" s="750"/>
      <c r="P4" s="737" t="s">
        <v>77</v>
      </c>
      <c r="Q4" s="736"/>
      <c r="R4" s="737" t="s">
        <v>78</v>
      </c>
      <c r="S4" s="740" t="s">
        <v>80</v>
      </c>
      <c r="T4" s="752" t="s">
        <v>16</v>
      </c>
      <c r="U4" s="754" t="s">
        <v>84</v>
      </c>
      <c r="V4" s="755"/>
      <c r="W4" s="755"/>
      <c r="X4" s="756"/>
      <c r="Y4" s="745" t="s">
        <v>82</v>
      </c>
      <c r="Z4" s="737" t="s">
        <v>277</v>
      </c>
      <c r="AA4" s="742" t="s">
        <v>278</v>
      </c>
      <c r="AB4" s="743"/>
      <c r="AC4" s="743"/>
      <c r="AD4" s="743"/>
      <c r="AE4" s="744"/>
      <c r="AF4" s="733" t="s">
        <v>59</v>
      </c>
      <c r="AG4" s="734"/>
      <c r="AH4" s="715" t="s">
        <v>22</v>
      </c>
      <c r="AI4" s="717" t="s">
        <v>23</v>
      </c>
      <c r="AJ4" s="33"/>
      <c r="AK4" s="719" t="s">
        <v>279</v>
      </c>
      <c r="AL4" s="33"/>
      <c r="AM4" s="717" t="s">
        <v>24</v>
      </c>
      <c r="AN4" s="83"/>
      <c r="AO4" s="698"/>
    </row>
    <row r="5" spans="1:41" ht="22.5" customHeight="1">
      <c r="A5" s="685"/>
      <c r="B5" s="701"/>
      <c r="C5" s="649"/>
      <c r="D5" s="691"/>
      <c r="E5" s="676"/>
      <c r="F5" s="676"/>
      <c r="G5" s="676"/>
      <c r="H5" s="724"/>
      <c r="I5" s="681"/>
      <c r="J5" s="682" t="s">
        <v>26</v>
      </c>
      <c r="K5" s="682" t="s">
        <v>27</v>
      </c>
      <c r="L5" s="688"/>
      <c r="M5" s="732"/>
      <c r="N5" s="688"/>
      <c r="O5" s="750"/>
      <c r="P5" s="738"/>
      <c r="Q5" s="736"/>
      <c r="R5" s="739"/>
      <c r="S5" s="741"/>
      <c r="T5" s="753"/>
      <c r="U5" s="675" t="s">
        <v>19</v>
      </c>
      <c r="V5" s="675" t="s">
        <v>18</v>
      </c>
      <c r="W5" s="677" t="s">
        <v>20</v>
      </c>
      <c r="X5" s="678" t="s">
        <v>17</v>
      </c>
      <c r="Y5" s="746"/>
      <c r="Z5" s="739"/>
      <c r="AA5" s="32" t="s">
        <v>280</v>
      </c>
      <c r="AB5" s="305" t="s">
        <v>86</v>
      </c>
      <c r="AC5" s="34"/>
      <c r="AD5" s="305" t="s">
        <v>88</v>
      </c>
      <c r="AE5" s="35"/>
      <c r="AF5" s="28" t="s">
        <v>60</v>
      </c>
      <c r="AG5" s="28" t="s">
        <v>61</v>
      </c>
      <c r="AH5" s="716"/>
      <c r="AI5" s="718"/>
      <c r="AJ5" s="36"/>
      <c r="AK5" s="718"/>
      <c r="AL5" s="37"/>
      <c r="AM5" s="718"/>
      <c r="AN5" s="84"/>
      <c r="AO5" s="698"/>
    </row>
    <row r="6" spans="1:41" ht="22.5" customHeight="1">
      <c r="A6" s="685"/>
      <c r="B6" s="701"/>
      <c r="C6" s="649"/>
      <c r="D6" s="691"/>
      <c r="E6" s="676"/>
      <c r="F6" s="676"/>
      <c r="G6" s="676"/>
      <c r="H6" s="724"/>
      <c r="I6" s="681"/>
      <c r="J6" s="683"/>
      <c r="K6" s="683"/>
      <c r="L6" s="688"/>
      <c r="M6" s="732"/>
      <c r="N6" s="688"/>
      <c r="O6" s="750"/>
      <c r="P6" s="738"/>
      <c r="Q6" s="736"/>
      <c r="R6" s="739"/>
      <c r="S6" s="741"/>
      <c r="T6" s="753"/>
      <c r="U6" s="676"/>
      <c r="V6" s="676"/>
      <c r="W6" s="676"/>
      <c r="X6" s="679"/>
      <c r="Y6" s="746"/>
      <c r="Z6" s="739"/>
      <c r="AA6" s="32" t="s">
        <v>280</v>
      </c>
      <c r="AB6" s="29" t="s">
        <v>85</v>
      </c>
      <c r="AC6" s="730" t="s">
        <v>25</v>
      </c>
      <c r="AD6" s="29" t="s">
        <v>85</v>
      </c>
      <c r="AE6" s="730" t="s">
        <v>25</v>
      </c>
      <c r="AF6" s="28" t="s">
        <v>62</v>
      </c>
      <c r="AG6" s="28" t="s">
        <v>63</v>
      </c>
      <c r="AH6" s="716"/>
      <c r="AI6" s="718"/>
      <c r="AJ6" s="730" t="s">
        <v>25</v>
      </c>
      <c r="AK6" s="718"/>
      <c r="AL6" s="730" t="s">
        <v>25</v>
      </c>
      <c r="AM6" s="718"/>
      <c r="AN6" s="725" t="s">
        <v>25</v>
      </c>
      <c r="AO6" s="698"/>
    </row>
    <row r="7" spans="1:41" ht="22.5" customHeight="1">
      <c r="A7" s="685"/>
      <c r="B7" s="701"/>
      <c r="C7" s="649"/>
      <c r="D7" s="691"/>
      <c r="E7" s="676"/>
      <c r="F7" s="676"/>
      <c r="G7" s="676"/>
      <c r="H7" s="724"/>
      <c r="I7" s="681"/>
      <c r="J7" s="683"/>
      <c r="K7" s="683"/>
      <c r="L7" s="688"/>
      <c r="M7" s="732"/>
      <c r="N7" s="688"/>
      <c r="O7" s="750"/>
      <c r="P7" s="738"/>
      <c r="Q7" s="736"/>
      <c r="R7" s="739"/>
      <c r="S7" s="741"/>
      <c r="T7" s="753"/>
      <c r="U7" s="676"/>
      <c r="V7" s="676"/>
      <c r="W7" s="676"/>
      <c r="X7" s="679"/>
      <c r="Y7" s="746"/>
      <c r="Z7" s="739"/>
      <c r="AA7" s="32" t="s">
        <v>280</v>
      </c>
      <c r="AB7" s="29" t="s">
        <v>87</v>
      </c>
      <c r="AC7" s="683"/>
      <c r="AD7" s="29" t="s">
        <v>87</v>
      </c>
      <c r="AE7" s="683"/>
      <c r="AF7" s="28" t="s">
        <v>65</v>
      </c>
      <c r="AG7" s="28" t="s">
        <v>64</v>
      </c>
      <c r="AH7" s="716"/>
      <c r="AI7" s="718"/>
      <c r="AJ7" s="683"/>
      <c r="AK7" s="718"/>
      <c r="AL7" s="683"/>
      <c r="AM7" s="718"/>
      <c r="AN7" s="726"/>
      <c r="AO7" s="698"/>
    </row>
    <row r="8" spans="1:41" ht="24.75" customHeight="1">
      <c r="A8" s="685"/>
      <c r="B8" s="701"/>
      <c r="C8" s="649"/>
      <c r="D8" s="691"/>
      <c r="E8" s="185"/>
      <c r="F8" s="186"/>
      <c r="G8" s="187"/>
      <c r="H8" s="724"/>
      <c r="I8" s="681"/>
      <c r="J8" s="683"/>
      <c r="K8" s="683"/>
      <c r="L8" s="688"/>
      <c r="M8" s="732"/>
      <c r="N8" s="688"/>
      <c r="O8" s="750"/>
      <c r="P8" s="738"/>
      <c r="Q8" s="736"/>
      <c r="R8" s="739"/>
      <c r="S8" s="741"/>
      <c r="T8" s="753"/>
      <c r="U8" s="676"/>
      <c r="V8" s="676"/>
      <c r="W8" s="676"/>
      <c r="X8" s="679"/>
      <c r="Y8" s="746"/>
      <c r="Z8" s="739"/>
      <c r="AA8" s="32" t="s">
        <v>280</v>
      </c>
      <c r="AB8" s="38"/>
      <c r="AC8" s="683"/>
      <c r="AD8" s="38"/>
      <c r="AE8" s="683"/>
      <c r="AF8" s="28"/>
      <c r="AG8" s="28"/>
      <c r="AH8" s="716"/>
      <c r="AI8" s="718"/>
      <c r="AJ8" s="683"/>
      <c r="AK8" s="718"/>
      <c r="AL8" s="683"/>
      <c r="AM8" s="718"/>
      <c r="AN8" s="726"/>
      <c r="AO8" s="698"/>
    </row>
    <row r="9" spans="1:41" ht="22.5" customHeight="1" thickBot="1">
      <c r="A9" s="686"/>
      <c r="B9" s="702"/>
      <c r="C9" s="39" t="s">
        <v>53</v>
      </c>
      <c r="D9" s="39" t="s">
        <v>53</v>
      </c>
      <c r="E9" s="40" t="s">
        <v>53</v>
      </c>
      <c r="F9" s="39" t="s">
        <v>53</v>
      </c>
      <c r="G9" s="39" t="s">
        <v>53</v>
      </c>
      <c r="H9" s="41" t="s">
        <v>53</v>
      </c>
      <c r="I9" s="42" t="s">
        <v>53</v>
      </c>
      <c r="J9" s="43" t="s">
        <v>281</v>
      </c>
      <c r="K9" s="44" t="s">
        <v>281</v>
      </c>
      <c r="L9" s="45" t="s">
        <v>53</v>
      </c>
      <c r="M9" s="42" t="s">
        <v>53</v>
      </c>
      <c r="N9" s="44" t="s">
        <v>53</v>
      </c>
      <c r="O9" s="45" t="s">
        <v>53</v>
      </c>
      <c r="P9" s="42" t="s">
        <v>53</v>
      </c>
      <c r="Q9" s="42" t="s">
        <v>53</v>
      </c>
      <c r="R9" s="42" t="s">
        <v>53</v>
      </c>
      <c r="S9" s="44" t="s">
        <v>53</v>
      </c>
      <c r="T9" s="39" t="s">
        <v>53</v>
      </c>
      <c r="U9" s="39" t="s">
        <v>53</v>
      </c>
      <c r="V9" s="39" t="s">
        <v>53</v>
      </c>
      <c r="W9" s="39" t="s">
        <v>53</v>
      </c>
      <c r="X9" s="39" t="s">
        <v>53</v>
      </c>
      <c r="Y9" s="46" t="s">
        <v>53</v>
      </c>
      <c r="Z9" s="42" t="s">
        <v>53</v>
      </c>
      <c r="AA9" s="42" t="s">
        <v>53</v>
      </c>
      <c r="AB9" s="42" t="s">
        <v>53</v>
      </c>
      <c r="AC9" s="42" t="s">
        <v>92</v>
      </c>
      <c r="AD9" s="39" t="s">
        <v>53</v>
      </c>
      <c r="AE9" s="45" t="s">
        <v>92</v>
      </c>
      <c r="AF9" s="42" t="s">
        <v>53</v>
      </c>
      <c r="AG9" s="42" t="s">
        <v>53</v>
      </c>
      <c r="AH9" s="43" t="s">
        <v>53</v>
      </c>
      <c r="AI9" s="44" t="s">
        <v>53</v>
      </c>
      <c r="AJ9" s="45" t="s">
        <v>92</v>
      </c>
      <c r="AK9" s="42" t="s">
        <v>53</v>
      </c>
      <c r="AL9" s="42" t="s">
        <v>92</v>
      </c>
      <c r="AM9" s="42" t="s">
        <v>53</v>
      </c>
      <c r="AN9" s="85" t="s">
        <v>92</v>
      </c>
      <c r="AO9" s="699"/>
    </row>
    <row r="10" spans="1:41" ht="24.75" customHeight="1" thickBot="1">
      <c r="A10" s="694" t="s">
        <v>217</v>
      </c>
      <c r="B10" s="695"/>
      <c r="C10" s="252">
        <v>1720</v>
      </c>
      <c r="D10" s="143">
        <f>SUM(D11:D13)</f>
        <v>441</v>
      </c>
      <c r="E10" s="143">
        <f t="shared" ref="E10:AN10" si="0">SUM(E11:E13)</f>
        <v>1699</v>
      </c>
      <c r="F10" s="143">
        <f t="shared" si="0"/>
        <v>11</v>
      </c>
      <c r="G10" s="143">
        <f t="shared" si="0"/>
        <v>11</v>
      </c>
      <c r="H10" s="143">
        <f t="shared" si="0"/>
        <v>697.3</v>
      </c>
      <c r="I10" s="143">
        <f t="shared" si="0"/>
        <v>489.3</v>
      </c>
      <c r="J10" s="143">
        <f t="shared" si="0"/>
        <v>494.9</v>
      </c>
      <c r="K10" s="143">
        <f t="shared" si="0"/>
        <v>893.2</v>
      </c>
      <c r="L10" s="143">
        <f t="shared" si="0"/>
        <v>590.29999999999995</v>
      </c>
      <c r="M10" s="143">
        <f t="shared" si="0"/>
        <v>1012.7</v>
      </c>
      <c r="N10" s="143">
        <f t="shared" si="0"/>
        <v>616.4</v>
      </c>
      <c r="O10" s="143">
        <f t="shared" si="0"/>
        <v>304.8</v>
      </c>
      <c r="P10" s="143">
        <f t="shared" si="0"/>
        <v>281.3</v>
      </c>
      <c r="Q10" s="143">
        <f t="shared" si="0"/>
        <v>713.4</v>
      </c>
      <c r="R10" s="143">
        <f t="shared" si="0"/>
        <v>125</v>
      </c>
      <c r="S10" s="143">
        <f t="shared" si="0"/>
        <v>427.2</v>
      </c>
      <c r="T10" s="143">
        <f t="shared" si="0"/>
        <v>463.3</v>
      </c>
      <c r="U10" s="143">
        <f t="shared" si="0"/>
        <v>90</v>
      </c>
      <c r="V10" s="143">
        <f t="shared" si="0"/>
        <v>624.29999999999995</v>
      </c>
      <c r="W10" s="143">
        <f t="shared" si="0"/>
        <v>69</v>
      </c>
      <c r="X10" s="143">
        <f t="shared" si="0"/>
        <v>36</v>
      </c>
      <c r="Y10" s="144">
        <f t="shared" si="0"/>
        <v>581</v>
      </c>
      <c r="Z10" s="143">
        <f t="shared" si="0"/>
        <v>3.5</v>
      </c>
      <c r="AA10" s="143">
        <f t="shared" si="0"/>
        <v>745.3</v>
      </c>
      <c r="AB10" s="143">
        <f t="shared" si="0"/>
        <v>616.29999999999995</v>
      </c>
      <c r="AC10" s="143">
        <f t="shared" si="0"/>
        <v>46</v>
      </c>
      <c r="AD10" s="143">
        <f t="shared" si="0"/>
        <v>271.89999999999998</v>
      </c>
      <c r="AE10" s="143">
        <f t="shared" si="0"/>
        <v>17</v>
      </c>
      <c r="AF10" s="143">
        <f t="shared" si="0"/>
        <v>301.5</v>
      </c>
      <c r="AG10" s="143">
        <f t="shared" si="0"/>
        <v>664.1</v>
      </c>
      <c r="AH10" s="143">
        <f t="shared" si="0"/>
        <v>755</v>
      </c>
      <c r="AI10" s="143">
        <f t="shared" si="0"/>
        <v>889.1</v>
      </c>
      <c r="AJ10" s="143">
        <f t="shared" si="0"/>
        <v>49</v>
      </c>
      <c r="AK10" s="143">
        <f t="shared" si="0"/>
        <v>607.4</v>
      </c>
      <c r="AL10" s="143">
        <f t="shared" si="0"/>
        <v>13</v>
      </c>
      <c r="AM10" s="143">
        <f t="shared" si="0"/>
        <v>736.5</v>
      </c>
      <c r="AN10" s="145">
        <f t="shared" si="0"/>
        <v>22</v>
      </c>
      <c r="AO10" s="232"/>
    </row>
    <row r="11" spans="1:41" ht="24.75" customHeight="1">
      <c r="A11" s="643" t="s">
        <v>218</v>
      </c>
      <c r="B11" s="696"/>
      <c r="C11" s="146">
        <f>SUM(C14:C16)</f>
        <v>845</v>
      </c>
      <c r="D11" s="146">
        <f>+D14+D15+D16</f>
        <v>60</v>
      </c>
      <c r="E11" s="146">
        <f>+E14+E15+E16</f>
        <v>845</v>
      </c>
      <c r="F11" s="146"/>
      <c r="G11" s="146"/>
      <c r="H11" s="146">
        <f t="shared" ref="H11:AN11" si="1">+H14+H15+H16</f>
        <v>188</v>
      </c>
      <c r="I11" s="146">
        <f t="shared" si="1"/>
        <v>83.3</v>
      </c>
      <c r="J11" s="146">
        <f t="shared" si="1"/>
        <v>271</v>
      </c>
      <c r="K11" s="146">
        <f t="shared" si="1"/>
        <v>367</v>
      </c>
      <c r="L11" s="146">
        <f t="shared" si="1"/>
        <v>77</v>
      </c>
      <c r="M11" s="146">
        <f t="shared" si="1"/>
        <v>486</v>
      </c>
      <c r="N11" s="146">
        <f t="shared" si="1"/>
        <v>171</v>
      </c>
      <c r="O11" s="146">
        <f t="shared" si="1"/>
        <v>25</v>
      </c>
      <c r="P11" s="146">
        <f t="shared" si="1"/>
        <v>25</v>
      </c>
      <c r="Q11" s="146">
        <f t="shared" si="1"/>
        <v>196</v>
      </c>
      <c r="R11" s="146">
        <f t="shared" si="1"/>
        <v>28</v>
      </c>
      <c r="S11" s="146">
        <f t="shared" si="1"/>
        <v>24</v>
      </c>
      <c r="T11" s="146">
        <f t="shared" si="1"/>
        <v>176</v>
      </c>
      <c r="U11" s="146">
        <f t="shared" si="1"/>
        <v>68</v>
      </c>
      <c r="V11" s="146">
        <f t="shared" si="1"/>
        <v>178</v>
      </c>
      <c r="W11" s="146">
        <f t="shared" si="1"/>
        <v>34</v>
      </c>
      <c r="X11" s="146"/>
      <c r="Y11" s="147">
        <f t="shared" si="1"/>
        <v>365</v>
      </c>
      <c r="Z11" s="146">
        <f t="shared" si="1"/>
        <v>3</v>
      </c>
      <c r="AA11" s="146">
        <f t="shared" si="1"/>
        <v>214</v>
      </c>
      <c r="AB11" s="146">
        <f t="shared" si="1"/>
        <v>294</v>
      </c>
      <c r="AC11" s="146">
        <f t="shared" si="1"/>
        <v>18</v>
      </c>
      <c r="AD11" s="146">
        <f t="shared" si="1"/>
        <v>62</v>
      </c>
      <c r="AE11" s="146">
        <f t="shared" si="1"/>
        <v>5</v>
      </c>
      <c r="AF11" s="146">
        <f t="shared" si="1"/>
        <v>298</v>
      </c>
      <c r="AG11" s="146">
        <f t="shared" si="1"/>
        <v>252</v>
      </c>
      <c r="AH11" s="146">
        <f t="shared" si="1"/>
        <v>295</v>
      </c>
      <c r="AI11" s="146">
        <f t="shared" si="1"/>
        <v>367.1</v>
      </c>
      <c r="AJ11" s="146">
        <f t="shared" si="1"/>
        <v>32</v>
      </c>
      <c r="AK11" s="146">
        <f t="shared" si="1"/>
        <v>226.1</v>
      </c>
      <c r="AL11" s="146">
        <f t="shared" si="1"/>
        <v>7</v>
      </c>
      <c r="AM11" s="146">
        <f t="shared" si="1"/>
        <v>242</v>
      </c>
      <c r="AN11" s="148">
        <f t="shared" si="1"/>
        <v>11</v>
      </c>
      <c r="AO11" s="233"/>
    </row>
    <row r="12" spans="1:41" ht="24.75" customHeight="1">
      <c r="A12" s="645" t="s">
        <v>219</v>
      </c>
      <c r="B12" s="692"/>
      <c r="C12" s="149">
        <f>SUM(C17:C18)</f>
        <v>550</v>
      </c>
      <c r="D12" s="149">
        <f t="shared" ref="D12:AN12" si="2">+D17+D18</f>
        <v>226</v>
      </c>
      <c r="E12" s="149">
        <f t="shared" si="2"/>
        <v>549</v>
      </c>
      <c r="F12" s="149"/>
      <c r="G12" s="149">
        <f t="shared" si="2"/>
        <v>1</v>
      </c>
      <c r="H12" s="149">
        <f t="shared" si="2"/>
        <v>302</v>
      </c>
      <c r="I12" s="149">
        <f t="shared" si="2"/>
        <v>210</v>
      </c>
      <c r="J12" s="149">
        <f t="shared" si="2"/>
        <v>149</v>
      </c>
      <c r="K12" s="149">
        <f t="shared" si="2"/>
        <v>276.39999999999998</v>
      </c>
      <c r="L12" s="149">
        <f t="shared" si="2"/>
        <v>263</v>
      </c>
      <c r="M12" s="149">
        <f t="shared" si="2"/>
        <v>275</v>
      </c>
      <c r="N12" s="149">
        <f t="shared" si="2"/>
        <v>201</v>
      </c>
      <c r="O12" s="149">
        <f t="shared" si="2"/>
        <v>30</v>
      </c>
      <c r="P12" s="149">
        <f t="shared" si="2"/>
        <v>30</v>
      </c>
      <c r="Q12" s="149">
        <f t="shared" si="2"/>
        <v>286</v>
      </c>
      <c r="R12" s="149">
        <f t="shared" si="2"/>
        <v>76</v>
      </c>
      <c r="S12" s="149">
        <f t="shared" si="2"/>
        <v>194</v>
      </c>
      <c r="T12" s="149">
        <f t="shared" si="2"/>
        <v>40</v>
      </c>
      <c r="U12" s="149">
        <f t="shared" si="2"/>
        <v>22</v>
      </c>
      <c r="V12" s="149">
        <f t="shared" si="2"/>
        <v>200</v>
      </c>
      <c r="W12" s="149">
        <f t="shared" si="2"/>
        <v>13</v>
      </c>
      <c r="X12" s="149">
        <f t="shared" si="2"/>
        <v>35</v>
      </c>
      <c r="Y12" s="149">
        <f t="shared" si="2"/>
        <v>143</v>
      </c>
      <c r="Z12" s="149"/>
      <c r="AA12" s="149">
        <f t="shared" si="2"/>
        <v>281</v>
      </c>
      <c r="AB12" s="149">
        <f t="shared" si="2"/>
        <v>281</v>
      </c>
      <c r="AC12" s="149">
        <f t="shared" si="2"/>
        <v>22</v>
      </c>
      <c r="AD12" s="149"/>
      <c r="AE12" s="149"/>
      <c r="AF12" s="149">
        <f t="shared" si="2"/>
        <v>2</v>
      </c>
      <c r="AG12" s="149">
        <f t="shared" si="2"/>
        <v>278</v>
      </c>
      <c r="AH12" s="149">
        <f t="shared" si="2"/>
        <v>270</v>
      </c>
      <c r="AI12" s="149">
        <f t="shared" si="2"/>
        <v>278</v>
      </c>
      <c r="AJ12" s="149">
        <f t="shared" si="2"/>
        <v>7</v>
      </c>
      <c r="AK12" s="149">
        <f t="shared" si="2"/>
        <v>257</v>
      </c>
      <c r="AL12" s="149">
        <f t="shared" si="2"/>
        <v>3</v>
      </c>
      <c r="AM12" s="149">
        <f t="shared" si="2"/>
        <v>268</v>
      </c>
      <c r="AN12" s="150">
        <f t="shared" si="2"/>
        <v>4</v>
      </c>
      <c r="AO12" s="234"/>
    </row>
    <row r="13" spans="1:41" ht="24.75" customHeight="1" thickBot="1">
      <c r="A13" s="657" t="s">
        <v>220</v>
      </c>
      <c r="B13" s="693"/>
      <c r="C13" s="151">
        <f>SUM(C19:C20)</f>
        <v>326</v>
      </c>
      <c r="D13" s="151">
        <f t="shared" ref="D13:AN13" si="3">+D19+D20</f>
        <v>155</v>
      </c>
      <c r="E13" s="151">
        <f t="shared" si="3"/>
        <v>305</v>
      </c>
      <c r="F13" s="151">
        <f t="shared" si="3"/>
        <v>11</v>
      </c>
      <c r="G13" s="151">
        <f t="shared" si="3"/>
        <v>10</v>
      </c>
      <c r="H13" s="151">
        <f t="shared" si="3"/>
        <v>207.3</v>
      </c>
      <c r="I13" s="151">
        <f>+I19+I20</f>
        <v>196</v>
      </c>
      <c r="J13" s="151">
        <f>+J19+J20</f>
        <v>74.900000000000006</v>
      </c>
      <c r="K13" s="151">
        <f t="shared" si="3"/>
        <v>249.8</v>
      </c>
      <c r="L13" s="151">
        <f t="shared" si="3"/>
        <v>250.3</v>
      </c>
      <c r="M13" s="151">
        <f t="shared" si="3"/>
        <v>251.70000000000002</v>
      </c>
      <c r="N13" s="151">
        <f t="shared" si="3"/>
        <v>244.4</v>
      </c>
      <c r="O13" s="151">
        <f t="shared" si="3"/>
        <v>249.8</v>
      </c>
      <c r="P13" s="151">
        <f t="shared" si="3"/>
        <v>226.3</v>
      </c>
      <c r="Q13" s="151">
        <f t="shared" si="3"/>
        <v>231.4</v>
      </c>
      <c r="R13" s="151">
        <f t="shared" si="3"/>
        <v>21</v>
      </c>
      <c r="S13" s="151">
        <f t="shared" si="3"/>
        <v>209.2</v>
      </c>
      <c r="T13" s="151">
        <f t="shared" si="3"/>
        <v>247.3</v>
      </c>
      <c r="U13" s="151"/>
      <c r="V13" s="151">
        <f t="shared" si="3"/>
        <v>246.3</v>
      </c>
      <c r="W13" s="151">
        <f t="shared" si="3"/>
        <v>22</v>
      </c>
      <c r="X13" s="151">
        <f t="shared" si="3"/>
        <v>1</v>
      </c>
      <c r="Y13" s="151">
        <f t="shared" si="3"/>
        <v>73</v>
      </c>
      <c r="Z13" s="151">
        <f t="shared" si="3"/>
        <v>0.5</v>
      </c>
      <c r="AA13" s="151">
        <f t="shared" si="3"/>
        <v>250.3</v>
      </c>
      <c r="AB13" s="151">
        <f t="shared" si="3"/>
        <v>41.3</v>
      </c>
      <c r="AC13" s="151">
        <f t="shared" si="3"/>
        <v>6</v>
      </c>
      <c r="AD13" s="151">
        <f t="shared" si="3"/>
        <v>209.9</v>
      </c>
      <c r="AE13" s="151">
        <f t="shared" si="3"/>
        <v>12</v>
      </c>
      <c r="AF13" s="151">
        <f t="shared" si="3"/>
        <v>1.5</v>
      </c>
      <c r="AG13" s="151">
        <f t="shared" si="3"/>
        <v>134.10000000000002</v>
      </c>
      <c r="AH13" s="151">
        <f t="shared" si="3"/>
        <v>190</v>
      </c>
      <c r="AI13" s="151">
        <f t="shared" si="3"/>
        <v>244</v>
      </c>
      <c r="AJ13" s="151">
        <f t="shared" si="3"/>
        <v>10</v>
      </c>
      <c r="AK13" s="151">
        <f t="shared" si="3"/>
        <v>124.3</v>
      </c>
      <c r="AL13" s="151">
        <f t="shared" si="3"/>
        <v>3</v>
      </c>
      <c r="AM13" s="151">
        <f t="shared" si="3"/>
        <v>226.5</v>
      </c>
      <c r="AN13" s="152">
        <f t="shared" si="3"/>
        <v>7</v>
      </c>
      <c r="AO13" s="235"/>
    </row>
    <row r="14" spans="1:41" ht="24.75" customHeight="1">
      <c r="A14" s="659" t="s">
        <v>221</v>
      </c>
      <c r="B14" s="137" t="s">
        <v>222</v>
      </c>
      <c r="C14" s="141">
        <f>+C23+C27+C31</f>
        <v>321</v>
      </c>
      <c r="D14" s="141">
        <f t="shared" ref="D14:AN14" si="4">+D23+D27+D31</f>
        <v>13</v>
      </c>
      <c r="E14" s="141">
        <f>+E23+E27+E31</f>
        <v>321</v>
      </c>
      <c r="F14" s="141"/>
      <c r="G14" s="141"/>
      <c r="H14" s="141">
        <f t="shared" si="4"/>
        <v>45</v>
      </c>
      <c r="I14" s="141">
        <f t="shared" si="4"/>
        <v>30</v>
      </c>
      <c r="J14" s="141">
        <f t="shared" si="4"/>
        <v>122</v>
      </c>
      <c r="K14" s="141">
        <f t="shared" si="4"/>
        <v>94</v>
      </c>
      <c r="L14" s="141">
        <f t="shared" si="4"/>
        <v>42</v>
      </c>
      <c r="M14" s="141">
        <f t="shared" si="4"/>
        <v>156</v>
      </c>
      <c r="N14" s="141">
        <f t="shared" si="4"/>
        <v>41</v>
      </c>
      <c r="O14" s="141"/>
      <c r="P14" s="141"/>
      <c r="Q14" s="141">
        <f t="shared" si="4"/>
        <v>36</v>
      </c>
      <c r="R14" s="141">
        <f t="shared" si="4"/>
        <v>15</v>
      </c>
      <c r="S14" s="141"/>
      <c r="T14" s="141">
        <f t="shared" si="4"/>
        <v>40</v>
      </c>
      <c r="U14" s="141">
        <f t="shared" si="4"/>
        <v>16</v>
      </c>
      <c r="V14" s="141">
        <f t="shared" si="4"/>
        <v>33</v>
      </c>
      <c r="W14" s="141">
        <f t="shared" si="4"/>
        <v>4</v>
      </c>
      <c r="X14" s="141"/>
      <c r="Y14" s="141">
        <f t="shared" si="4"/>
        <v>102</v>
      </c>
      <c r="Z14" s="141"/>
      <c r="AA14" s="141">
        <f t="shared" si="4"/>
        <v>102</v>
      </c>
      <c r="AB14" s="141">
        <f t="shared" si="4"/>
        <v>52</v>
      </c>
      <c r="AC14" s="141">
        <f t="shared" si="4"/>
        <v>8</v>
      </c>
      <c r="AD14" s="141">
        <f t="shared" si="4"/>
        <v>50</v>
      </c>
      <c r="AE14" s="141">
        <f t="shared" si="4"/>
        <v>3</v>
      </c>
      <c r="AF14" s="141">
        <f t="shared" si="4"/>
        <v>125</v>
      </c>
      <c r="AG14" s="141">
        <f t="shared" si="4"/>
        <v>64</v>
      </c>
      <c r="AH14" s="141">
        <f t="shared" si="4"/>
        <v>132</v>
      </c>
      <c r="AI14" s="141">
        <f t="shared" si="4"/>
        <v>141</v>
      </c>
      <c r="AJ14" s="141">
        <f t="shared" si="4"/>
        <v>14</v>
      </c>
      <c r="AK14" s="141">
        <f t="shared" si="4"/>
        <v>50</v>
      </c>
      <c r="AL14" s="141">
        <f t="shared" si="4"/>
        <v>2</v>
      </c>
      <c r="AM14" s="141">
        <f t="shared" si="4"/>
        <v>50</v>
      </c>
      <c r="AN14" s="142">
        <f t="shared" si="4"/>
        <v>3</v>
      </c>
      <c r="AO14" s="251"/>
    </row>
    <row r="15" spans="1:41" ht="24.75" customHeight="1">
      <c r="A15" s="660"/>
      <c r="B15" s="138" t="s">
        <v>223</v>
      </c>
      <c r="C15" s="163">
        <f>+C33+C37+C46</f>
        <v>341</v>
      </c>
      <c r="D15" s="163">
        <f t="shared" ref="D15:AN15" si="5">+D33+D37+D46</f>
        <v>40</v>
      </c>
      <c r="E15" s="163">
        <f t="shared" si="5"/>
        <v>341</v>
      </c>
      <c r="F15" s="163"/>
      <c r="G15" s="163"/>
      <c r="H15" s="163">
        <f t="shared" si="5"/>
        <v>43</v>
      </c>
      <c r="I15" s="163">
        <f t="shared" si="5"/>
        <v>43.3</v>
      </c>
      <c r="J15" s="163">
        <f t="shared" si="5"/>
        <v>141</v>
      </c>
      <c r="K15" s="163">
        <f t="shared" si="5"/>
        <v>98</v>
      </c>
      <c r="L15" s="163">
        <f t="shared" si="5"/>
        <v>35</v>
      </c>
      <c r="M15" s="163">
        <f t="shared" si="5"/>
        <v>167</v>
      </c>
      <c r="N15" s="163">
        <f t="shared" si="5"/>
        <v>95</v>
      </c>
      <c r="O15" s="163">
        <f t="shared" si="5"/>
        <v>25</v>
      </c>
      <c r="P15" s="163">
        <f t="shared" si="5"/>
        <v>25</v>
      </c>
      <c r="Q15" s="163">
        <f t="shared" si="5"/>
        <v>134</v>
      </c>
      <c r="R15" s="163">
        <f t="shared" si="5"/>
        <v>13</v>
      </c>
      <c r="S15" s="163">
        <f t="shared" si="5"/>
        <v>14</v>
      </c>
      <c r="T15" s="163">
        <f t="shared" si="5"/>
        <v>29</v>
      </c>
      <c r="U15" s="163">
        <f t="shared" si="5"/>
        <v>52</v>
      </c>
      <c r="V15" s="163">
        <f t="shared" si="5"/>
        <v>35</v>
      </c>
      <c r="W15" s="163">
        <f t="shared" si="5"/>
        <v>30</v>
      </c>
      <c r="X15" s="163"/>
      <c r="Y15" s="163">
        <f t="shared" si="5"/>
        <v>223</v>
      </c>
      <c r="Z15" s="163">
        <f t="shared" si="5"/>
        <v>3</v>
      </c>
      <c r="AA15" s="163">
        <f t="shared" si="5"/>
        <v>112</v>
      </c>
      <c r="AB15" s="163">
        <f t="shared" si="5"/>
        <v>99</v>
      </c>
      <c r="AC15" s="163">
        <f t="shared" si="5"/>
        <v>10</v>
      </c>
      <c r="AD15" s="163">
        <f t="shared" si="5"/>
        <v>12</v>
      </c>
      <c r="AE15" s="163">
        <f t="shared" si="5"/>
        <v>2</v>
      </c>
      <c r="AF15" s="163">
        <f t="shared" si="5"/>
        <v>86</v>
      </c>
      <c r="AG15" s="163">
        <f t="shared" si="5"/>
        <v>92</v>
      </c>
      <c r="AH15" s="163">
        <f t="shared" si="5"/>
        <v>163</v>
      </c>
      <c r="AI15" s="163">
        <f t="shared" si="5"/>
        <v>89.1</v>
      </c>
      <c r="AJ15" s="163">
        <f t="shared" si="5"/>
        <v>8</v>
      </c>
      <c r="AK15" s="163">
        <f t="shared" si="5"/>
        <v>76.099999999999994</v>
      </c>
      <c r="AL15" s="163">
        <f t="shared" si="5"/>
        <v>2</v>
      </c>
      <c r="AM15" s="163">
        <f t="shared" si="5"/>
        <v>76</v>
      </c>
      <c r="AN15" s="164">
        <f t="shared" si="5"/>
        <v>2</v>
      </c>
      <c r="AO15" s="234"/>
    </row>
    <row r="16" spans="1:41" ht="24.75" customHeight="1">
      <c r="A16" s="660"/>
      <c r="B16" s="138" t="s">
        <v>224</v>
      </c>
      <c r="C16" s="163">
        <f>+C56</f>
        <v>183</v>
      </c>
      <c r="D16" s="163">
        <f t="shared" ref="D16:AN16" si="6">+D56</f>
        <v>7</v>
      </c>
      <c r="E16" s="163">
        <f t="shared" si="6"/>
        <v>183</v>
      </c>
      <c r="F16" s="163"/>
      <c r="G16" s="163"/>
      <c r="H16" s="163">
        <f t="shared" si="6"/>
        <v>100</v>
      </c>
      <c r="I16" s="163">
        <f t="shared" si="6"/>
        <v>10</v>
      </c>
      <c r="J16" s="163">
        <f t="shared" si="6"/>
        <v>8</v>
      </c>
      <c r="K16" s="163">
        <f t="shared" si="6"/>
        <v>175</v>
      </c>
      <c r="L16" s="163"/>
      <c r="M16" s="163">
        <f t="shared" si="6"/>
        <v>163</v>
      </c>
      <c r="N16" s="163">
        <f t="shared" si="6"/>
        <v>35</v>
      </c>
      <c r="O16" s="163"/>
      <c r="P16" s="163"/>
      <c r="Q16" s="163">
        <f t="shared" si="6"/>
        <v>26</v>
      </c>
      <c r="R16" s="163"/>
      <c r="S16" s="163">
        <f t="shared" si="6"/>
        <v>10</v>
      </c>
      <c r="T16" s="163">
        <f t="shared" si="6"/>
        <v>107</v>
      </c>
      <c r="U16" s="163"/>
      <c r="V16" s="163">
        <f t="shared" si="6"/>
        <v>110</v>
      </c>
      <c r="W16" s="163"/>
      <c r="X16" s="163"/>
      <c r="Y16" s="163">
        <f t="shared" si="6"/>
        <v>40</v>
      </c>
      <c r="Z16" s="163"/>
      <c r="AA16" s="163"/>
      <c r="AB16" s="163">
        <f t="shared" si="6"/>
        <v>143</v>
      </c>
      <c r="AC16" s="163"/>
      <c r="AD16" s="163"/>
      <c r="AE16" s="163"/>
      <c r="AF16" s="163">
        <f t="shared" si="6"/>
        <v>87</v>
      </c>
      <c r="AG16" s="163">
        <f t="shared" si="6"/>
        <v>96</v>
      </c>
      <c r="AH16" s="163"/>
      <c r="AI16" s="163">
        <f t="shared" si="6"/>
        <v>137</v>
      </c>
      <c r="AJ16" s="163">
        <f t="shared" si="6"/>
        <v>10</v>
      </c>
      <c r="AK16" s="163">
        <f t="shared" si="6"/>
        <v>100</v>
      </c>
      <c r="AL16" s="163">
        <f t="shared" si="6"/>
        <v>3</v>
      </c>
      <c r="AM16" s="163">
        <f t="shared" si="6"/>
        <v>116</v>
      </c>
      <c r="AN16" s="192">
        <f t="shared" si="6"/>
        <v>6</v>
      </c>
      <c r="AO16" s="234"/>
    </row>
    <row r="17" spans="1:41" s="8" customFormat="1" ht="24.75" customHeight="1">
      <c r="A17" s="660"/>
      <c r="B17" s="237" t="s">
        <v>225</v>
      </c>
      <c r="C17" s="163">
        <f>+C60+C64+C72</f>
        <v>508</v>
      </c>
      <c r="D17" s="163">
        <f t="shared" ref="D17:AN17" si="7">+D60+D64+D72</f>
        <v>226</v>
      </c>
      <c r="E17" s="163">
        <f t="shared" si="7"/>
        <v>507</v>
      </c>
      <c r="F17" s="163"/>
      <c r="G17" s="163">
        <f t="shared" si="7"/>
        <v>1</v>
      </c>
      <c r="H17" s="163">
        <f t="shared" si="7"/>
        <v>302</v>
      </c>
      <c r="I17" s="163">
        <f t="shared" si="7"/>
        <v>209</v>
      </c>
      <c r="J17" s="163">
        <f t="shared" si="7"/>
        <v>149</v>
      </c>
      <c r="K17" s="163">
        <f t="shared" si="7"/>
        <v>269</v>
      </c>
      <c r="L17" s="163">
        <f t="shared" si="7"/>
        <v>257</v>
      </c>
      <c r="M17" s="163">
        <f t="shared" si="7"/>
        <v>268</v>
      </c>
      <c r="N17" s="163">
        <f t="shared" si="7"/>
        <v>194</v>
      </c>
      <c r="O17" s="163">
        <f t="shared" si="7"/>
        <v>24</v>
      </c>
      <c r="P17" s="163">
        <f t="shared" si="7"/>
        <v>24</v>
      </c>
      <c r="Q17" s="163">
        <f t="shared" si="7"/>
        <v>280</v>
      </c>
      <c r="R17" s="163">
        <f t="shared" si="7"/>
        <v>70</v>
      </c>
      <c r="S17" s="163">
        <f t="shared" si="7"/>
        <v>188</v>
      </c>
      <c r="T17" s="163">
        <f t="shared" si="7"/>
        <v>34</v>
      </c>
      <c r="U17" s="163">
        <f t="shared" si="7"/>
        <v>16</v>
      </c>
      <c r="V17" s="163">
        <f t="shared" si="7"/>
        <v>199</v>
      </c>
      <c r="W17" s="163">
        <f t="shared" si="7"/>
        <v>13</v>
      </c>
      <c r="X17" s="163"/>
      <c r="Y17" s="163">
        <f t="shared" si="7"/>
        <v>143</v>
      </c>
      <c r="Z17" s="163"/>
      <c r="AA17" s="163">
        <f t="shared" si="7"/>
        <v>274</v>
      </c>
      <c r="AB17" s="163">
        <f t="shared" si="7"/>
        <v>274</v>
      </c>
      <c r="AC17" s="163">
        <f t="shared" si="7"/>
        <v>21</v>
      </c>
      <c r="AD17" s="163"/>
      <c r="AE17" s="163"/>
      <c r="AF17" s="163">
        <f t="shared" si="7"/>
        <v>2</v>
      </c>
      <c r="AG17" s="163">
        <f t="shared" si="7"/>
        <v>271</v>
      </c>
      <c r="AH17" s="163">
        <f t="shared" si="7"/>
        <v>235</v>
      </c>
      <c r="AI17" s="163">
        <f t="shared" si="7"/>
        <v>271</v>
      </c>
      <c r="AJ17" s="163">
        <f t="shared" si="7"/>
        <v>6</v>
      </c>
      <c r="AK17" s="163">
        <f t="shared" si="7"/>
        <v>257</v>
      </c>
      <c r="AL17" s="163">
        <f t="shared" si="7"/>
        <v>3</v>
      </c>
      <c r="AM17" s="163">
        <f t="shared" si="7"/>
        <v>261</v>
      </c>
      <c r="AN17" s="192">
        <f t="shared" si="7"/>
        <v>3</v>
      </c>
      <c r="AO17" s="238"/>
    </row>
    <row r="18" spans="1:41" ht="24.75" customHeight="1">
      <c r="A18" s="660"/>
      <c r="B18" s="138" t="s">
        <v>33</v>
      </c>
      <c r="C18" s="163">
        <f>+C77</f>
        <v>42</v>
      </c>
      <c r="D18" s="163"/>
      <c r="E18" s="163">
        <f t="shared" ref="E18:AJ18" si="8">+E77</f>
        <v>42</v>
      </c>
      <c r="F18" s="163"/>
      <c r="G18" s="163"/>
      <c r="H18" s="163"/>
      <c r="I18" s="163">
        <f t="shared" si="8"/>
        <v>1</v>
      </c>
      <c r="J18" s="163"/>
      <c r="K18" s="163">
        <f t="shared" si="8"/>
        <v>7.4</v>
      </c>
      <c r="L18" s="163">
        <f t="shared" si="8"/>
        <v>6</v>
      </c>
      <c r="M18" s="163">
        <f t="shared" si="8"/>
        <v>7</v>
      </c>
      <c r="N18" s="163">
        <f t="shared" si="8"/>
        <v>7</v>
      </c>
      <c r="O18" s="163">
        <f t="shared" si="8"/>
        <v>6</v>
      </c>
      <c r="P18" s="163">
        <f t="shared" si="8"/>
        <v>6</v>
      </c>
      <c r="Q18" s="163">
        <f t="shared" si="8"/>
        <v>6</v>
      </c>
      <c r="R18" s="163">
        <f t="shared" si="8"/>
        <v>6</v>
      </c>
      <c r="S18" s="163">
        <f t="shared" si="8"/>
        <v>6</v>
      </c>
      <c r="T18" s="163">
        <f t="shared" si="8"/>
        <v>6</v>
      </c>
      <c r="U18" s="163">
        <f t="shared" si="8"/>
        <v>6</v>
      </c>
      <c r="V18" s="163">
        <f t="shared" si="8"/>
        <v>1</v>
      </c>
      <c r="W18" s="163"/>
      <c r="X18" s="163">
        <f t="shared" si="8"/>
        <v>35</v>
      </c>
      <c r="Y18" s="163"/>
      <c r="Z18" s="163"/>
      <c r="AA18" s="163">
        <f t="shared" si="8"/>
        <v>7</v>
      </c>
      <c r="AB18" s="163">
        <f t="shared" si="8"/>
        <v>7</v>
      </c>
      <c r="AC18" s="163">
        <f t="shared" si="8"/>
        <v>1</v>
      </c>
      <c r="AD18" s="163"/>
      <c r="AE18" s="163"/>
      <c r="AF18" s="163"/>
      <c r="AG18" s="163">
        <f t="shared" si="8"/>
        <v>7</v>
      </c>
      <c r="AH18" s="163">
        <f t="shared" si="8"/>
        <v>35</v>
      </c>
      <c r="AI18" s="163">
        <f t="shared" si="8"/>
        <v>7</v>
      </c>
      <c r="AJ18" s="163">
        <f t="shared" si="8"/>
        <v>1</v>
      </c>
      <c r="AK18" s="163"/>
      <c r="AL18" s="163"/>
      <c r="AM18" s="163">
        <f>+AM77</f>
        <v>7</v>
      </c>
      <c r="AN18" s="164">
        <f>+AN77</f>
        <v>1</v>
      </c>
      <c r="AO18" s="234"/>
    </row>
    <row r="19" spans="1:41" ht="24.75" customHeight="1">
      <c r="A19" s="660"/>
      <c r="B19" s="138" t="s">
        <v>226</v>
      </c>
      <c r="C19" s="163">
        <f>+C82+C91</f>
        <v>273</v>
      </c>
      <c r="D19" s="163">
        <f t="shared" ref="D19:AL19" si="9">+D82+D91</f>
        <v>132</v>
      </c>
      <c r="E19" s="163">
        <f t="shared" si="9"/>
        <v>252</v>
      </c>
      <c r="F19" s="163">
        <f t="shared" si="9"/>
        <v>11</v>
      </c>
      <c r="G19" s="163">
        <f t="shared" si="9"/>
        <v>10</v>
      </c>
      <c r="H19" s="163">
        <f t="shared" si="9"/>
        <v>184.3</v>
      </c>
      <c r="I19" s="163">
        <f t="shared" si="9"/>
        <v>173</v>
      </c>
      <c r="J19" s="163">
        <f t="shared" si="9"/>
        <v>44.9</v>
      </c>
      <c r="K19" s="163">
        <f t="shared" si="9"/>
        <v>226.8</v>
      </c>
      <c r="L19" s="163">
        <f t="shared" si="9"/>
        <v>227.3</v>
      </c>
      <c r="M19" s="163">
        <f t="shared" si="9"/>
        <v>228.70000000000002</v>
      </c>
      <c r="N19" s="163">
        <f t="shared" si="9"/>
        <v>221.4</v>
      </c>
      <c r="O19" s="163">
        <f t="shared" si="9"/>
        <v>226.8</v>
      </c>
      <c r="P19" s="163">
        <f t="shared" si="9"/>
        <v>226.3</v>
      </c>
      <c r="Q19" s="163">
        <f t="shared" si="9"/>
        <v>211.4</v>
      </c>
      <c r="R19" s="163">
        <f t="shared" si="9"/>
        <v>1</v>
      </c>
      <c r="S19" s="163">
        <f t="shared" si="9"/>
        <v>209.2</v>
      </c>
      <c r="T19" s="163">
        <f t="shared" si="9"/>
        <v>224.3</v>
      </c>
      <c r="U19" s="163"/>
      <c r="V19" s="163">
        <f t="shared" si="9"/>
        <v>223.3</v>
      </c>
      <c r="W19" s="163">
        <f t="shared" si="9"/>
        <v>22</v>
      </c>
      <c r="X19" s="163">
        <f t="shared" si="9"/>
        <v>1</v>
      </c>
      <c r="Y19" s="163">
        <f t="shared" si="9"/>
        <v>43</v>
      </c>
      <c r="Z19" s="163">
        <f t="shared" si="9"/>
        <v>0.5</v>
      </c>
      <c r="AA19" s="163">
        <f t="shared" si="9"/>
        <v>227.3</v>
      </c>
      <c r="AB19" s="163">
        <f t="shared" si="9"/>
        <v>18.299999999999997</v>
      </c>
      <c r="AC19" s="163">
        <f t="shared" si="9"/>
        <v>4</v>
      </c>
      <c r="AD19" s="163">
        <f t="shared" si="9"/>
        <v>209.9</v>
      </c>
      <c r="AE19" s="163">
        <f t="shared" si="9"/>
        <v>12</v>
      </c>
      <c r="AF19" s="163">
        <f t="shared" si="9"/>
        <v>1.5</v>
      </c>
      <c r="AG19" s="163">
        <f t="shared" si="9"/>
        <v>111.10000000000001</v>
      </c>
      <c r="AH19" s="163">
        <f t="shared" si="9"/>
        <v>160</v>
      </c>
      <c r="AI19" s="163">
        <f t="shared" si="9"/>
        <v>221</v>
      </c>
      <c r="AJ19" s="163">
        <f t="shared" si="9"/>
        <v>8</v>
      </c>
      <c r="AK19" s="163">
        <f t="shared" si="9"/>
        <v>124.3</v>
      </c>
      <c r="AL19" s="163">
        <f t="shared" si="9"/>
        <v>3</v>
      </c>
      <c r="AM19" s="163">
        <f>+AM82+AM91</f>
        <v>206.5</v>
      </c>
      <c r="AN19" s="164">
        <f>+AN82+AN91</f>
        <v>6</v>
      </c>
      <c r="AO19" s="238"/>
    </row>
    <row r="20" spans="1:41" ht="24.75" customHeight="1" thickBot="1">
      <c r="A20" s="661"/>
      <c r="B20" s="139" t="s">
        <v>216</v>
      </c>
      <c r="C20" s="165">
        <f>+C93</f>
        <v>53</v>
      </c>
      <c r="D20" s="165">
        <f>+D93</f>
        <v>23</v>
      </c>
      <c r="E20" s="165">
        <f>+E93</f>
        <v>53</v>
      </c>
      <c r="F20" s="165"/>
      <c r="G20" s="165"/>
      <c r="H20" s="165">
        <f t="shared" ref="H20:AJ20" si="10">+H93</f>
        <v>23</v>
      </c>
      <c r="I20" s="165">
        <f t="shared" si="10"/>
        <v>23</v>
      </c>
      <c r="J20" s="165">
        <f t="shared" si="10"/>
        <v>30</v>
      </c>
      <c r="K20" s="165">
        <f t="shared" si="10"/>
        <v>23</v>
      </c>
      <c r="L20" s="165">
        <f t="shared" si="10"/>
        <v>23</v>
      </c>
      <c r="M20" s="165">
        <f t="shared" si="10"/>
        <v>23</v>
      </c>
      <c r="N20" s="165">
        <f t="shared" si="10"/>
        <v>23</v>
      </c>
      <c r="O20" s="165">
        <f t="shared" si="10"/>
        <v>23</v>
      </c>
      <c r="P20" s="165"/>
      <c r="Q20" s="165">
        <f t="shared" si="10"/>
        <v>20</v>
      </c>
      <c r="R20" s="165">
        <f t="shared" si="10"/>
        <v>20</v>
      </c>
      <c r="S20" s="165"/>
      <c r="T20" s="165">
        <f t="shared" si="10"/>
        <v>23</v>
      </c>
      <c r="U20" s="165"/>
      <c r="V20" s="165">
        <f t="shared" si="10"/>
        <v>23</v>
      </c>
      <c r="W20" s="165"/>
      <c r="X20" s="165"/>
      <c r="Y20" s="165">
        <f t="shared" si="10"/>
        <v>30</v>
      </c>
      <c r="Z20" s="165"/>
      <c r="AA20" s="165">
        <f t="shared" si="10"/>
        <v>23</v>
      </c>
      <c r="AB20" s="165">
        <f t="shared" si="10"/>
        <v>23</v>
      </c>
      <c r="AC20" s="165">
        <f t="shared" si="10"/>
        <v>2</v>
      </c>
      <c r="AD20" s="165"/>
      <c r="AE20" s="165"/>
      <c r="AF20" s="165"/>
      <c r="AG20" s="165">
        <f t="shared" si="10"/>
        <v>23</v>
      </c>
      <c r="AH20" s="165">
        <f t="shared" si="10"/>
        <v>30</v>
      </c>
      <c r="AI20" s="165">
        <f t="shared" si="10"/>
        <v>23</v>
      </c>
      <c r="AJ20" s="165">
        <f t="shared" si="10"/>
        <v>2</v>
      </c>
      <c r="AK20" s="165"/>
      <c r="AL20" s="165"/>
      <c r="AM20" s="165">
        <f>+AM93</f>
        <v>20</v>
      </c>
      <c r="AN20" s="166">
        <f>+AN93</f>
        <v>1</v>
      </c>
      <c r="AO20" s="411"/>
    </row>
    <row r="21" spans="1:41" ht="24.75" customHeight="1">
      <c r="A21" s="639" t="s">
        <v>165</v>
      </c>
      <c r="B21" s="80" t="s">
        <v>265</v>
      </c>
      <c r="C21" s="195">
        <v>80</v>
      </c>
      <c r="D21" s="195"/>
      <c r="E21" s="195">
        <v>80</v>
      </c>
      <c r="F21" s="195"/>
      <c r="G21" s="195"/>
      <c r="H21" s="195">
        <v>15</v>
      </c>
      <c r="I21" s="195"/>
      <c r="J21" s="47">
        <v>50</v>
      </c>
      <c r="K21" s="47">
        <v>30</v>
      </c>
      <c r="L21" s="412">
        <v>25</v>
      </c>
      <c r="M21" s="47">
        <v>40</v>
      </c>
      <c r="N21" s="47">
        <v>23</v>
      </c>
      <c r="O21" s="47"/>
      <c r="P21" s="47"/>
      <c r="Q21" s="47">
        <v>16</v>
      </c>
      <c r="R21" s="47">
        <v>7</v>
      </c>
      <c r="S21" s="47"/>
      <c r="T21" s="47">
        <v>16</v>
      </c>
      <c r="U21" s="47">
        <v>16</v>
      </c>
      <c r="V21" s="47"/>
      <c r="W21" s="47"/>
      <c r="X21" s="47"/>
      <c r="Y21" s="47">
        <v>45</v>
      </c>
      <c r="Z21" s="47"/>
      <c r="AA21" s="47">
        <v>35</v>
      </c>
      <c r="AB21" s="47">
        <v>35</v>
      </c>
      <c r="AC21" s="47">
        <v>4</v>
      </c>
      <c r="AD21" s="47"/>
      <c r="AE21" s="47"/>
      <c r="AF21" s="47"/>
      <c r="AG21" s="47">
        <v>5</v>
      </c>
      <c r="AH21" s="47">
        <v>75</v>
      </c>
      <c r="AI21" s="47">
        <v>35</v>
      </c>
      <c r="AJ21" s="197">
        <v>4</v>
      </c>
      <c r="AK21" s="48"/>
      <c r="AL21" s="48"/>
      <c r="AM21" s="48"/>
      <c r="AN21" s="196">
        <v>1</v>
      </c>
      <c r="AO21" s="413"/>
    </row>
    <row r="22" spans="1:41" ht="24.75" customHeight="1" thickBot="1">
      <c r="A22" s="664"/>
      <c r="B22" s="215" t="s">
        <v>266</v>
      </c>
      <c r="C22" s="221">
        <v>8</v>
      </c>
      <c r="D22" s="221"/>
      <c r="E22" s="221">
        <v>8</v>
      </c>
      <c r="F22" s="221"/>
      <c r="G22" s="221"/>
      <c r="H22" s="221"/>
      <c r="I22" s="221"/>
      <c r="J22" s="323">
        <v>8</v>
      </c>
      <c r="K22" s="323"/>
      <c r="L22" s="323"/>
      <c r="M22" s="323"/>
      <c r="N22" s="323"/>
      <c r="O22" s="323"/>
      <c r="P22" s="323"/>
      <c r="Q22" s="323"/>
      <c r="R22" s="323"/>
      <c r="S22" s="323"/>
      <c r="T22" s="323"/>
      <c r="U22" s="323"/>
      <c r="V22" s="323"/>
      <c r="W22" s="323"/>
      <c r="X22" s="323"/>
      <c r="Y22" s="323">
        <v>8</v>
      </c>
      <c r="Z22" s="323"/>
      <c r="AA22" s="323"/>
      <c r="AB22" s="323"/>
      <c r="AC22" s="323"/>
      <c r="AD22" s="323"/>
      <c r="AE22" s="323"/>
      <c r="AF22" s="323"/>
      <c r="AG22" s="323"/>
      <c r="AH22" s="323">
        <v>8</v>
      </c>
      <c r="AI22" s="323"/>
      <c r="AJ22" s="414"/>
      <c r="AK22" s="407"/>
      <c r="AL22" s="407"/>
      <c r="AM22" s="407"/>
      <c r="AN22" s="351"/>
      <c r="AO22" s="222"/>
    </row>
    <row r="23" spans="1:41" ht="24.75" customHeight="1" thickTop="1" thickBot="1">
      <c r="A23" s="663"/>
      <c r="B23" s="212" t="s">
        <v>111</v>
      </c>
      <c r="C23" s="167">
        <f>SUM(C21:C22)</f>
        <v>88</v>
      </c>
      <c r="D23" s="167"/>
      <c r="E23" s="167">
        <f t="shared" ref="E23:AN23" si="11">SUM(E21:E22)</f>
        <v>88</v>
      </c>
      <c r="F23" s="167"/>
      <c r="G23" s="167"/>
      <c r="H23" s="167">
        <f t="shared" si="11"/>
        <v>15</v>
      </c>
      <c r="I23" s="167"/>
      <c r="J23" s="167">
        <f t="shared" si="11"/>
        <v>58</v>
      </c>
      <c r="K23" s="167">
        <f t="shared" si="11"/>
        <v>30</v>
      </c>
      <c r="L23" s="167">
        <f t="shared" si="11"/>
        <v>25</v>
      </c>
      <c r="M23" s="167">
        <f t="shared" si="11"/>
        <v>40</v>
      </c>
      <c r="N23" s="167">
        <f t="shared" si="11"/>
        <v>23</v>
      </c>
      <c r="O23" s="167"/>
      <c r="P23" s="167"/>
      <c r="Q23" s="167">
        <f t="shared" si="11"/>
        <v>16</v>
      </c>
      <c r="R23" s="167">
        <f t="shared" si="11"/>
        <v>7</v>
      </c>
      <c r="S23" s="167"/>
      <c r="T23" s="167">
        <f t="shared" si="11"/>
        <v>16</v>
      </c>
      <c r="U23" s="167">
        <f t="shared" si="11"/>
        <v>16</v>
      </c>
      <c r="V23" s="167"/>
      <c r="W23" s="167"/>
      <c r="X23" s="167"/>
      <c r="Y23" s="167">
        <f t="shared" si="11"/>
        <v>53</v>
      </c>
      <c r="Z23" s="167"/>
      <c r="AA23" s="167">
        <f t="shared" si="11"/>
        <v>35</v>
      </c>
      <c r="AB23" s="167">
        <f t="shared" si="11"/>
        <v>35</v>
      </c>
      <c r="AC23" s="167">
        <f t="shared" si="11"/>
        <v>4</v>
      </c>
      <c r="AD23" s="167"/>
      <c r="AE23" s="167"/>
      <c r="AF23" s="167"/>
      <c r="AG23" s="167">
        <f t="shared" si="11"/>
        <v>5</v>
      </c>
      <c r="AH23" s="167">
        <f t="shared" si="11"/>
        <v>83</v>
      </c>
      <c r="AI23" s="167">
        <f t="shared" si="11"/>
        <v>35</v>
      </c>
      <c r="AJ23" s="167">
        <f t="shared" si="11"/>
        <v>4</v>
      </c>
      <c r="AK23" s="167"/>
      <c r="AL23" s="167"/>
      <c r="AM23" s="167"/>
      <c r="AN23" s="169">
        <f t="shared" si="11"/>
        <v>1</v>
      </c>
      <c r="AO23" s="207"/>
    </row>
    <row r="24" spans="1:41" ht="24.75" customHeight="1">
      <c r="A24" s="639" t="s">
        <v>166</v>
      </c>
      <c r="B24" s="70" t="s">
        <v>167</v>
      </c>
      <c r="C24" s="195">
        <v>51</v>
      </c>
      <c r="D24" s="195"/>
      <c r="E24" s="415">
        <v>51</v>
      </c>
      <c r="F24" s="195"/>
      <c r="G24" s="195"/>
      <c r="H24" s="195"/>
      <c r="I24" s="195"/>
      <c r="J24" s="47">
        <v>28</v>
      </c>
      <c r="K24" s="47">
        <v>23</v>
      </c>
      <c r="L24" s="412"/>
      <c r="M24" s="47">
        <v>51</v>
      </c>
      <c r="N24" s="47"/>
      <c r="O24" s="47"/>
      <c r="P24" s="47"/>
      <c r="Q24" s="47"/>
      <c r="R24" s="47"/>
      <c r="S24" s="47"/>
      <c r="T24" s="47">
        <v>20</v>
      </c>
      <c r="U24" s="47"/>
      <c r="V24" s="47">
        <v>20</v>
      </c>
      <c r="W24" s="47"/>
      <c r="X24" s="47"/>
      <c r="Y24" s="47">
        <v>28</v>
      </c>
      <c r="Z24" s="47"/>
      <c r="AA24" s="47">
        <v>23</v>
      </c>
      <c r="AB24" s="47"/>
      <c r="AC24" s="47"/>
      <c r="AD24" s="47">
        <v>23</v>
      </c>
      <c r="AE24" s="47">
        <v>1</v>
      </c>
      <c r="AF24" s="47"/>
      <c r="AG24" s="47">
        <v>23</v>
      </c>
      <c r="AH24" s="47">
        <v>28</v>
      </c>
      <c r="AI24" s="47">
        <v>23</v>
      </c>
      <c r="AJ24" s="197">
        <v>1</v>
      </c>
      <c r="AK24" s="48">
        <v>23</v>
      </c>
      <c r="AL24" s="48">
        <v>1</v>
      </c>
      <c r="AM24" s="48">
        <v>23</v>
      </c>
      <c r="AN24" s="196">
        <v>1</v>
      </c>
      <c r="AO24" s="413"/>
    </row>
    <row r="25" spans="1:41" ht="24.75" customHeight="1">
      <c r="A25" s="664"/>
      <c r="B25" s="70" t="s">
        <v>168</v>
      </c>
      <c r="C25" s="195">
        <v>19</v>
      </c>
      <c r="D25" s="195"/>
      <c r="E25" s="415">
        <v>19</v>
      </c>
      <c r="F25" s="195"/>
      <c r="G25" s="195"/>
      <c r="H25" s="198"/>
      <c r="I25" s="198"/>
      <c r="J25" s="19">
        <v>10</v>
      </c>
      <c r="K25" s="19">
        <v>9</v>
      </c>
      <c r="L25" s="19"/>
      <c r="M25" s="47">
        <v>19</v>
      </c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>
        <v>10</v>
      </c>
      <c r="Z25" s="19"/>
      <c r="AA25" s="19">
        <v>9</v>
      </c>
      <c r="AB25" s="19"/>
      <c r="AC25" s="19"/>
      <c r="AD25" s="19">
        <v>9</v>
      </c>
      <c r="AE25" s="19">
        <v>1</v>
      </c>
      <c r="AF25" s="19"/>
      <c r="AG25" s="19">
        <v>9</v>
      </c>
      <c r="AH25" s="19">
        <v>10</v>
      </c>
      <c r="AI25" s="19">
        <v>9</v>
      </c>
      <c r="AJ25" s="200"/>
      <c r="AK25" s="22">
        <v>9</v>
      </c>
      <c r="AL25" s="22"/>
      <c r="AM25" s="22">
        <v>9</v>
      </c>
      <c r="AN25" s="199"/>
      <c r="AO25" s="416"/>
    </row>
    <row r="26" spans="1:41" ht="24.75" customHeight="1" thickBot="1">
      <c r="A26" s="664"/>
      <c r="B26" s="223" t="s">
        <v>169</v>
      </c>
      <c r="C26" s="221">
        <v>29</v>
      </c>
      <c r="D26" s="221">
        <v>13</v>
      </c>
      <c r="E26" s="417">
        <v>29</v>
      </c>
      <c r="F26" s="221"/>
      <c r="G26" s="221"/>
      <c r="H26" s="221">
        <v>13</v>
      </c>
      <c r="I26" s="221">
        <v>13</v>
      </c>
      <c r="J26" s="323">
        <v>11</v>
      </c>
      <c r="K26" s="323">
        <v>18</v>
      </c>
      <c r="L26" s="323"/>
      <c r="M26" s="323">
        <v>29</v>
      </c>
      <c r="N26" s="323">
        <v>13</v>
      </c>
      <c r="O26" s="323"/>
      <c r="P26" s="323"/>
      <c r="Q26" s="323"/>
      <c r="R26" s="323"/>
      <c r="S26" s="323"/>
      <c r="T26" s="323"/>
      <c r="U26" s="323"/>
      <c r="V26" s="323">
        <v>13</v>
      </c>
      <c r="W26" s="323"/>
      <c r="X26" s="323"/>
      <c r="Y26" s="323">
        <v>11</v>
      </c>
      <c r="Z26" s="323"/>
      <c r="AA26" s="323">
        <v>18</v>
      </c>
      <c r="AB26" s="323"/>
      <c r="AC26" s="323"/>
      <c r="AD26" s="323">
        <v>18</v>
      </c>
      <c r="AE26" s="323">
        <v>1</v>
      </c>
      <c r="AF26" s="323"/>
      <c r="AG26" s="323">
        <v>18</v>
      </c>
      <c r="AH26" s="323">
        <v>11</v>
      </c>
      <c r="AI26" s="323">
        <v>18</v>
      </c>
      <c r="AJ26" s="414">
        <v>1</v>
      </c>
      <c r="AK26" s="407">
        <v>18</v>
      </c>
      <c r="AL26" s="407">
        <v>1</v>
      </c>
      <c r="AM26" s="407">
        <v>18</v>
      </c>
      <c r="AN26" s="351">
        <v>1</v>
      </c>
      <c r="AO26" s="418"/>
    </row>
    <row r="27" spans="1:41" ht="24.75" customHeight="1" thickTop="1" thickBot="1">
      <c r="A27" s="663"/>
      <c r="B27" s="212" t="s">
        <v>111</v>
      </c>
      <c r="C27" s="170">
        <f>SUM(C24:C26)</f>
        <v>99</v>
      </c>
      <c r="D27" s="167">
        <f t="shared" ref="D27:AN27" si="12">SUM(D24:D26)</f>
        <v>13</v>
      </c>
      <c r="E27" s="170">
        <f t="shared" si="12"/>
        <v>99</v>
      </c>
      <c r="F27" s="167"/>
      <c r="G27" s="167"/>
      <c r="H27" s="170">
        <f t="shared" si="12"/>
        <v>13</v>
      </c>
      <c r="I27" s="170">
        <f t="shared" si="12"/>
        <v>13</v>
      </c>
      <c r="J27" s="170">
        <f t="shared" si="12"/>
        <v>49</v>
      </c>
      <c r="K27" s="170">
        <f t="shared" si="12"/>
        <v>50</v>
      </c>
      <c r="L27" s="170"/>
      <c r="M27" s="170">
        <f t="shared" si="12"/>
        <v>99</v>
      </c>
      <c r="N27" s="167">
        <f t="shared" si="12"/>
        <v>13</v>
      </c>
      <c r="O27" s="167"/>
      <c r="P27" s="167"/>
      <c r="Q27" s="170"/>
      <c r="R27" s="167"/>
      <c r="S27" s="167"/>
      <c r="T27" s="170">
        <f t="shared" si="12"/>
        <v>20</v>
      </c>
      <c r="U27" s="170"/>
      <c r="V27" s="170">
        <f t="shared" si="12"/>
        <v>33</v>
      </c>
      <c r="W27" s="167"/>
      <c r="X27" s="167"/>
      <c r="Y27" s="170">
        <f t="shared" si="12"/>
        <v>49</v>
      </c>
      <c r="Z27" s="167"/>
      <c r="AA27" s="170">
        <f t="shared" si="12"/>
        <v>50</v>
      </c>
      <c r="AB27" s="170"/>
      <c r="AC27" s="167"/>
      <c r="AD27" s="170">
        <f t="shared" si="12"/>
        <v>50</v>
      </c>
      <c r="AE27" s="167">
        <f t="shared" si="12"/>
        <v>3</v>
      </c>
      <c r="AF27" s="167"/>
      <c r="AG27" s="170">
        <f t="shared" si="12"/>
        <v>50</v>
      </c>
      <c r="AH27" s="170">
        <f t="shared" si="12"/>
        <v>49</v>
      </c>
      <c r="AI27" s="170">
        <f t="shared" si="12"/>
        <v>50</v>
      </c>
      <c r="AJ27" s="170">
        <f t="shared" si="12"/>
        <v>2</v>
      </c>
      <c r="AK27" s="170">
        <f t="shared" si="12"/>
        <v>50</v>
      </c>
      <c r="AL27" s="170">
        <f t="shared" si="12"/>
        <v>2</v>
      </c>
      <c r="AM27" s="170">
        <f t="shared" si="12"/>
        <v>50</v>
      </c>
      <c r="AN27" s="175">
        <f t="shared" si="12"/>
        <v>2</v>
      </c>
      <c r="AO27" s="207"/>
    </row>
    <row r="28" spans="1:41" ht="24.75" customHeight="1">
      <c r="A28" s="639" t="s">
        <v>170</v>
      </c>
      <c r="B28" s="70" t="s">
        <v>126</v>
      </c>
      <c r="C28" s="195">
        <v>93</v>
      </c>
      <c r="D28" s="195"/>
      <c r="E28" s="415">
        <v>93</v>
      </c>
      <c r="F28" s="195"/>
      <c r="G28" s="195"/>
      <c r="H28" s="195">
        <v>10</v>
      </c>
      <c r="I28" s="195">
        <v>10</v>
      </c>
      <c r="J28" s="47">
        <v>8</v>
      </c>
      <c r="K28" s="47">
        <v>10</v>
      </c>
      <c r="L28" s="412">
        <v>10</v>
      </c>
      <c r="M28" s="47">
        <v>10</v>
      </c>
      <c r="N28" s="47">
        <v>3</v>
      </c>
      <c r="O28" s="47"/>
      <c r="P28" s="47"/>
      <c r="Q28" s="47">
        <v>9</v>
      </c>
      <c r="R28" s="47">
        <v>4</v>
      </c>
      <c r="S28" s="47"/>
      <c r="T28" s="47"/>
      <c r="U28" s="47"/>
      <c r="V28" s="47"/>
      <c r="W28" s="47"/>
      <c r="X28" s="47"/>
      <c r="Y28" s="47"/>
      <c r="Z28" s="47"/>
      <c r="AA28" s="47">
        <v>10</v>
      </c>
      <c r="AB28" s="47">
        <v>10</v>
      </c>
      <c r="AC28" s="47">
        <v>2</v>
      </c>
      <c r="AD28" s="47"/>
      <c r="AE28" s="47"/>
      <c r="AF28" s="47">
        <v>93</v>
      </c>
      <c r="AG28" s="47"/>
      <c r="AH28" s="47"/>
      <c r="AI28" s="47">
        <v>50</v>
      </c>
      <c r="AJ28" s="197">
        <v>4</v>
      </c>
      <c r="AK28" s="48"/>
      <c r="AL28" s="48"/>
      <c r="AM28" s="48"/>
      <c r="AN28" s="196"/>
      <c r="AO28" s="413"/>
    </row>
    <row r="29" spans="1:41" ht="24.75" customHeight="1">
      <c r="A29" s="664"/>
      <c r="B29" s="70" t="s">
        <v>300</v>
      </c>
      <c r="C29" s="195">
        <v>23</v>
      </c>
      <c r="D29" s="195"/>
      <c r="E29" s="415">
        <v>23</v>
      </c>
      <c r="F29" s="195"/>
      <c r="G29" s="195"/>
      <c r="H29" s="198">
        <v>3</v>
      </c>
      <c r="I29" s="198">
        <v>3</v>
      </c>
      <c r="J29" s="19">
        <v>3</v>
      </c>
      <c r="K29" s="19">
        <v>3</v>
      </c>
      <c r="L29" s="19">
        <v>3</v>
      </c>
      <c r="M29" s="47">
        <v>3</v>
      </c>
      <c r="N29" s="19">
        <v>2</v>
      </c>
      <c r="O29" s="19"/>
      <c r="P29" s="19"/>
      <c r="Q29" s="19">
        <v>5</v>
      </c>
      <c r="R29" s="19"/>
      <c r="S29" s="19"/>
      <c r="T29" s="19"/>
      <c r="U29" s="19"/>
      <c r="V29" s="19"/>
      <c r="W29" s="19"/>
      <c r="X29" s="19"/>
      <c r="Y29" s="19"/>
      <c r="Z29" s="19"/>
      <c r="AA29" s="19">
        <v>3</v>
      </c>
      <c r="AB29" s="19">
        <v>3</v>
      </c>
      <c r="AC29" s="19">
        <v>1</v>
      </c>
      <c r="AD29" s="19"/>
      <c r="AE29" s="19"/>
      <c r="AF29" s="19">
        <v>18</v>
      </c>
      <c r="AG29" s="19">
        <v>5</v>
      </c>
      <c r="AH29" s="19"/>
      <c r="AI29" s="19">
        <v>2</v>
      </c>
      <c r="AJ29" s="200">
        <v>2</v>
      </c>
      <c r="AK29" s="22"/>
      <c r="AL29" s="22"/>
      <c r="AM29" s="22"/>
      <c r="AN29" s="199"/>
      <c r="AO29" s="49"/>
    </row>
    <row r="30" spans="1:41" ht="24.75" customHeight="1" thickBot="1">
      <c r="A30" s="664"/>
      <c r="B30" s="223" t="s">
        <v>127</v>
      </c>
      <c r="C30" s="221">
        <v>18</v>
      </c>
      <c r="D30" s="221"/>
      <c r="E30" s="417">
        <v>18</v>
      </c>
      <c r="F30" s="221"/>
      <c r="G30" s="221"/>
      <c r="H30" s="221">
        <v>4</v>
      </c>
      <c r="I30" s="221">
        <v>4</v>
      </c>
      <c r="J30" s="323">
        <v>4</v>
      </c>
      <c r="K30" s="323">
        <v>1</v>
      </c>
      <c r="L30" s="323">
        <v>4</v>
      </c>
      <c r="M30" s="323">
        <v>4</v>
      </c>
      <c r="N30" s="323"/>
      <c r="O30" s="323"/>
      <c r="P30" s="323"/>
      <c r="Q30" s="323">
        <v>6</v>
      </c>
      <c r="R30" s="323">
        <v>4</v>
      </c>
      <c r="S30" s="323"/>
      <c r="T30" s="323">
        <v>4</v>
      </c>
      <c r="U30" s="323"/>
      <c r="V30" s="323"/>
      <c r="W30" s="323">
        <v>4</v>
      </c>
      <c r="X30" s="323"/>
      <c r="Y30" s="323"/>
      <c r="Z30" s="323"/>
      <c r="AA30" s="323">
        <v>4</v>
      </c>
      <c r="AB30" s="323">
        <v>4</v>
      </c>
      <c r="AC30" s="323">
        <v>1</v>
      </c>
      <c r="AD30" s="323"/>
      <c r="AE30" s="323"/>
      <c r="AF30" s="323">
        <v>14</v>
      </c>
      <c r="AG30" s="323">
        <v>4</v>
      </c>
      <c r="AH30" s="323"/>
      <c r="AI30" s="323">
        <v>4</v>
      </c>
      <c r="AJ30" s="414">
        <v>2</v>
      </c>
      <c r="AK30" s="407"/>
      <c r="AL30" s="407"/>
      <c r="AM30" s="407"/>
      <c r="AN30" s="351"/>
      <c r="AO30" s="222"/>
    </row>
    <row r="31" spans="1:41" ht="24.75" customHeight="1" thickTop="1" thickBot="1">
      <c r="A31" s="663"/>
      <c r="B31" s="206" t="s">
        <v>228</v>
      </c>
      <c r="C31" s="167">
        <f>SUM(C28:C30)</f>
        <v>134</v>
      </c>
      <c r="D31" s="167"/>
      <c r="E31" s="167">
        <f t="shared" ref="E31:AJ31" si="13">SUM(E28:E30)</f>
        <v>134</v>
      </c>
      <c r="F31" s="167"/>
      <c r="G31" s="167"/>
      <c r="H31" s="167">
        <f t="shared" si="13"/>
        <v>17</v>
      </c>
      <c r="I31" s="167">
        <f t="shared" si="13"/>
        <v>17</v>
      </c>
      <c r="J31" s="167">
        <f t="shared" si="13"/>
        <v>15</v>
      </c>
      <c r="K31" s="167">
        <f t="shared" si="13"/>
        <v>14</v>
      </c>
      <c r="L31" s="167">
        <f t="shared" si="13"/>
        <v>17</v>
      </c>
      <c r="M31" s="167">
        <f t="shared" si="13"/>
        <v>17</v>
      </c>
      <c r="N31" s="167">
        <f t="shared" si="13"/>
        <v>5</v>
      </c>
      <c r="O31" s="167"/>
      <c r="P31" s="167"/>
      <c r="Q31" s="167">
        <f t="shared" si="13"/>
        <v>20</v>
      </c>
      <c r="R31" s="167">
        <f t="shared" si="13"/>
        <v>8</v>
      </c>
      <c r="S31" s="167"/>
      <c r="T31" s="167">
        <f t="shared" si="13"/>
        <v>4</v>
      </c>
      <c r="U31" s="167"/>
      <c r="V31" s="167"/>
      <c r="W31" s="167">
        <f t="shared" si="13"/>
        <v>4</v>
      </c>
      <c r="X31" s="167"/>
      <c r="Y31" s="168"/>
      <c r="Z31" s="167"/>
      <c r="AA31" s="167">
        <f t="shared" si="13"/>
        <v>17</v>
      </c>
      <c r="AB31" s="167">
        <f t="shared" si="13"/>
        <v>17</v>
      </c>
      <c r="AC31" s="167">
        <f t="shared" si="13"/>
        <v>4</v>
      </c>
      <c r="AD31" s="167"/>
      <c r="AE31" s="167"/>
      <c r="AF31" s="168">
        <f t="shared" si="13"/>
        <v>125</v>
      </c>
      <c r="AG31" s="167">
        <f t="shared" si="13"/>
        <v>9</v>
      </c>
      <c r="AH31" s="167"/>
      <c r="AI31" s="167">
        <f t="shared" si="13"/>
        <v>56</v>
      </c>
      <c r="AJ31" s="167">
        <f t="shared" si="13"/>
        <v>8</v>
      </c>
      <c r="AK31" s="167"/>
      <c r="AL31" s="167"/>
      <c r="AM31" s="167"/>
      <c r="AN31" s="169"/>
      <c r="AO31" s="207"/>
    </row>
    <row r="32" spans="1:41" ht="24.75" customHeight="1" thickBot="1">
      <c r="A32" s="667" t="s">
        <v>153</v>
      </c>
      <c r="B32" s="224" t="s">
        <v>129</v>
      </c>
      <c r="C32" s="419">
        <v>148</v>
      </c>
      <c r="D32" s="419">
        <v>31</v>
      </c>
      <c r="E32" s="420">
        <v>148</v>
      </c>
      <c r="F32" s="421"/>
      <c r="G32" s="421"/>
      <c r="H32" s="419">
        <v>8</v>
      </c>
      <c r="I32" s="419">
        <v>17.3</v>
      </c>
      <c r="J32" s="340">
        <v>82</v>
      </c>
      <c r="K32" s="340">
        <v>66</v>
      </c>
      <c r="L32" s="422"/>
      <c r="M32" s="340">
        <v>66</v>
      </c>
      <c r="N32" s="340">
        <v>66</v>
      </c>
      <c r="O32" s="340">
        <v>25</v>
      </c>
      <c r="P32" s="340">
        <v>25</v>
      </c>
      <c r="Q32" s="340">
        <v>22</v>
      </c>
      <c r="R32" s="340"/>
      <c r="S32" s="340">
        <v>14</v>
      </c>
      <c r="T32" s="340">
        <v>17</v>
      </c>
      <c r="U32" s="340">
        <v>48</v>
      </c>
      <c r="V32" s="423">
        <v>25</v>
      </c>
      <c r="W32" s="423">
        <v>10</v>
      </c>
      <c r="X32" s="423"/>
      <c r="Y32" s="340">
        <v>84</v>
      </c>
      <c r="Z32" s="340"/>
      <c r="AA32" s="340">
        <v>64</v>
      </c>
      <c r="AB32" s="340">
        <v>64</v>
      </c>
      <c r="AC32" s="340">
        <v>5</v>
      </c>
      <c r="AD32" s="340"/>
      <c r="AE32" s="340"/>
      <c r="AF32" s="340">
        <v>45</v>
      </c>
      <c r="AG32" s="340">
        <v>64</v>
      </c>
      <c r="AH32" s="340">
        <v>39</v>
      </c>
      <c r="AI32" s="340">
        <v>65.099999999999994</v>
      </c>
      <c r="AJ32" s="409">
        <v>5</v>
      </c>
      <c r="AK32" s="424">
        <v>65.099999999999994</v>
      </c>
      <c r="AL32" s="424">
        <v>1</v>
      </c>
      <c r="AM32" s="424">
        <v>65</v>
      </c>
      <c r="AN32" s="342">
        <v>1</v>
      </c>
      <c r="AO32" s="425"/>
    </row>
    <row r="33" spans="1:41" ht="24.75" customHeight="1" thickTop="1" thickBot="1">
      <c r="A33" s="668"/>
      <c r="B33" s="206" t="s">
        <v>229</v>
      </c>
      <c r="C33" s="167">
        <f>+C32</f>
        <v>148</v>
      </c>
      <c r="D33" s="167">
        <f t="shared" ref="D33:AN33" si="14">+D32</f>
        <v>31</v>
      </c>
      <c r="E33" s="167">
        <f t="shared" si="14"/>
        <v>148</v>
      </c>
      <c r="F33" s="167"/>
      <c r="G33" s="167"/>
      <c r="H33" s="167">
        <f t="shared" si="14"/>
        <v>8</v>
      </c>
      <c r="I33" s="167">
        <f t="shared" si="14"/>
        <v>17.3</v>
      </c>
      <c r="J33" s="167">
        <f t="shared" si="14"/>
        <v>82</v>
      </c>
      <c r="K33" s="167">
        <f t="shared" si="14"/>
        <v>66</v>
      </c>
      <c r="L33" s="167"/>
      <c r="M33" s="167">
        <f t="shared" si="14"/>
        <v>66</v>
      </c>
      <c r="N33" s="167">
        <f t="shared" si="14"/>
        <v>66</v>
      </c>
      <c r="O33" s="167">
        <f t="shared" si="14"/>
        <v>25</v>
      </c>
      <c r="P33" s="167">
        <f t="shared" si="14"/>
        <v>25</v>
      </c>
      <c r="Q33" s="167">
        <f t="shared" si="14"/>
        <v>22</v>
      </c>
      <c r="R33" s="167"/>
      <c r="S33" s="167">
        <f t="shared" si="14"/>
        <v>14</v>
      </c>
      <c r="T33" s="167">
        <f t="shared" si="14"/>
        <v>17</v>
      </c>
      <c r="U33" s="167">
        <f t="shared" si="14"/>
        <v>48</v>
      </c>
      <c r="V33" s="167">
        <f t="shared" si="14"/>
        <v>25</v>
      </c>
      <c r="W33" s="167">
        <f t="shared" si="14"/>
        <v>10</v>
      </c>
      <c r="X33" s="167"/>
      <c r="Y33" s="167">
        <f t="shared" si="14"/>
        <v>84</v>
      </c>
      <c r="Z33" s="167"/>
      <c r="AA33" s="167">
        <f t="shared" si="14"/>
        <v>64</v>
      </c>
      <c r="AB33" s="167">
        <f t="shared" si="14"/>
        <v>64</v>
      </c>
      <c r="AC33" s="167">
        <f t="shared" si="14"/>
        <v>5</v>
      </c>
      <c r="AD33" s="167"/>
      <c r="AE33" s="167"/>
      <c r="AF33" s="167">
        <f t="shared" si="14"/>
        <v>45</v>
      </c>
      <c r="AG33" s="167">
        <f t="shared" si="14"/>
        <v>64</v>
      </c>
      <c r="AH33" s="167">
        <f t="shared" si="14"/>
        <v>39</v>
      </c>
      <c r="AI33" s="167">
        <f t="shared" si="14"/>
        <v>65.099999999999994</v>
      </c>
      <c r="AJ33" s="167">
        <f t="shared" si="14"/>
        <v>5</v>
      </c>
      <c r="AK33" s="167">
        <f t="shared" si="14"/>
        <v>65.099999999999994</v>
      </c>
      <c r="AL33" s="167">
        <f t="shared" si="14"/>
        <v>1</v>
      </c>
      <c r="AM33" s="167">
        <f t="shared" si="14"/>
        <v>65</v>
      </c>
      <c r="AN33" s="169">
        <f t="shared" si="14"/>
        <v>1</v>
      </c>
      <c r="AO33" s="207"/>
    </row>
    <row r="34" spans="1:41" ht="24.75" customHeight="1">
      <c r="A34" s="667" t="s">
        <v>8</v>
      </c>
      <c r="B34" s="70" t="s">
        <v>132</v>
      </c>
      <c r="C34" s="195">
        <v>45</v>
      </c>
      <c r="D34" s="195">
        <v>9</v>
      </c>
      <c r="E34" s="415">
        <v>45</v>
      </c>
      <c r="F34" s="195"/>
      <c r="G34" s="195"/>
      <c r="H34" s="195">
        <v>14</v>
      </c>
      <c r="I34" s="195">
        <v>8</v>
      </c>
      <c r="J34" s="47">
        <v>34</v>
      </c>
      <c r="K34" s="47">
        <v>11</v>
      </c>
      <c r="L34" s="412">
        <v>14</v>
      </c>
      <c r="M34" s="47">
        <v>23</v>
      </c>
      <c r="N34" s="47">
        <v>14</v>
      </c>
      <c r="O34" s="47"/>
      <c r="P34" s="47"/>
      <c r="Q34" s="47">
        <v>26</v>
      </c>
      <c r="R34" s="47"/>
      <c r="S34" s="47"/>
      <c r="T34" s="47">
        <v>4</v>
      </c>
      <c r="U34" s="47">
        <v>4</v>
      </c>
      <c r="V34" s="47">
        <v>7</v>
      </c>
      <c r="W34" s="47">
        <v>11</v>
      </c>
      <c r="X34" s="47"/>
      <c r="Y34" s="47">
        <v>34</v>
      </c>
      <c r="Z34" s="47"/>
      <c r="AA34" s="47">
        <v>11</v>
      </c>
      <c r="AB34" s="47">
        <v>11</v>
      </c>
      <c r="AC34" s="47">
        <v>2</v>
      </c>
      <c r="AD34" s="47"/>
      <c r="AE34" s="47"/>
      <c r="AF34" s="47">
        <v>19</v>
      </c>
      <c r="AG34" s="47">
        <v>11</v>
      </c>
      <c r="AH34" s="47">
        <v>14</v>
      </c>
      <c r="AI34" s="47">
        <v>11</v>
      </c>
      <c r="AJ34" s="197">
        <v>1</v>
      </c>
      <c r="AK34" s="48">
        <v>11</v>
      </c>
      <c r="AL34" s="48">
        <v>1</v>
      </c>
      <c r="AM34" s="48">
        <v>11</v>
      </c>
      <c r="AN34" s="196">
        <v>1</v>
      </c>
      <c r="AO34" s="413"/>
    </row>
    <row r="35" spans="1:41" ht="24.75" customHeight="1">
      <c r="A35" s="674"/>
      <c r="B35" s="70" t="s">
        <v>230</v>
      </c>
      <c r="C35" s="195">
        <v>13</v>
      </c>
      <c r="D35" s="195"/>
      <c r="E35" s="415">
        <v>13</v>
      </c>
      <c r="F35" s="195"/>
      <c r="G35" s="195"/>
      <c r="H35" s="198">
        <v>2</v>
      </c>
      <c r="I35" s="198">
        <v>2</v>
      </c>
      <c r="J35" s="19">
        <v>13</v>
      </c>
      <c r="K35" s="19"/>
      <c r="L35" s="19">
        <v>2</v>
      </c>
      <c r="M35" s="47">
        <v>7</v>
      </c>
      <c r="N35" s="19">
        <v>3</v>
      </c>
      <c r="O35" s="19"/>
      <c r="P35" s="19"/>
      <c r="Q35" s="19">
        <v>8</v>
      </c>
      <c r="R35" s="19"/>
      <c r="S35" s="19"/>
      <c r="T35" s="19"/>
      <c r="U35" s="19"/>
      <c r="V35" s="19"/>
      <c r="W35" s="19">
        <v>4</v>
      </c>
      <c r="X35" s="19"/>
      <c r="Y35" s="19">
        <v>13</v>
      </c>
      <c r="Z35" s="19"/>
      <c r="AA35" s="19"/>
      <c r="AB35" s="19"/>
      <c r="AC35" s="19"/>
      <c r="AD35" s="19"/>
      <c r="AE35" s="19"/>
      <c r="AF35" s="19">
        <v>7</v>
      </c>
      <c r="AG35" s="19"/>
      <c r="AH35" s="19">
        <v>7</v>
      </c>
      <c r="AI35" s="19"/>
      <c r="AJ35" s="200"/>
      <c r="AK35" s="22"/>
      <c r="AL35" s="22"/>
      <c r="AM35" s="22"/>
      <c r="AN35" s="199"/>
      <c r="AO35" s="49"/>
    </row>
    <row r="36" spans="1:41" ht="24.75" customHeight="1" thickBot="1">
      <c r="A36" s="674"/>
      <c r="B36" s="225" t="s">
        <v>133</v>
      </c>
      <c r="C36" s="221">
        <v>12</v>
      </c>
      <c r="D36" s="221"/>
      <c r="E36" s="417">
        <v>12</v>
      </c>
      <c r="F36" s="221"/>
      <c r="G36" s="221"/>
      <c r="H36" s="221">
        <v>1</v>
      </c>
      <c r="I36" s="221">
        <v>1</v>
      </c>
      <c r="J36" s="323">
        <v>12</v>
      </c>
      <c r="K36" s="323"/>
      <c r="L36" s="323">
        <v>1</v>
      </c>
      <c r="M36" s="323">
        <v>1</v>
      </c>
      <c r="N36" s="323">
        <v>1</v>
      </c>
      <c r="O36" s="323"/>
      <c r="P36" s="323"/>
      <c r="Q36" s="323">
        <v>7</v>
      </c>
      <c r="R36" s="323"/>
      <c r="S36" s="323"/>
      <c r="T36" s="323"/>
      <c r="U36" s="323"/>
      <c r="V36" s="323"/>
      <c r="W36" s="323">
        <v>2</v>
      </c>
      <c r="X36" s="323"/>
      <c r="Y36" s="323">
        <v>12</v>
      </c>
      <c r="Z36" s="323"/>
      <c r="AA36" s="323"/>
      <c r="AB36" s="323"/>
      <c r="AC36" s="323"/>
      <c r="AD36" s="323"/>
      <c r="AE36" s="323"/>
      <c r="AF36" s="323">
        <v>6</v>
      </c>
      <c r="AG36" s="323"/>
      <c r="AH36" s="323">
        <v>6</v>
      </c>
      <c r="AI36" s="323"/>
      <c r="AJ36" s="414"/>
      <c r="AK36" s="407"/>
      <c r="AL36" s="407"/>
      <c r="AM36" s="407"/>
      <c r="AN36" s="351"/>
      <c r="AO36" s="222"/>
    </row>
    <row r="37" spans="1:41" ht="24.75" customHeight="1" thickTop="1" thickBot="1">
      <c r="A37" s="668"/>
      <c r="B37" s="206" t="s">
        <v>228</v>
      </c>
      <c r="C37" s="170">
        <f>SUM(C34:C36)</f>
        <v>70</v>
      </c>
      <c r="D37" s="170">
        <f t="shared" ref="D37:AN37" si="15">SUM(D34:D36)</f>
        <v>9</v>
      </c>
      <c r="E37" s="170">
        <f t="shared" si="15"/>
        <v>70</v>
      </c>
      <c r="F37" s="170"/>
      <c r="G37" s="170"/>
      <c r="H37" s="170">
        <f t="shared" si="15"/>
        <v>17</v>
      </c>
      <c r="I37" s="170">
        <f t="shared" si="15"/>
        <v>11</v>
      </c>
      <c r="J37" s="170">
        <f t="shared" si="15"/>
        <v>59</v>
      </c>
      <c r="K37" s="170">
        <f t="shared" si="15"/>
        <v>11</v>
      </c>
      <c r="L37" s="170">
        <f t="shared" si="15"/>
        <v>17</v>
      </c>
      <c r="M37" s="170">
        <f t="shared" si="15"/>
        <v>31</v>
      </c>
      <c r="N37" s="170">
        <f t="shared" si="15"/>
        <v>18</v>
      </c>
      <c r="O37" s="170"/>
      <c r="P37" s="170"/>
      <c r="Q37" s="170">
        <f t="shared" si="15"/>
        <v>41</v>
      </c>
      <c r="R37" s="170"/>
      <c r="S37" s="170"/>
      <c r="T37" s="170">
        <f t="shared" si="15"/>
        <v>4</v>
      </c>
      <c r="U37" s="170">
        <f t="shared" si="15"/>
        <v>4</v>
      </c>
      <c r="V37" s="170">
        <f t="shared" si="15"/>
        <v>7</v>
      </c>
      <c r="W37" s="170">
        <f t="shared" si="15"/>
        <v>17</v>
      </c>
      <c r="X37" s="170"/>
      <c r="Y37" s="170">
        <f t="shared" si="15"/>
        <v>59</v>
      </c>
      <c r="Z37" s="170"/>
      <c r="AA37" s="170">
        <f t="shared" si="15"/>
        <v>11</v>
      </c>
      <c r="AB37" s="170">
        <f t="shared" si="15"/>
        <v>11</v>
      </c>
      <c r="AC37" s="170">
        <f t="shared" si="15"/>
        <v>2</v>
      </c>
      <c r="AD37" s="170"/>
      <c r="AE37" s="170"/>
      <c r="AF37" s="170">
        <f t="shared" si="15"/>
        <v>32</v>
      </c>
      <c r="AG37" s="170">
        <f t="shared" si="15"/>
        <v>11</v>
      </c>
      <c r="AH37" s="170">
        <f t="shared" si="15"/>
        <v>27</v>
      </c>
      <c r="AI37" s="170">
        <f t="shared" si="15"/>
        <v>11</v>
      </c>
      <c r="AJ37" s="170">
        <f t="shared" si="15"/>
        <v>1</v>
      </c>
      <c r="AK37" s="170">
        <f t="shared" si="15"/>
        <v>11</v>
      </c>
      <c r="AL37" s="170">
        <f t="shared" si="15"/>
        <v>1</v>
      </c>
      <c r="AM37" s="170">
        <f t="shared" si="15"/>
        <v>11</v>
      </c>
      <c r="AN37" s="175">
        <f t="shared" si="15"/>
        <v>1</v>
      </c>
      <c r="AO37" s="207"/>
    </row>
    <row r="38" spans="1:41" ht="24.75" customHeight="1">
      <c r="A38" s="667" t="s">
        <v>134</v>
      </c>
      <c r="B38" s="208" t="s">
        <v>301</v>
      </c>
      <c r="C38" s="316">
        <v>53</v>
      </c>
      <c r="D38" s="195"/>
      <c r="E38" s="316">
        <v>53</v>
      </c>
      <c r="F38" s="195"/>
      <c r="G38" s="195"/>
      <c r="H38" s="195">
        <v>4</v>
      </c>
      <c r="I38" s="195">
        <v>6</v>
      </c>
      <c r="J38" s="47"/>
      <c r="K38" s="47">
        <v>18</v>
      </c>
      <c r="L38" s="412">
        <v>8</v>
      </c>
      <c r="M38" s="412">
        <v>28</v>
      </c>
      <c r="N38" s="47">
        <v>10</v>
      </c>
      <c r="O38" s="47"/>
      <c r="P38" s="47"/>
      <c r="Q38" s="412">
        <v>28</v>
      </c>
      <c r="R38" s="47">
        <v>6</v>
      </c>
      <c r="S38" s="47"/>
      <c r="T38" s="47"/>
      <c r="U38" s="47"/>
      <c r="V38" s="47"/>
      <c r="W38" s="47"/>
      <c r="X38" s="47"/>
      <c r="Y38" s="47">
        <v>33</v>
      </c>
      <c r="Z38" s="47"/>
      <c r="AA38" s="47">
        <v>18</v>
      </c>
      <c r="AB38" s="47">
        <v>18</v>
      </c>
      <c r="AC38" s="47">
        <v>2</v>
      </c>
      <c r="AD38" s="47"/>
      <c r="AE38" s="47"/>
      <c r="AF38" s="47">
        <v>8</v>
      </c>
      <c r="AG38" s="47">
        <v>10</v>
      </c>
      <c r="AH38" s="47">
        <v>35</v>
      </c>
      <c r="AI38" s="47">
        <v>10</v>
      </c>
      <c r="AJ38" s="197">
        <v>1</v>
      </c>
      <c r="AK38" s="48"/>
      <c r="AL38" s="48"/>
      <c r="AM38" s="48"/>
      <c r="AN38" s="196"/>
      <c r="AO38" s="413"/>
    </row>
    <row r="39" spans="1:41" ht="24.75" customHeight="1">
      <c r="A39" s="673"/>
      <c r="B39" s="209" t="s">
        <v>302</v>
      </c>
      <c r="C39" s="19">
        <v>7</v>
      </c>
      <c r="D39" s="195"/>
      <c r="E39" s="19">
        <v>7</v>
      </c>
      <c r="F39" s="195"/>
      <c r="G39" s="195"/>
      <c r="H39" s="195">
        <v>1</v>
      </c>
      <c r="I39" s="195">
        <v>1</v>
      </c>
      <c r="J39" s="47"/>
      <c r="K39" s="47">
        <v>2</v>
      </c>
      <c r="L39" s="412">
        <v>2</v>
      </c>
      <c r="M39" s="412">
        <v>4</v>
      </c>
      <c r="N39" s="47">
        <v>1</v>
      </c>
      <c r="O39" s="47"/>
      <c r="P39" s="47"/>
      <c r="Q39" s="412">
        <v>4</v>
      </c>
      <c r="R39" s="47"/>
      <c r="S39" s="47"/>
      <c r="T39" s="47"/>
      <c r="U39" s="47"/>
      <c r="V39" s="47"/>
      <c r="W39" s="47"/>
      <c r="X39" s="47"/>
      <c r="Y39" s="47">
        <v>4</v>
      </c>
      <c r="Z39" s="47"/>
      <c r="AA39" s="47">
        <v>2</v>
      </c>
      <c r="AB39" s="47">
        <v>1</v>
      </c>
      <c r="AC39" s="47"/>
      <c r="AD39" s="47"/>
      <c r="AE39" s="47"/>
      <c r="AF39" s="47">
        <v>1</v>
      </c>
      <c r="AG39" s="47"/>
      <c r="AH39" s="47">
        <v>6</v>
      </c>
      <c r="AI39" s="47"/>
      <c r="AJ39" s="197"/>
      <c r="AK39" s="48"/>
      <c r="AL39" s="48"/>
      <c r="AM39" s="48"/>
      <c r="AN39" s="196"/>
      <c r="AO39" s="413"/>
    </row>
    <row r="40" spans="1:41" ht="24.75" customHeight="1">
      <c r="A40" s="673"/>
      <c r="B40" s="209" t="s">
        <v>303</v>
      </c>
      <c r="C40" s="19">
        <v>9</v>
      </c>
      <c r="D40" s="195"/>
      <c r="E40" s="19">
        <v>9</v>
      </c>
      <c r="F40" s="195"/>
      <c r="G40" s="195"/>
      <c r="H40" s="195">
        <v>1</v>
      </c>
      <c r="I40" s="195">
        <v>2</v>
      </c>
      <c r="J40" s="47"/>
      <c r="K40" s="47">
        <v>1</v>
      </c>
      <c r="L40" s="412">
        <v>1</v>
      </c>
      <c r="M40" s="412">
        <v>7</v>
      </c>
      <c r="N40" s="47"/>
      <c r="O40" s="47"/>
      <c r="P40" s="47"/>
      <c r="Q40" s="412">
        <v>7</v>
      </c>
      <c r="R40" s="47"/>
      <c r="S40" s="47"/>
      <c r="T40" s="47"/>
      <c r="U40" s="47"/>
      <c r="V40" s="47"/>
      <c r="W40" s="47"/>
      <c r="X40" s="47"/>
      <c r="Y40" s="47">
        <v>8</v>
      </c>
      <c r="Z40" s="47"/>
      <c r="AA40" s="47">
        <v>1</v>
      </c>
      <c r="AB40" s="47">
        <v>1</v>
      </c>
      <c r="AC40" s="47"/>
      <c r="AD40" s="47"/>
      <c r="AE40" s="47"/>
      <c r="AF40" s="47"/>
      <c r="AG40" s="47"/>
      <c r="AH40" s="47">
        <v>9</v>
      </c>
      <c r="AI40" s="47"/>
      <c r="AJ40" s="197"/>
      <c r="AK40" s="48"/>
      <c r="AL40" s="48"/>
      <c r="AM40" s="48"/>
      <c r="AN40" s="196"/>
      <c r="AO40" s="413"/>
    </row>
    <row r="41" spans="1:41" ht="24.75" customHeight="1">
      <c r="A41" s="673"/>
      <c r="B41" s="209" t="s">
        <v>304</v>
      </c>
      <c r="C41" s="19">
        <v>20</v>
      </c>
      <c r="D41" s="195"/>
      <c r="E41" s="19">
        <v>20</v>
      </c>
      <c r="F41" s="195"/>
      <c r="G41" s="195"/>
      <c r="H41" s="195">
        <v>4</v>
      </c>
      <c r="I41" s="195">
        <v>3</v>
      </c>
      <c r="J41" s="47"/>
      <c r="K41" s="47"/>
      <c r="L41" s="412">
        <v>3</v>
      </c>
      <c r="M41" s="412">
        <v>12</v>
      </c>
      <c r="N41" s="47"/>
      <c r="O41" s="47"/>
      <c r="P41" s="47"/>
      <c r="Q41" s="412">
        <v>12</v>
      </c>
      <c r="R41" s="47"/>
      <c r="S41" s="47"/>
      <c r="T41" s="47">
        <v>3</v>
      </c>
      <c r="U41" s="47"/>
      <c r="V41" s="47"/>
      <c r="W41" s="47">
        <v>3</v>
      </c>
      <c r="X41" s="47"/>
      <c r="Y41" s="47">
        <v>13</v>
      </c>
      <c r="Z41" s="47">
        <v>3</v>
      </c>
      <c r="AA41" s="47">
        <v>4</v>
      </c>
      <c r="AB41" s="47">
        <v>4</v>
      </c>
      <c r="AC41" s="47">
        <v>1</v>
      </c>
      <c r="AD41" s="47"/>
      <c r="AE41" s="47"/>
      <c r="AF41" s="47"/>
      <c r="AG41" s="47"/>
      <c r="AH41" s="47">
        <v>20</v>
      </c>
      <c r="AI41" s="47">
        <v>3</v>
      </c>
      <c r="AJ41" s="197">
        <v>1</v>
      </c>
      <c r="AK41" s="48"/>
      <c r="AL41" s="48"/>
      <c r="AM41" s="48"/>
      <c r="AN41" s="196"/>
      <c r="AO41" s="413"/>
    </row>
    <row r="42" spans="1:41" ht="24.75" customHeight="1">
      <c r="A42" s="673"/>
      <c r="B42" s="209" t="s">
        <v>305</v>
      </c>
      <c r="C42" s="19">
        <v>12</v>
      </c>
      <c r="D42" s="195"/>
      <c r="E42" s="19">
        <v>12</v>
      </c>
      <c r="F42" s="195"/>
      <c r="G42" s="195"/>
      <c r="H42" s="195">
        <v>3</v>
      </c>
      <c r="I42" s="195">
        <v>2</v>
      </c>
      <c r="J42" s="47"/>
      <c r="K42" s="47"/>
      <c r="L42" s="412"/>
      <c r="M42" s="412">
        <v>4</v>
      </c>
      <c r="N42" s="47"/>
      <c r="O42" s="47"/>
      <c r="P42" s="47"/>
      <c r="Q42" s="412">
        <v>4</v>
      </c>
      <c r="R42" s="47">
        <v>3</v>
      </c>
      <c r="S42" s="47"/>
      <c r="T42" s="47">
        <v>3</v>
      </c>
      <c r="U42" s="47"/>
      <c r="V42" s="47">
        <v>3</v>
      </c>
      <c r="W42" s="47"/>
      <c r="X42" s="47"/>
      <c r="Y42" s="47">
        <v>8</v>
      </c>
      <c r="Z42" s="47"/>
      <c r="AA42" s="47">
        <v>4</v>
      </c>
      <c r="AB42" s="47"/>
      <c r="AC42" s="47"/>
      <c r="AD42" s="47">
        <v>4</v>
      </c>
      <c r="AE42" s="47">
        <v>1</v>
      </c>
      <c r="AF42" s="47"/>
      <c r="AG42" s="47">
        <v>3</v>
      </c>
      <c r="AH42" s="47">
        <v>9</v>
      </c>
      <c r="AI42" s="47"/>
      <c r="AJ42" s="197"/>
      <c r="AK42" s="48"/>
      <c r="AL42" s="48"/>
      <c r="AM42" s="48"/>
      <c r="AN42" s="196"/>
      <c r="AO42" s="413"/>
    </row>
    <row r="43" spans="1:41" ht="24.75" customHeight="1">
      <c r="A43" s="673"/>
      <c r="B43" s="209" t="s">
        <v>306</v>
      </c>
      <c r="C43" s="19">
        <v>11</v>
      </c>
      <c r="D43" s="195"/>
      <c r="E43" s="19">
        <v>11</v>
      </c>
      <c r="F43" s="195"/>
      <c r="G43" s="195"/>
      <c r="H43" s="198">
        <v>1</v>
      </c>
      <c r="I43" s="198">
        <v>1</v>
      </c>
      <c r="J43" s="19"/>
      <c r="K43" s="19"/>
      <c r="L43" s="19"/>
      <c r="M43" s="19">
        <v>8</v>
      </c>
      <c r="N43" s="19"/>
      <c r="O43" s="19"/>
      <c r="P43" s="19"/>
      <c r="Q43" s="19">
        <v>8</v>
      </c>
      <c r="R43" s="19"/>
      <c r="S43" s="19"/>
      <c r="T43" s="19"/>
      <c r="U43" s="19"/>
      <c r="V43" s="19"/>
      <c r="W43" s="19"/>
      <c r="X43" s="19"/>
      <c r="Y43" s="19">
        <v>7</v>
      </c>
      <c r="Z43" s="19"/>
      <c r="AA43" s="19">
        <v>4</v>
      </c>
      <c r="AB43" s="19"/>
      <c r="AC43" s="19"/>
      <c r="AD43" s="19">
        <v>4</v>
      </c>
      <c r="AE43" s="19">
        <v>1</v>
      </c>
      <c r="AF43" s="19"/>
      <c r="AG43" s="19"/>
      <c r="AH43" s="19">
        <v>11</v>
      </c>
      <c r="AI43" s="19"/>
      <c r="AJ43" s="200"/>
      <c r="AK43" s="22"/>
      <c r="AL43" s="22"/>
      <c r="AM43" s="22"/>
      <c r="AN43" s="199"/>
      <c r="AO43" s="49"/>
    </row>
    <row r="44" spans="1:41" ht="24.75" customHeight="1">
      <c r="A44" s="674"/>
      <c r="B44" s="209" t="s">
        <v>307</v>
      </c>
      <c r="C44" s="19">
        <v>4</v>
      </c>
      <c r="D44" s="195"/>
      <c r="E44" s="19">
        <v>4</v>
      </c>
      <c r="F44" s="195"/>
      <c r="G44" s="195"/>
      <c r="H44" s="198"/>
      <c r="I44" s="198"/>
      <c r="J44" s="19"/>
      <c r="K44" s="19"/>
      <c r="L44" s="19"/>
      <c r="M44" s="19">
        <v>3</v>
      </c>
      <c r="N44" s="19"/>
      <c r="O44" s="19"/>
      <c r="P44" s="19"/>
      <c r="Q44" s="19">
        <v>3</v>
      </c>
      <c r="R44" s="19"/>
      <c r="S44" s="19"/>
      <c r="T44" s="19"/>
      <c r="U44" s="19"/>
      <c r="V44" s="19"/>
      <c r="W44" s="19"/>
      <c r="X44" s="19"/>
      <c r="Y44" s="19">
        <v>3</v>
      </c>
      <c r="Z44" s="19"/>
      <c r="AA44" s="19">
        <v>1</v>
      </c>
      <c r="AB44" s="19"/>
      <c r="AC44" s="19"/>
      <c r="AD44" s="19">
        <v>1</v>
      </c>
      <c r="AE44" s="19"/>
      <c r="AF44" s="19"/>
      <c r="AG44" s="19"/>
      <c r="AH44" s="19">
        <v>4</v>
      </c>
      <c r="AI44" s="19"/>
      <c r="AJ44" s="200"/>
      <c r="AK44" s="22"/>
      <c r="AL44" s="22"/>
      <c r="AM44" s="22"/>
      <c r="AN44" s="199"/>
      <c r="AO44" s="49"/>
    </row>
    <row r="45" spans="1:41" ht="24.75" customHeight="1" thickBot="1">
      <c r="A45" s="674"/>
      <c r="B45" s="228" t="s">
        <v>308</v>
      </c>
      <c r="C45" s="323">
        <v>7</v>
      </c>
      <c r="D45" s="221"/>
      <c r="E45" s="323">
        <v>7</v>
      </c>
      <c r="F45" s="221"/>
      <c r="G45" s="221"/>
      <c r="H45" s="221">
        <v>4</v>
      </c>
      <c r="I45" s="221"/>
      <c r="J45" s="221"/>
      <c r="K45" s="221"/>
      <c r="L45" s="221">
        <v>4</v>
      </c>
      <c r="M45" s="221">
        <v>4</v>
      </c>
      <c r="N45" s="221"/>
      <c r="O45" s="221"/>
      <c r="P45" s="221"/>
      <c r="Q45" s="221">
        <v>5</v>
      </c>
      <c r="R45" s="221">
        <v>4</v>
      </c>
      <c r="S45" s="221"/>
      <c r="T45" s="221">
        <v>2</v>
      </c>
      <c r="U45" s="221"/>
      <c r="V45" s="221"/>
      <c r="W45" s="221"/>
      <c r="X45" s="221"/>
      <c r="Y45" s="221">
        <v>4</v>
      </c>
      <c r="Z45" s="221"/>
      <c r="AA45" s="221">
        <v>3</v>
      </c>
      <c r="AB45" s="221"/>
      <c r="AC45" s="221"/>
      <c r="AD45" s="221">
        <v>3</v>
      </c>
      <c r="AE45" s="221"/>
      <c r="AF45" s="221"/>
      <c r="AG45" s="221">
        <v>4</v>
      </c>
      <c r="AH45" s="221">
        <v>3</v>
      </c>
      <c r="AI45" s="221"/>
      <c r="AJ45" s="221"/>
      <c r="AK45" s="221"/>
      <c r="AL45" s="221"/>
      <c r="AM45" s="221"/>
      <c r="AN45" s="229"/>
      <c r="AO45" s="222"/>
    </row>
    <row r="46" spans="1:41" ht="24.75" customHeight="1" thickTop="1" thickBot="1">
      <c r="A46" s="668"/>
      <c r="B46" s="206" t="s">
        <v>231</v>
      </c>
      <c r="C46" s="170">
        <f>SUM(C38:C45)</f>
        <v>123</v>
      </c>
      <c r="D46" s="167"/>
      <c r="E46" s="170">
        <f t="shared" ref="E46:AJ46" si="16">SUM(E38:E45)</f>
        <v>123</v>
      </c>
      <c r="F46" s="167"/>
      <c r="G46" s="167"/>
      <c r="H46" s="167">
        <f t="shared" si="16"/>
        <v>18</v>
      </c>
      <c r="I46" s="167">
        <f t="shared" si="16"/>
        <v>15</v>
      </c>
      <c r="J46" s="226"/>
      <c r="K46" s="167">
        <f t="shared" si="16"/>
        <v>21</v>
      </c>
      <c r="L46" s="167">
        <f t="shared" si="16"/>
        <v>18</v>
      </c>
      <c r="M46" s="167">
        <f t="shared" si="16"/>
        <v>70</v>
      </c>
      <c r="N46" s="167">
        <f t="shared" si="16"/>
        <v>11</v>
      </c>
      <c r="O46" s="167"/>
      <c r="P46" s="167"/>
      <c r="Q46" s="167">
        <f t="shared" si="16"/>
        <v>71</v>
      </c>
      <c r="R46" s="167">
        <f t="shared" si="16"/>
        <v>13</v>
      </c>
      <c r="S46" s="167"/>
      <c r="T46" s="167">
        <f t="shared" si="16"/>
        <v>8</v>
      </c>
      <c r="U46" s="167"/>
      <c r="V46" s="167">
        <f t="shared" si="16"/>
        <v>3</v>
      </c>
      <c r="W46" s="167">
        <f t="shared" si="16"/>
        <v>3</v>
      </c>
      <c r="X46" s="167"/>
      <c r="Y46" s="167">
        <f t="shared" si="16"/>
        <v>80</v>
      </c>
      <c r="Z46" s="167">
        <f t="shared" si="16"/>
        <v>3</v>
      </c>
      <c r="AA46" s="167">
        <f t="shared" si="16"/>
        <v>37</v>
      </c>
      <c r="AB46" s="167">
        <f t="shared" si="16"/>
        <v>24</v>
      </c>
      <c r="AC46" s="167">
        <f t="shared" si="16"/>
        <v>3</v>
      </c>
      <c r="AD46" s="167">
        <f t="shared" si="16"/>
        <v>12</v>
      </c>
      <c r="AE46" s="167">
        <f t="shared" si="16"/>
        <v>2</v>
      </c>
      <c r="AF46" s="167">
        <f t="shared" si="16"/>
        <v>9</v>
      </c>
      <c r="AG46" s="167">
        <f t="shared" si="16"/>
        <v>17</v>
      </c>
      <c r="AH46" s="226">
        <f t="shared" si="16"/>
        <v>97</v>
      </c>
      <c r="AI46" s="226">
        <f t="shared" si="16"/>
        <v>13</v>
      </c>
      <c r="AJ46" s="226">
        <f t="shared" si="16"/>
        <v>2</v>
      </c>
      <c r="AK46" s="167"/>
      <c r="AL46" s="167"/>
      <c r="AM46" s="167"/>
      <c r="AN46" s="169"/>
      <c r="AO46" s="227"/>
    </row>
    <row r="47" spans="1:41" ht="24.75" customHeight="1">
      <c r="A47" s="639" t="s">
        <v>181</v>
      </c>
      <c r="B47" s="80" t="s">
        <v>182</v>
      </c>
      <c r="C47" s="162">
        <v>67</v>
      </c>
      <c r="D47" s="195">
        <v>7</v>
      </c>
      <c r="E47" s="21">
        <v>67</v>
      </c>
      <c r="F47" s="195"/>
      <c r="G47" s="195"/>
      <c r="H47" s="195">
        <v>35</v>
      </c>
      <c r="I47" s="195">
        <v>10</v>
      </c>
      <c r="J47" s="47"/>
      <c r="K47" s="47">
        <v>67</v>
      </c>
      <c r="L47" s="201"/>
      <c r="M47" s="47">
        <v>67</v>
      </c>
      <c r="N47" s="47">
        <v>35</v>
      </c>
      <c r="O47" s="47"/>
      <c r="P47" s="47"/>
      <c r="Q47" s="47">
        <v>10</v>
      </c>
      <c r="R47" s="47"/>
      <c r="S47" s="47">
        <v>10</v>
      </c>
      <c r="T47" s="47">
        <v>38</v>
      </c>
      <c r="U47" s="47"/>
      <c r="V47" s="47">
        <v>38</v>
      </c>
      <c r="W47" s="47"/>
      <c r="X47" s="47"/>
      <c r="Y47" s="47">
        <v>9</v>
      </c>
      <c r="Z47" s="47"/>
      <c r="AA47" s="47"/>
      <c r="AB47" s="47">
        <v>58</v>
      </c>
      <c r="AC47" s="47"/>
      <c r="AD47" s="47"/>
      <c r="AE47" s="47"/>
      <c r="AF47" s="47">
        <v>33</v>
      </c>
      <c r="AG47" s="47">
        <v>34</v>
      </c>
      <c r="AH47" s="47"/>
      <c r="AI47" s="47">
        <v>52</v>
      </c>
      <c r="AJ47" s="197">
        <v>3</v>
      </c>
      <c r="AK47" s="48">
        <v>38</v>
      </c>
      <c r="AL47" s="48">
        <v>1</v>
      </c>
      <c r="AM47" s="48">
        <v>38</v>
      </c>
      <c r="AN47" s="196">
        <v>2</v>
      </c>
      <c r="AO47" s="50"/>
    </row>
    <row r="48" spans="1:41" ht="24.75" customHeight="1">
      <c r="A48" s="664"/>
      <c r="B48" s="69" t="s">
        <v>183</v>
      </c>
      <c r="C48" s="19">
        <v>19</v>
      </c>
      <c r="D48" s="195"/>
      <c r="E48" s="19">
        <v>19</v>
      </c>
      <c r="F48" s="195"/>
      <c r="G48" s="195"/>
      <c r="H48" s="195">
        <v>19</v>
      </c>
      <c r="I48" s="195"/>
      <c r="J48" s="47"/>
      <c r="K48" s="47">
        <v>19</v>
      </c>
      <c r="L48" s="202"/>
      <c r="M48" s="47">
        <v>19</v>
      </c>
      <c r="N48" s="19"/>
      <c r="O48" s="19"/>
      <c r="P48" s="19"/>
      <c r="Q48" s="47"/>
      <c r="R48" s="47"/>
      <c r="S48" s="19"/>
      <c r="T48" s="47"/>
      <c r="U48" s="47"/>
      <c r="V48" s="19">
        <v>3</v>
      </c>
      <c r="W48" s="47"/>
      <c r="X48" s="19"/>
      <c r="Y48" s="47">
        <v>3</v>
      </c>
      <c r="Z48" s="47"/>
      <c r="AA48" s="47"/>
      <c r="AB48" s="19">
        <v>16</v>
      </c>
      <c r="AC48" s="19"/>
      <c r="AD48" s="19"/>
      <c r="AE48" s="19"/>
      <c r="AF48" s="47">
        <v>3</v>
      </c>
      <c r="AG48" s="47">
        <v>16</v>
      </c>
      <c r="AH48" s="47"/>
      <c r="AI48" s="47">
        <v>3</v>
      </c>
      <c r="AJ48" s="197">
        <v>1</v>
      </c>
      <c r="AK48" s="22">
        <v>16</v>
      </c>
      <c r="AL48" s="22">
        <v>1</v>
      </c>
      <c r="AM48" s="22">
        <v>16</v>
      </c>
      <c r="AN48" s="199">
        <v>1</v>
      </c>
      <c r="AO48" s="49"/>
    </row>
    <row r="49" spans="1:41" ht="24.75" customHeight="1">
      <c r="A49" s="664"/>
      <c r="B49" s="69" t="s">
        <v>184</v>
      </c>
      <c r="C49" s="19">
        <v>19</v>
      </c>
      <c r="D49" s="195"/>
      <c r="E49" s="19">
        <v>19</v>
      </c>
      <c r="F49" s="195"/>
      <c r="G49" s="195"/>
      <c r="H49" s="195"/>
      <c r="I49" s="195"/>
      <c r="J49" s="47"/>
      <c r="K49" s="47">
        <v>19</v>
      </c>
      <c r="L49" s="202"/>
      <c r="M49" s="47">
        <v>19</v>
      </c>
      <c r="N49" s="19"/>
      <c r="O49" s="19"/>
      <c r="P49" s="19"/>
      <c r="Q49" s="47"/>
      <c r="R49" s="47"/>
      <c r="S49" s="19"/>
      <c r="T49" s="47">
        <v>19</v>
      </c>
      <c r="U49" s="47"/>
      <c r="V49" s="19">
        <v>19</v>
      </c>
      <c r="W49" s="47"/>
      <c r="X49" s="19"/>
      <c r="Y49" s="47">
        <v>10</v>
      </c>
      <c r="Z49" s="47"/>
      <c r="AA49" s="47"/>
      <c r="AB49" s="19">
        <v>9</v>
      </c>
      <c r="AC49" s="19"/>
      <c r="AD49" s="19"/>
      <c r="AE49" s="19"/>
      <c r="AF49" s="47">
        <v>10</v>
      </c>
      <c r="AG49" s="47">
        <v>9</v>
      </c>
      <c r="AH49" s="47"/>
      <c r="AI49" s="47">
        <v>9</v>
      </c>
      <c r="AJ49" s="197"/>
      <c r="AK49" s="22">
        <v>9</v>
      </c>
      <c r="AL49" s="22"/>
      <c r="AM49" s="22">
        <v>9</v>
      </c>
      <c r="AN49" s="199"/>
      <c r="AO49" s="49"/>
    </row>
    <row r="50" spans="1:41" ht="24.75" customHeight="1">
      <c r="A50" s="664"/>
      <c r="B50" s="69" t="s">
        <v>185</v>
      </c>
      <c r="C50" s="19">
        <v>3</v>
      </c>
      <c r="D50" s="195"/>
      <c r="E50" s="19">
        <v>3</v>
      </c>
      <c r="F50" s="195"/>
      <c r="G50" s="195"/>
      <c r="H50" s="195"/>
      <c r="I50" s="195"/>
      <c r="J50" s="47"/>
      <c r="K50" s="47">
        <v>3</v>
      </c>
      <c r="L50" s="202"/>
      <c r="M50" s="47">
        <v>3</v>
      </c>
      <c r="N50" s="19"/>
      <c r="O50" s="19"/>
      <c r="P50" s="19"/>
      <c r="Q50" s="47"/>
      <c r="R50" s="47"/>
      <c r="S50" s="19"/>
      <c r="T50" s="47">
        <v>2</v>
      </c>
      <c r="U50" s="47"/>
      <c r="V50" s="19">
        <v>2</v>
      </c>
      <c r="W50" s="47"/>
      <c r="X50" s="19"/>
      <c r="Y50" s="47"/>
      <c r="Z50" s="47"/>
      <c r="AA50" s="47"/>
      <c r="AB50" s="19">
        <v>3</v>
      </c>
      <c r="AC50" s="19"/>
      <c r="AD50" s="19"/>
      <c r="AE50" s="19"/>
      <c r="AF50" s="47"/>
      <c r="AG50" s="47">
        <v>3</v>
      </c>
      <c r="AH50" s="47"/>
      <c r="AI50" s="47">
        <v>3</v>
      </c>
      <c r="AJ50" s="197"/>
      <c r="AK50" s="22">
        <v>3</v>
      </c>
      <c r="AL50" s="22"/>
      <c r="AM50" s="22">
        <v>3</v>
      </c>
      <c r="AN50" s="199"/>
      <c r="AO50" s="49"/>
    </row>
    <row r="51" spans="1:41" ht="24.75" customHeight="1">
      <c r="A51" s="664"/>
      <c r="B51" s="69" t="s">
        <v>186</v>
      </c>
      <c r="C51" s="19">
        <v>48</v>
      </c>
      <c r="D51" s="195"/>
      <c r="E51" s="19">
        <v>48</v>
      </c>
      <c r="F51" s="195"/>
      <c r="G51" s="195"/>
      <c r="H51" s="198">
        <v>46</v>
      </c>
      <c r="I51" s="198"/>
      <c r="J51" s="19"/>
      <c r="K51" s="19">
        <v>48</v>
      </c>
      <c r="L51" s="19"/>
      <c r="M51" s="47">
        <v>48</v>
      </c>
      <c r="N51" s="19"/>
      <c r="O51" s="19"/>
      <c r="P51" s="19"/>
      <c r="Q51" s="19">
        <v>16</v>
      </c>
      <c r="R51" s="19"/>
      <c r="S51" s="19"/>
      <c r="T51" s="19">
        <v>48</v>
      </c>
      <c r="U51" s="19"/>
      <c r="V51" s="19">
        <v>48</v>
      </c>
      <c r="W51" s="19"/>
      <c r="X51" s="19"/>
      <c r="Y51" s="19">
        <v>2</v>
      </c>
      <c r="Z51" s="19"/>
      <c r="AA51" s="19"/>
      <c r="AB51" s="19">
        <v>46</v>
      </c>
      <c r="AC51" s="19"/>
      <c r="AD51" s="19"/>
      <c r="AE51" s="19"/>
      <c r="AF51" s="19">
        <v>19</v>
      </c>
      <c r="AG51" s="19">
        <v>29</v>
      </c>
      <c r="AH51" s="19"/>
      <c r="AI51" s="19">
        <v>46</v>
      </c>
      <c r="AJ51" s="200">
        <v>4</v>
      </c>
      <c r="AK51" s="22">
        <v>29</v>
      </c>
      <c r="AL51" s="22">
        <v>1</v>
      </c>
      <c r="AM51" s="22">
        <v>29</v>
      </c>
      <c r="AN51" s="199">
        <v>1</v>
      </c>
      <c r="AO51" s="426"/>
    </row>
    <row r="52" spans="1:41" ht="24.75" customHeight="1">
      <c r="A52" s="664"/>
      <c r="B52" s="69" t="s">
        <v>187</v>
      </c>
      <c r="C52" s="19">
        <v>3</v>
      </c>
      <c r="D52" s="195"/>
      <c r="E52" s="19">
        <v>3</v>
      </c>
      <c r="F52" s="195"/>
      <c r="G52" s="195"/>
      <c r="H52" s="198"/>
      <c r="I52" s="198"/>
      <c r="J52" s="19">
        <v>1</v>
      </c>
      <c r="K52" s="19">
        <v>2</v>
      </c>
      <c r="L52" s="19"/>
      <c r="M52" s="47">
        <v>2</v>
      </c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>
        <v>3</v>
      </c>
      <c r="Z52" s="19"/>
      <c r="AA52" s="19"/>
      <c r="AB52" s="19"/>
      <c r="AC52" s="19"/>
      <c r="AD52" s="19"/>
      <c r="AE52" s="19"/>
      <c r="AF52" s="19">
        <v>3</v>
      </c>
      <c r="AG52" s="19"/>
      <c r="AH52" s="19"/>
      <c r="AI52" s="19">
        <v>3</v>
      </c>
      <c r="AJ52" s="200"/>
      <c r="AK52" s="22"/>
      <c r="AL52" s="22"/>
      <c r="AM52" s="22"/>
      <c r="AN52" s="199"/>
      <c r="AO52" s="49"/>
    </row>
    <row r="53" spans="1:41" ht="24.75" customHeight="1">
      <c r="A53" s="664"/>
      <c r="B53" s="129" t="s">
        <v>188</v>
      </c>
      <c r="C53" s="47">
        <v>5</v>
      </c>
      <c r="D53" s="195"/>
      <c r="E53" s="47">
        <v>5</v>
      </c>
      <c r="F53" s="195"/>
      <c r="G53" s="195"/>
      <c r="H53" s="198"/>
      <c r="I53" s="198"/>
      <c r="J53" s="19"/>
      <c r="K53" s="19">
        <v>5</v>
      </c>
      <c r="L53" s="19"/>
      <c r="M53" s="47">
        <v>5</v>
      </c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>
        <v>5</v>
      </c>
      <c r="AC53" s="19"/>
      <c r="AD53" s="19"/>
      <c r="AE53" s="19"/>
      <c r="AF53" s="19"/>
      <c r="AG53" s="19">
        <v>5</v>
      </c>
      <c r="AH53" s="19"/>
      <c r="AI53" s="19">
        <v>5</v>
      </c>
      <c r="AJ53" s="200">
        <v>1</v>
      </c>
      <c r="AK53" s="22">
        <v>5</v>
      </c>
      <c r="AL53" s="22"/>
      <c r="AM53" s="22">
        <v>5</v>
      </c>
      <c r="AN53" s="199">
        <v>1</v>
      </c>
      <c r="AO53" s="427"/>
    </row>
    <row r="54" spans="1:41" ht="24.75" customHeight="1">
      <c r="A54" s="664"/>
      <c r="B54" s="69" t="s">
        <v>189</v>
      </c>
      <c r="C54" s="19">
        <v>3</v>
      </c>
      <c r="D54" s="195"/>
      <c r="E54" s="19">
        <v>3</v>
      </c>
      <c r="F54" s="195"/>
      <c r="G54" s="195"/>
      <c r="H54" s="198"/>
      <c r="I54" s="198"/>
      <c r="J54" s="19">
        <v>1</v>
      </c>
      <c r="K54" s="19">
        <v>2</v>
      </c>
      <c r="L54" s="19"/>
      <c r="M54" s="47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>
        <v>3</v>
      </c>
      <c r="Z54" s="19"/>
      <c r="AA54" s="19"/>
      <c r="AB54" s="19"/>
      <c r="AC54" s="19"/>
      <c r="AD54" s="19"/>
      <c r="AE54" s="19"/>
      <c r="AF54" s="19">
        <v>3</v>
      </c>
      <c r="AG54" s="19"/>
      <c r="AH54" s="19"/>
      <c r="AI54" s="19"/>
      <c r="AJ54" s="200"/>
      <c r="AK54" s="22"/>
      <c r="AL54" s="22"/>
      <c r="AM54" s="22"/>
      <c r="AN54" s="199"/>
      <c r="AO54" s="49"/>
    </row>
    <row r="55" spans="1:41" ht="24.75" customHeight="1" thickBot="1">
      <c r="A55" s="664"/>
      <c r="B55" s="215" t="s">
        <v>190</v>
      </c>
      <c r="C55" s="323">
        <v>16</v>
      </c>
      <c r="D55" s="221"/>
      <c r="E55" s="323">
        <v>16</v>
      </c>
      <c r="F55" s="221"/>
      <c r="G55" s="221"/>
      <c r="H55" s="221"/>
      <c r="I55" s="221"/>
      <c r="J55" s="221">
        <v>6</v>
      </c>
      <c r="K55" s="221">
        <v>10</v>
      </c>
      <c r="L55" s="221"/>
      <c r="M55" s="221"/>
      <c r="N55" s="221"/>
      <c r="O55" s="221"/>
      <c r="P55" s="221"/>
      <c r="Q55" s="221"/>
      <c r="R55" s="221"/>
      <c r="S55" s="221"/>
      <c r="T55" s="221"/>
      <c r="U55" s="221"/>
      <c r="V55" s="221"/>
      <c r="W55" s="221"/>
      <c r="X55" s="221"/>
      <c r="Y55" s="221">
        <v>10</v>
      </c>
      <c r="Z55" s="221"/>
      <c r="AA55" s="221"/>
      <c r="AB55" s="221">
        <v>6</v>
      </c>
      <c r="AC55" s="221"/>
      <c r="AD55" s="221"/>
      <c r="AE55" s="221"/>
      <c r="AF55" s="221">
        <v>16</v>
      </c>
      <c r="AG55" s="221"/>
      <c r="AH55" s="221"/>
      <c r="AI55" s="221">
        <v>16</v>
      </c>
      <c r="AJ55" s="221">
        <v>1</v>
      </c>
      <c r="AK55" s="230"/>
      <c r="AL55" s="230"/>
      <c r="AM55" s="230">
        <v>16</v>
      </c>
      <c r="AN55" s="229">
        <v>1</v>
      </c>
      <c r="AO55" s="222"/>
    </row>
    <row r="56" spans="1:41" ht="24.75" customHeight="1" thickTop="1" thickBot="1">
      <c r="A56" s="663"/>
      <c r="B56" s="212" t="s">
        <v>111</v>
      </c>
      <c r="C56" s="276">
        <f>SUM(C47:C55)</f>
        <v>183</v>
      </c>
      <c r="D56" s="167">
        <f t="shared" ref="D56:AN56" si="17">SUM(D47:D55)</f>
        <v>7</v>
      </c>
      <c r="E56" s="167">
        <f t="shared" si="17"/>
        <v>183</v>
      </c>
      <c r="F56" s="167"/>
      <c r="G56" s="167"/>
      <c r="H56" s="167">
        <f t="shared" si="17"/>
        <v>100</v>
      </c>
      <c r="I56" s="167">
        <f t="shared" si="17"/>
        <v>10</v>
      </c>
      <c r="J56" s="167">
        <f t="shared" si="17"/>
        <v>8</v>
      </c>
      <c r="K56" s="167">
        <f t="shared" si="17"/>
        <v>175</v>
      </c>
      <c r="L56" s="167"/>
      <c r="M56" s="167">
        <f t="shared" si="17"/>
        <v>163</v>
      </c>
      <c r="N56" s="167">
        <f t="shared" si="17"/>
        <v>35</v>
      </c>
      <c r="O56" s="167"/>
      <c r="P56" s="167"/>
      <c r="Q56" s="167">
        <f t="shared" si="17"/>
        <v>26</v>
      </c>
      <c r="R56" s="167"/>
      <c r="S56" s="167">
        <f t="shared" si="17"/>
        <v>10</v>
      </c>
      <c r="T56" s="167">
        <f t="shared" si="17"/>
        <v>107</v>
      </c>
      <c r="U56" s="167"/>
      <c r="V56" s="167">
        <f t="shared" si="17"/>
        <v>110</v>
      </c>
      <c r="W56" s="167"/>
      <c r="X56" s="167"/>
      <c r="Y56" s="167">
        <f t="shared" si="17"/>
        <v>40</v>
      </c>
      <c r="Z56" s="167"/>
      <c r="AA56" s="167"/>
      <c r="AB56" s="167">
        <f t="shared" si="17"/>
        <v>143</v>
      </c>
      <c r="AC56" s="167"/>
      <c r="AD56" s="167"/>
      <c r="AE56" s="167"/>
      <c r="AF56" s="167">
        <f t="shared" si="17"/>
        <v>87</v>
      </c>
      <c r="AG56" s="167">
        <f t="shared" si="17"/>
        <v>96</v>
      </c>
      <c r="AH56" s="167"/>
      <c r="AI56" s="167">
        <f t="shared" si="17"/>
        <v>137</v>
      </c>
      <c r="AJ56" s="167">
        <f t="shared" si="17"/>
        <v>10</v>
      </c>
      <c r="AK56" s="167">
        <f t="shared" si="17"/>
        <v>100</v>
      </c>
      <c r="AL56" s="167">
        <f t="shared" si="17"/>
        <v>3</v>
      </c>
      <c r="AM56" s="167">
        <f t="shared" si="17"/>
        <v>116</v>
      </c>
      <c r="AN56" s="169">
        <f t="shared" si="17"/>
        <v>6</v>
      </c>
      <c r="AO56" s="207"/>
    </row>
    <row r="57" spans="1:41" ht="24.75" customHeight="1">
      <c r="A57" s="639" t="s">
        <v>191</v>
      </c>
      <c r="B57" s="80" t="s">
        <v>192</v>
      </c>
      <c r="C57" s="353">
        <v>230</v>
      </c>
      <c r="D57" s="428">
        <v>175</v>
      </c>
      <c r="E57" s="353">
        <v>230</v>
      </c>
      <c r="F57" s="195"/>
      <c r="G57" s="195"/>
      <c r="H57" s="336">
        <v>210</v>
      </c>
      <c r="I57" s="428">
        <v>166</v>
      </c>
      <c r="J57" s="356">
        <v>54</v>
      </c>
      <c r="K57" s="355">
        <v>176</v>
      </c>
      <c r="L57" s="355">
        <v>176</v>
      </c>
      <c r="M57" s="355">
        <v>185</v>
      </c>
      <c r="N57" s="429">
        <v>140</v>
      </c>
      <c r="O57" s="429"/>
      <c r="P57" s="47"/>
      <c r="Q57" s="430">
        <v>195</v>
      </c>
      <c r="R57" s="429">
        <v>45</v>
      </c>
      <c r="S57" s="429">
        <v>120</v>
      </c>
      <c r="T57" s="429">
        <v>18</v>
      </c>
      <c r="U57" s="429">
        <v>9</v>
      </c>
      <c r="V57" s="429">
        <v>140</v>
      </c>
      <c r="W57" s="429"/>
      <c r="X57" s="431"/>
      <c r="Y57" s="356">
        <v>54</v>
      </c>
      <c r="Z57" s="429"/>
      <c r="AA57" s="355">
        <v>176</v>
      </c>
      <c r="AB57" s="355">
        <v>176</v>
      </c>
      <c r="AC57" s="429">
        <v>10</v>
      </c>
      <c r="AD57" s="47"/>
      <c r="AE57" s="47"/>
      <c r="AF57" s="47"/>
      <c r="AG57" s="355">
        <v>176</v>
      </c>
      <c r="AH57" s="356">
        <v>54</v>
      </c>
      <c r="AI57" s="355">
        <v>176</v>
      </c>
      <c r="AJ57" s="432">
        <v>3</v>
      </c>
      <c r="AK57" s="433">
        <v>176</v>
      </c>
      <c r="AL57" s="434">
        <v>1</v>
      </c>
      <c r="AM57" s="355">
        <v>176</v>
      </c>
      <c r="AN57" s="435">
        <v>1</v>
      </c>
      <c r="AO57" s="436"/>
    </row>
    <row r="58" spans="1:41" ht="24.75" customHeight="1">
      <c r="A58" s="664"/>
      <c r="B58" s="69" t="s">
        <v>193</v>
      </c>
      <c r="C58" s="360">
        <v>6</v>
      </c>
      <c r="D58" s="428"/>
      <c r="E58" s="360">
        <v>6</v>
      </c>
      <c r="F58" s="195"/>
      <c r="G58" s="195"/>
      <c r="H58" s="337"/>
      <c r="I58" s="437"/>
      <c r="J58" s="363">
        <v>6</v>
      </c>
      <c r="K58" s="362"/>
      <c r="L58" s="362"/>
      <c r="M58" s="362"/>
      <c r="N58" s="360"/>
      <c r="O58" s="19"/>
      <c r="P58" s="19"/>
      <c r="Q58" s="360">
        <v>6</v>
      </c>
      <c r="R58" s="360"/>
      <c r="S58" s="360"/>
      <c r="T58" s="360"/>
      <c r="U58" s="360"/>
      <c r="V58" s="360"/>
      <c r="W58" s="360"/>
      <c r="X58" s="438"/>
      <c r="Y58" s="363">
        <v>6</v>
      </c>
      <c r="Z58" s="360"/>
      <c r="AA58" s="362"/>
      <c r="AB58" s="362"/>
      <c r="AC58" s="360"/>
      <c r="AD58" s="19"/>
      <c r="AE58" s="19"/>
      <c r="AF58" s="19"/>
      <c r="AG58" s="362"/>
      <c r="AH58" s="363">
        <v>6</v>
      </c>
      <c r="AI58" s="362"/>
      <c r="AJ58" s="439"/>
      <c r="AK58" s="440"/>
      <c r="AL58" s="441"/>
      <c r="AM58" s="362"/>
      <c r="AN58" s="442"/>
      <c r="AO58" s="443"/>
    </row>
    <row r="59" spans="1:41" ht="24.75" customHeight="1" thickBot="1">
      <c r="A59" s="664"/>
      <c r="B59" s="215" t="s">
        <v>194</v>
      </c>
      <c r="C59" s="367">
        <v>56</v>
      </c>
      <c r="D59" s="444">
        <v>40</v>
      </c>
      <c r="E59" s="367">
        <v>56</v>
      </c>
      <c r="F59" s="445"/>
      <c r="G59" s="445"/>
      <c r="H59" s="325">
        <v>45</v>
      </c>
      <c r="I59" s="446">
        <v>42</v>
      </c>
      <c r="J59" s="370">
        <v>18</v>
      </c>
      <c r="K59" s="369">
        <v>38</v>
      </c>
      <c r="L59" s="369">
        <v>40</v>
      </c>
      <c r="M59" s="369">
        <v>45</v>
      </c>
      <c r="N59" s="367">
        <v>36</v>
      </c>
      <c r="O59" s="323"/>
      <c r="P59" s="323"/>
      <c r="Q59" s="367">
        <v>46</v>
      </c>
      <c r="R59" s="367">
        <v>25</v>
      </c>
      <c r="S59" s="367">
        <v>40</v>
      </c>
      <c r="T59" s="367"/>
      <c r="U59" s="367"/>
      <c r="V59" s="447">
        <v>32</v>
      </c>
      <c r="W59" s="367">
        <v>6</v>
      </c>
      <c r="X59" s="448"/>
      <c r="Y59" s="370">
        <v>17</v>
      </c>
      <c r="Z59" s="367"/>
      <c r="AA59" s="369">
        <v>39</v>
      </c>
      <c r="AB59" s="369">
        <v>39</v>
      </c>
      <c r="AC59" s="367">
        <v>4</v>
      </c>
      <c r="AD59" s="323"/>
      <c r="AE59" s="323"/>
      <c r="AF59" s="323"/>
      <c r="AG59" s="369">
        <v>40</v>
      </c>
      <c r="AH59" s="370">
        <v>16</v>
      </c>
      <c r="AI59" s="369">
        <v>40</v>
      </c>
      <c r="AJ59" s="449"/>
      <c r="AK59" s="450">
        <v>40</v>
      </c>
      <c r="AL59" s="451"/>
      <c r="AM59" s="369">
        <v>40</v>
      </c>
      <c r="AN59" s="452"/>
      <c r="AO59" s="453"/>
    </row>
    <row r="60" spans="1:41" ht="24.75" customHeight="1" thickTop="1" thickBot="1">
      <c r="A60" s="663"/>
      <c r="B60" s="212" t="s">
        <v>111</v>
      </c>
      <c r="C60" s="170">
        <f>SUM(C57:C59)</f>
        <v>292</v>
      </c>
      <c r="D60" s="170">
        <f t="shared" ref="D60:AN60" si="18">SUM(D57:D59)</f>
        <v>215</v>
      </c>
      <c r="E60" s="170">
        <f t="shared" si="18"/>
        <v>292</v>
      </c>
      <c r="F60" s="167"/>
      <c r="G60" s="167"/>
      <c r="H60" s="170">
        <f t="shared" si="18"/>
        <v>255</v>
      </c>
      <c r="I60" s="170">
        <f t="shared" si="18"/>
        <v>208</v>
      </c>
      <c r="J60" s="176">
        <f t="shared" si="18"/>
        <v>78</v>
      </c>
      <c r="K60" s="170">
        <f t="shared" si="18"/>
        <v>214</v>
      </c>
      <c r="L60" s="170">
        <f t="shared" si="18"/>
        <v>216</v>
      </c>
      <c r="M60" s="170">
        <f t="shared" si="18"/>
        <v>230</v>
      </c>
      <c r="N60" s="170">
        <f t="shared" si="18"/>
        <v>176</v>
      </c>
      <c r="O60" s="167"/>
      <c r="P60" s="167"/>
      <c r="Q60" s="170">
        <f t="shared" si="18"/>
        <v>247</v>
      </c>
      <c r="R60" s="170">
        <f t="shared" si="18"/>
        <v>70</v>
      </c>
      <c r="S60" s="170">
        <f t="shared" si="18"/>
        <v>160</v>
      </c>
      <c r="T60" s="170">
        <f t="shared" si="18"/>
        <v>18</v>
      </c>
      <c r="U60" s="170">
        <f t="shared" si="18"/>
        <v>9</v>
      </c>
      <c r="V60" s="170">
        <f t="shared" si="18"/>
        <v>172</v>
      </c>
      <c r="W60" s="170">
        <f t="shared" si="18"/>
        <v>6</v>
      </c>
      <c r="X60" s="167"/>
      <c r="Y60" s="170">
        <f t="shared" si="18"/>
        <v>77</v>
      </c>
      <c r="Z60" s="167"/>
      <c r="AA60" s="170">
        <f t="shared" si="18"/>
        <v>215</v>
      </c>
      <c r="AB60" s="170">
        <f t="shared" si="18"/>
        <v>215</v>
      </c>
      <c r="AC60" s="170">
        <f t="shared" si="18"/>
        <v>14</v>
      </c>
      <c r="AD60" s="167"/>
      <c r="AE60" s="167"/>
      <c r="AF60" s="167"/>
      <c r="AG60" s="170">
        <f t="shared" si="18"/>
        <v>216</v>
      </c>
      <c r="AH60" s="170">
        <f t="shared" si="18"/>
        <v>76</v>
      </c>
      <c r="AI60" s="170">
        <f t="shared" si="18"/>
        <v>216</v>
      </c>
      <c r="AJ60" s="170">
        <f t="shared" si="18"/>
        <v>3</v>
      </c>
      <c r="AK60" s="170">
        <f t="shared" si="18"/>
        <v>216</v>
      </c>
      <c r="AL60" s="170">
        <f t="shared" si="18"/>
        <v>1</v>
      </c>
      <c r="AM60" s="170">
        <f t="shared" si="18"/>
        <v>216</v>
      </c>
      <c r="AN60" s="171">
        <f t="shared" si="18"/>
        <v>1</v>
      </c>
      <c r="AO60" s="227"/>
    </row>
    <row r="61" spans="1:41" ht="24.75" customHeight="1">
      <c r="A61" s="639" t="s">
        <v>32</v>
      </c>
      <c r="B61" s="80" t="s">
        <v>195</v>
      </c>
      <c r="C61" s="316">
        <v>100</v>
      </c>
      <c r="D61" s="195">
        <v>6</v>
      </c>
      <c r="E61" s="316">
        <v>99</v>
      </c>
      <c r="F61" s="195"/>
      <c r="G61" s="195">
        <v>1</v>
      </c>
      <c r="H61" s="195">
        <v>24</v>
      </c>
      <c r="I61" s="195">
        <v>1</v>
      </c>
      <c r="J61" s="47">
        <v>1</v>
      </c>
      <c r="K61" s="195">
        <v>24</v>
      </c>
      <c r="L61" s="412">
        <v>24</v>
      </c>
      <c r="M61" s="195">
        <v>24</v>
      </c>
      <c r="N61" s="47">
        <v>12</v>
      </c>
      <c r="O61" s="47"/>
      <c r="P61" s="47"/>
      <c r="Q61" s="47">
        <v>8</v>
      </c>
      <c r="R61" s="47"/>
      <c r="S61" s="375">
        <v>4</v>
      </c>
      <c r="T61" s="47">
        <v>10</v>
      </c>
      <c r="U61" s="47"/>
      <c r="V61" s="47">
        <v>10</v>
      </c>
      <c r="W61" s="47"/>
      <c r="X61" s="47"/>
      <c r="Y61" s="47"/>
      <c r="Z61" s="47"/>
      <c r="AA61" s="195">
        <v>24</v>
      </c>
      <c r="AB61" s="195">
        <v>24</v>
      </c>
      <c r="AC61" s="47">
        <v>3</v>
      </c>
      <c r="AD61" s="47"/>
      <c r="AE61" s="47"/>
      <c r="AF61" s="47">
        <v>2</v>
      </c>
      <c r="AG61" s="47">
        <v>24</v>
      </c>
      <c r="AH61" s="195">
        <v>74</v>
      </c>
      <c r="AI61" s="195">
        <v>24</v>
      </c>
      <c r="AJ61" s="197">
        <v>2</v>
      </c>
      <c r="AK61" s="48">
        <v>10</v>
      </c>
      <c r="AL61" s="48">
        <v>1</v>
      </c>
      <c r="AM61" s="195">
        <v>14</v>
      </c>
      <c r="AN61" s="196">
        <v>1</v>
      </c>
      <c r="AO61" s="50"/>
    </row>
    <row r="62" spans="1:41" ht="24.75" customHeight="1">
      <c r="A62" s="664"/>
      <c r="B62" s="69" t="s">
        <v>282</v>
      </c>
      <c r="C62" s="19">
        <v>2</v>
      </c>
      <c r="D62" s="195"/>
      <c r="E62" s="19">
        <v>2</v>
      </c>
      <c r="F62" s="195"/>
      <c r="G62" s="195"/>
      <c r="H62" s="198"/>
      <c r="I62" s="198"/>
      <c r="J62" s="47"/>
      <c r="K62" s="198"/>
      <c r="L62" s="19"/>
      <c r="M62" s="198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47"/>
      <c r="Z62" s="19"/>
      <c r="AA62" s="198"/>
      <c r="AB62" s="198"/>
      <c r="AC62" s="19"/>
      <c r="AD62" s="19"/>
      <c r="AE62" s="19"/>
      <c r="AF62" s="19"/>
      <c r="AG62" s="19"/>
      <c r="AH62" s="198">
        <v>2</v>
      </c>
      <c r="AI62" s="198"/>
      <c r="AJ62" s="200"/>
      <c r="AK62" s="22"/>
      <c r="AL62" s="22"/>
      <c r="AM62" s="198"/>
      <c r="AN62" s="199"/>
      <c r="AO62" s="49"/>
    </row>
    <row r="63" spans="1:41" ht="24.75" customHeight="1" thickBot="1">
      <c r="A63" s="664"/>
      <c r="B63" s="215" t="s">
        <v>283</v>
      </c>
      <c r="C63" s="323">
        <v>13</v>
      </c>
      <c r="D63" s="221"/>
      <c r="E63" s="221">
        <v>13</v>
      </c>
      <c r="F63" s="221"/>
      <c r="G63" s="221"/>
      <c r="H63" s="221"/>
      <c r="I63" s="221"/>
      <c r="J63" s="221"/>
      <c r="K63" s="221"/>
      <c r="L63" s="221"/>
      <c r="M63" s="221"/>
      <c r="N63" s="221"/>
      <c r="O63" s="221"/>
      <c r="P63" s="221"/>
      <c r="Q63" s="221"/>
      <c r="R63" s="221"/>
      <c r="S63" s="221"/>
      <c r="T63" s="221"/>
      <c r="U63" s="221"/>
      <c r="V63" s="221"/>
      <c r="W63" s="221"/>
      <c r="X63" s="221"/>
      <c r="Y63" s="221"/>
      <c r="Z63" s="221"/>
      <c r="AA63" s="221"/>
      <c r="AB63" s="221"/>
      <c r="AC63" s="221"/>
      <c r="AD63" s="221"/>
      <c r="AE63" s="221"/>
      <c r="AF63" s="221"/>
      <c r="AG63" s="221"/>
      <c r="AH63" s="221">
        <v>13</v>
      </c>
      <c r="AI63" s="221"/>
      <c r="AJ63" s="221"/>
      <c r="AK63" s="221"/>
      <c r="AL63" s="221"/>
      <c r="AM63" s="221"/>
      <c r="AN63" s="229"/>
      <c r="AO63" s="222"/>
    </row>
    <row r="64" spans="1:41" ht="24.75" customHeight="1" thickTop="1" thickBot="1">
      <c r="A64" s="663"/>
      <c r="B64" s="212" t="s">
        <v>111</v>
      </c>
      <c r="C64" s="170">
        <f>SUM(C61:C63)</f>
        <v>115</v>
      </c>
      <c r="D64" s="170">
        <f t="shared" ref="D64:AN64" si="19">SUM(D61:D63)</f>
        <v>6</v>
      </c>
      <c r="E64" s="170">
        <f t="shared" si="19"/>
        <v>114</v>
      </c>
      <c r="F64" s="170"/>
      <c r="G64" s="170">
        <f t="shared" si="19"/>
        <v>1</v>
      </c>
      <c r="H64" s="170">
        <f t="shared" si="19"/>
        <v>24</v>
      </c>
      <c r="I64" s="170">
        <f t="shared" si="19"/>
        <v>1</v>
      </c>
      <c r="J64" s="170">
        <f t="shared" si="19"/>
        <v>1</v>
      </c>
      <c r="K64" s="170">
        <f t="shared" si="19"/>
        <v>24</v>
      </c>
      <c r="L64" s="170">
        <f t="shared" si="19"/>
        <v>24</v>
      </c>
      <c r="M64" s="170">
        <f t="shared" si="19"/>
        <v>24</v>
      </c>
      <c r="N64" s="170">
        <f t="shared" si="19"/>
        <v>12</v>
      </c>
      <c r="O64" s="170"/>
      <c r="P64" s="170"/>
      <c r="Q64" s="170">
        <f t="shared" si="19"/>
        <v>8</v>
      </c>
      <c r="R64" s="170"/>
      <c r="S64" s="170">
        <f t="shared" si="19"/>
        <v>4</v>
      </c>
      <c r="T64" s="170">
        <f t="shared" si="19"/>
        <v>10</v>
      </c>
      <c r="U64" s="170"/>
      <c r="V64" s="170">
        <f t="shared" si="19"/>
        <v>10</v>
      </c>
      <c r="W64" s="170"/>
      <c r="X64" s="170"/>
      <c r="Y64" s="170"/>
      <c r="Z64" s="170"/>
      <c r="AA64" s="170">
        <f t="shared" si="19"/>
        <v>24</v>
      </c>
      <c r="AB64" s="170">
        <f t="shared" si="19"/>
        <v>24</v>
      </c>
      <c r="AC64" s="170">
        <f t="shared" si="19"/>
        <v>3</v>
      </c>
      <c r="AD64" s="170"/>
      <c r="AE64" s="170"/>
      <c r="AF64" s="170">
        <f t="shared" si="19"/>
        <v>2</v>
      </c>
      <c r="AG64" s="170">
        <f t="shared" si="19"/>
        <v>24</v>
      </c>
      <c r="AH64" s="176">
        <f t="shared" si="19"/>
        <v>89</v>
      </c>
      <c r="AI64" s="170">
        <f t="shared" si="19"/>
        <v>24</v>
      </c>
      <c r="AJ64" s="170">
        <f t="shared" si="19"/>
        <v>2</v>
      </c>
      <c r="AK64" s="170">
        <f t="shared" si="19"/>
        <v>10</v>
      </c>
      <c r="AL64" s="170">
        <f t="shared" si="19"/>
        <v>1</v>
      </c>
      <c r="AM64" s="170">
        <f t="shared" si="19"/>
        <v>14</v>
      </c>
      <c r="AN64" s="175">
        <f t="shared" si="19"/>
        <v>1</v>
      </c>
      <c r="AO64" s="207"/>
    </row>
    <row r="65" spans="1:41" ht="24.75" customHeight="1">
      <c r="A65" s="665" t="s">
        <v>232</v>
      </c>
      <c r="B65" s="204" t="s">
        <v>284</v>
      </c>
      <c r="C65" s="21">
        <v>23</v>
      </c>
      <c r="D65" s="195"/>
      <c r="E65" s="21">
        <v>23</v>
      </c>
      <c r="F65" s="195"/>
      <c r="G65" s="195"/>
      <c r="H65" s="195"/>
      <c r="I65" s="195"/>
      <c r="J65" s="47">
        <v>22</v>
      </c>
      <c r="K65" s="47">
        <v>1</v>
      </c>
      <c r="L65" s="201"/>
      <c r="M65" s="47">
        <v>1</v>
      </c>
      <c r="N65" s="47"/>
      <c r="O65" s="47"/>
      <c r="P65" s="47"/>
      <c r="Q65" s="47">
        <v>1</v>
      </c>
      <c r="R65" s="47"/>
      <c r="S65" s="47"/>
      <c r="T65" s="47"/>
      <c r="U65" s="47"/>
      <c r="V65" s="47"/>
      <c r="W65" s="47">
        <v>1</v>
      </c>
      <c r="X65" s="47"/>
      <c r="Y65" s="47">
        <v>22</v>
      </c>
      <c r="Z65" s="47"/>
      <c r="AA65" s="47">
        <v>1</v>
      </c>
      <c r="AB65" s="47">
        <v>1</v>
      </c>
      <c r="AC65" s="47">
        <v>1</v>
      </c>
      <c r="AD65" s="47"/>
      <c r="AE65" s="47"/>
      <c r="AF65" s="47"/>
      <c r="AG65" s="47">
        <v>1</v>
      </c>
      <c r="AH65" s="47">
        <v>22</v>
      </c>
      <c r="AI65" s="47">
        <v>1</v>
      </c>
      <c r="AJ65" s="197"/>
      <c r="AK65" s="48">
        <v>1</v>
      </c>
      <c r="AL65" s="48"/>
      <c r="AM65" s="48">
        <v>1</v>
      </c>
      <c r="AN65" s="196"/>
      <c r="AO65" s="50"/>
    </row>
    <row r="66" spans="1:41" ht="24.75" customHeight="1">
      <c r="A66" s="666"/>
      <c r="B66" s="71" t="s">
        <v>285</v>
      </c>
      <c r="C66" s="19">
        <v>4</v>
      </c>
      <c r="D66" s="195"/>
      <c r="E66" s="19">
        <v>4</v>
      </c>
      <c r="F66" s="195"/>
      <c r="G66" s="195"/>
      <c r="H66" s="195"/>
      <c r="I66" s="195"/>
      <c r="J66" s="47">
        <v>4</v>
      </c>
      <c r="K66" s="47"/>
      <c r="L66" s="202"/>
      <c r="M66" s="47"/>
      <c r="N66" s="19"/>
      <c r="O66" s="19"/>
      <c r="P66" s="19"/>
      <c r="Q66" s="47"/>
      <c r="R66" s="47"/>
      <c r="S66" s="19"/>
      <c r="T66" s="47"/>
      <c r="U66" s="47"/>
      <c r="V66" s="19"/>
      <c r="W66" s="47"/>
      <c r="X66" s="19"/>
      <c r="Y66" s="47">
        <v>4</v>
      </c>
      <c r="Z66" s="47"/>
      <c r="AA66" s="47"/>
      <c r="AB66" s="19"/>
      <c r="AC66" s="19"/>
      <c r="AD66" s="19"/>
      <c r="AE66" s="19"/>
      <c r="AF66" s="47"/>
      <c r="AG66" s="47"/>
      <c r="AH66" s="47">
        <v>4</v>
      </c>
      <c r="AI66" s="47"/>
      <c r="AJ66" s="197"/>
      <c r="AK66" s="22"/>
      <c r="AL66" s="22"/>
      <c r="AM66" s="22"/>
      <c r="AN66" s="199"/>
      <c r="AO66" s="49"/>
    </row>
    <row r="67" spans="1:41" ht="24.75" customHeight="1">
      <c r="A67" s="666"/>
      <c r="B67" s="72" t="s">
        <v>286</v>
      </c>
      <c r="C67" s="19">
        <v>6</v>
      </c>
      <c r="D67" s="195"/>
      <c r="E67" s="19">
        <v>6</v>
      </c>
      <c r="F67" s="195"/>
      <c r="G67" s="195"/>
      <c r="H67" s="195"/>
      <c r="I67" s="195"/>
      <c r="J67" s="47">
        <v>6</v>
      </c>
      <c r="K67" s="47"/>
      <c r="L67" s="202"/>
      <c r="M67" s="47"/>
      <c r="N67" s="19"/>
      <c r="O67" s="19"/>
      <c r="P67" s="19"/>
      <c r="Q67" s="47"/>
      <c r="R67" s="47"/>
      <c r="S67" s="19"/>
      <c r="T67" s="47"/>
      <c r="U67" s="47"/>
      <c r="V67" s="19"/>
      <c r="W67" s="47"/>
      <c r="X67" s="19"/>
      <c r="Y67" s="47">
        <v>6</v>
      </c>
      <c r="Z67" s="47"/>
      <c r="AA67" s="47"/>
      <c r="AB67" s="19"/>
      <c r="AC67" s="19"/>
      <c r="AD67" s="19"/>
      <c r="AE67" s="19"/>
      <c r="AF67" s="47"/>
      <c r="AG67" s="47"/>
      <c r="AH67" s="47">
        <v>6</v>
      </c>
      <c r="AI67" s="47"/>
      <c r="AJ67" s="197"/>
      <c r="AK67" s="22"/>
      <c r="AL67" s="22"/>
      <c r="AM67" s="22"/>
      <c r="AN67" s="199"/>
      <c r="AO67" s="49"/>
    </row>
    <row r="68" spans="1:41" ht="24.75" customHeight="1">
      <c r="A68" s="666"/>
      <c r="B68" s="73" t="s">
        <v>287</v>
      </c>
      <c r="C68" s="19">
        <v>3</v>
      </c>
      <c r="D68" s="195"/>
      <c r="E68" s="19">
        <v>3</v>
      </c>
      <c r="F68" s="195"/>
      <c r="G68" s="195"/>
      <c r="H68" s="195"/>
      <c r="I68" s="195"/>
      <c r="J68" s="47">
        <v>3</v>
      </c>
      <c r="K68" s="47"/>
      <c r="L68" s="202"/>
      <c r="M68" s="47"/>
      <c r="N68" s="19"/>
      <c r="O68" s="19"/>
      <c r="P68" s="19"/>
      <c r="Q68" s="47"/>
      <c r="R68" s="47"/>
      <c r="S68" s="19"/>
      <c r="T68" s="47"/>
      <c r="U68" s="47"/>
      <c r="V68" s="19"/>
      <c r="W68" s="47"/>
      <c r="X68" s="19"/>
      <c r="Y68" s="47">
        <v>3</v>
      </c>
      <c r="Z68" s="47"/>
      <c r="AA68" s="47"/>
      <c r="AB68" s="19"/>
      <c r="AC68" s="19"/>
      <c r="AD68" s="19"/>
      <c r="AE68" s="19"/>
      <c r="AF68" s="47"/>
      <c r="AG68" s="47"/>
      <c r="AH68" s="47">
        <v>3</v>
      </c>
      <c r="AI68" s="47"/>
      <c r="AJ68" s="197"/>
      <c r="AK68" s="22"/>
      <c r="AL68" s="22"/>
      <c r="AM68" s="22"/>
      <c r="AN68" s="199"/>
      <c r="AO68" s="49"/>
    </row>
    <row r="69" spans="1:41" ht="24.75" customHeight="1">
      <c r="A69" s="666"/>
      <c r="B69" s="73" t="s">
        <v>288</v>
      </c>
      <c r="C69" s="19">
        <v>6</v>
      </c>
      <c r="D69" s="195"/>
      <c r="E69" s="19">
        <v>6</v>
      </c>
      <c r="F69" s="195"/>
      <c r="G69" s="195"/>
      <c r="H69" s="198"/>
      <c r="I69" s="198"/>
      <c r="J69" s="19">
        <v>6</v>
      </c>
      <c r="K69" s="19"/>
      <c r="L69" s="19"/>
      <c r="M69" s="47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63">
        <v>6</v>
      </c>
      <c r="Z69" s="163"/>
      <c r="AA69" s="163"/>
      <c r="AB69" s="163"/>
      <c r="AC69" s="163"/>
      <c r="AD69" s="163"/>
      <c r="AE69" s="163"/>
      <c r="AF69" s="163"/>
      <c r="AG69" s="163"/>
      <c r="AH69" s="163">
        <v>6</v>
      </c>
      <c r="AI69" s="163"/>
      <c r="AJ69" s="274"/>
      <c r="AK69" s="274"/>
      <c r="AL69" s="274"/>
      <c r="AM69" s="274"/>
      <c r="AN69" s="275"/>
      <c r="AO69" s="49"/>
    </row>
    <row r="70" spans="1:41" ht="24.75" customHeight="1">
      <c r="A70" s="666"/>
      <c r="B70" s="73" t="s">
        <v>289</v>
      </c>
      <c r="C70" s="19">
        <v>3</v>
      </c>
      <c r="D70" s="195"/>
      <c r="E70" s="19">
        <v>3</v>
      </c>
      <c r="F70" s="195"/>
      <c r="G70" s="195"/>
      <c r="H70" s="198"/>
      <c r="I70" s="198"/>
      <c r="J70" s="19">
        <v>3</v>
      </c>
      <c r="K70" s="19"/>
      <c r="L70" s="19"/>
      <c r="M70" s="47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>
        <v>3</v>
      </c>
      <c r="Z70" s="19"/>
      <c r="AA70" s="19"/>
      <c r="AB70" s="19"/>
      <c r="AC70" s="19"/>
      <c r="AD70" s="19"/>
      <c r="AE70" s="19"/>
      <c r="AF70" s="19"/>
      <c r="AG70" s="19"/>
      <c r="AH70" s="19">
        <v>3</v>
      </c>
      <c r="AI70" s="19"/>
      <c r="AJ70" s="200"/>
      <c r="AK70" s="22"/>
      <c r="AL70" s="22"/>
      <c r="AM70" s="22"/>
      <c r="AN70" s="199"/>
      <c r="AO70" s="49"/>
    </row>
    <row r="71" spans="1:41" ht="24.75" customHeight="1" thickBot="1">
      <c r="A71" s="666"/>
      <c r="B71" s="223" t="s">
        <v>291</v>
      </c>
      <c r="C71" s="221">
        <v>56</v>
      </c>
      <c r="D71" s="221">
        <v>5</v>
      </c>
      <c r="E71" s="221">
        <v>56</v>
      </c>
      <c r="F71" s="221"/>
      <c r="G71" s="221"/>
      <c r="H71" s="221">
        <v>23</v>
      </c>
      <c r="I71" s="221"/>
      <c r="J71" s="221">
        <v>26</v>
      </c>
      <c r="K71" s="221">
        <v>30</v>
      </c>
      <c r="L71" s="221">
        <v>17</v>
      </c>
      <c r="M71" s="221">
        <v>13</v>
      </c>
      <c r="N71" s="221">
        <v>6</v>
      </c>
      <c r="O71" s="221">
        <v>24</v>
      </c>
      <c r="P71" s="221">
        <v>24</v>
      </c>
      <c r="Q71" s="221">
        <v>24</v>
      </c>
      <c r="R71" s="221"/>
      <c r="S71" s="221">
        <v>24</v>
      </c>
      <c r="T71" s="221">
        <v>6</v>
      </c>
      <c r="U71" s="221">
        <v>7</v>
      </c>
      <c r="V71" s="221">
        <v>17</v>
      </c>
      <c r="W71" s="221">
        <v>6</v>
      </c>
      <c r="X71" s="221"/>
      <c r="Y71" s="221">
        <v>22</v>
      </c>
      <c r="Z71" s="221"/>
      <c r="AA71" s="221">
        <v>34</v>
      </c>
      <c r="AB71" s="221">
        <v>34</v>
      </c>
      <c r="AC71" s="221">
        <v>3</v>
      </c>
      <c r="AD71" s="221"/>
      <c r="AE71" s="221"/>
      <c r="AF71" s="221"/>
      <c r="AG71" s="221">
        <v>30</v>
      </c>
      <c r="AH71" s="221">
        <v>26</v>
      </c>
      <c r="AI71" s="221">
        <v>30</v>
      </c>
      <c r="AJ71" s="221">
        <v>1</v>
      </c>
      <c r="AK71" s="230">
        <v>30</v>
      </c>
      <c r="AL71" s="230">
        <v>1</v>
      </c>
      <c r="AM71" s="230">
        <v>30</v>
      </c>
      <c r="AN71" s="229">
        <v>1</v>
      </c>
      <c r="AO71" s="222"/>
    </row>
    <row r="72" spans="1:41" ht="24.75" customHeight="1" thickTop="1" thickBot="1">
      <c r="A72" s="666"/>
      <c r="B72" s="231" t="s">
        <v>111</v>
      </c>
      <c r="C72" s="170">
        <f>SUM(C65:C71)</f>
        <v>101</v>
      </c>
      <c r="D72" s="167">
        <f t="shared" ref="D72:AN72" si="20">SUM(D65:D71)</f>
        <v>5</v>
      </c>
      <c r="E72" s="167">
        <f t="shared" si="20"/>
        <v>101</v>
      </c>
      <c r="F72" s="167"/>
      <c r="G72" s="167"/>
      <c r="H72" s="167">
        <f t="shared" si="20"/>
        <v>23</v>
      </c>
      <c r="I72" s="167"/>
      <c r="J72" s="167">
        <f t="shared" si="20"/>
        <v>70</v>
      </c>
      <c r="K72" s="167">
        <f t="shared" si="20"/>
        <v>31</v>
      </c>
      <c r="L72" s="167">
        <f t="shared" si="20"/>
        <v>17</v>
      </c>
      <c r="M72" s="167">
        <f t="shared" si="20"/>
        <v>14</v>
      </c>
      <c r="N72" s="167">
        <f t="shared" si="20"/>
        <v>6</v>
      </c>
      <c r="O72" s="167">
        <f t="shared" si="20"/>
        <v>24</v>
      </c>
      <c r="P72" s="167">
        <f t="shared" si="20"/>
        <v>24</v>
      </c>
      <c r="Q72" s="167">
        <f t="shared" si="20"/>
        <v>25</v>
      </c>
      <c r="R72" s="167"/>
      <c r="S72" s="167">
        <f t="shared" si="20"/>
        <v>24</v>
      </c>
      <c r="T72" s="167">
        <f t="shared" si="20"/>
        <v>6</v>
      </c>
      <c r="U72" s="167">
        <f t="shared" si="20"/>
        <v>7</v>
      </c>
      <c r="V72" s="167">
        <f t="shared" si="20"/>
        <v>17</v>
      </c>
      <c r="W72" s="167">
        <f t="shared" si="20"/>
        <v>7</v>
      </c>
      <c r="X72" s="167"/>
      <c r="Y72" s="226">
        <f t="shared" si="20"/>
        <v>66</v>
      </c>
      <c r="Z72" s="167"/>
      <c r="AA72" s="167">
        <f t="shared" si="20"/>
        <v>35</v>
      </c>
      <c r="AB72" s="167">
        <f t="shared" si="20"/>
        <v>35</v>
      </c>
      <c r="AC72" s="167">
        <f t="shared" si="20"/>
        <v>4</v>
      </c>
      <c r="AD72" s="167"/>
      <c r="AE72" s="167"/>
      <c r="AF72" s="167"/>
      <c r="AG72" s="167">
        <f t="shared" si="20"/>
        <v>31</v>
      </c>
      <c r="AH72" s="226">
        <f t="shared" si="20"/>
        <v>70</v>
      </c>
      <c r="AI72" s="167">
        <f t="shared" si="20"/>
        <v>31</v>
      </c>
      <c r="AJ72" s="167">
        <f t="shared" si="20"/>
        <v>1</v>
      </c>
      <c r="AK72" s="167">
        <f t="shared" si="20"/>
        <v>31</v>
      </c>
      <c r="AL72" s="167">
        <f t="shared" si="20"/>
        <v>1</v>
      </c>
      <c r="AM72" s="167">
        <f t="shared" si="20"/>
        <v>31</v>
      </c>
      <c r="AN72" s="169">
        <f t="shared" si="20"/>
        <v>1</v>
      </c>
      <c r="AO72" s="207"/>
    </row>
    <row r="73" spans="1:41" ht="24.75" customHeight="1">
      <c r="A73" s="639" t="s">
        <v>200</v>
      </c>
      <c r="B73" s="70" t="s">
        <v>0</v>
      </c>
      <c r="C73" s="195">
        <v>11</v>
      </c>
      <c r="D73" s="195"/>
      <c r="E73" s="415">
        <v>11</v>
      </c>
      <c r="F73" s="195"/>
      <c r="G73" s="195"/>
      <c r="H73" s="195"/>
      <c r="I73" s="195">
        <v>1</v>
      </c>
      <c r="J73" s="47"/>
      <c r="K73" s="47">
        <v>1</v>
      </c>
      <c r="L73" s="412"/>
      <c r="M73" s="47">
        <v>1</v>
      </c>
      <c r="N73" s="47">
        <v>1</v>
      </c>
      <c r="O73" s="454"/>
      <c r="P73" s="454"/>
      <c r="Q73" s="454"/>
      <c r="R73" s="454"/>
      <c r="S73" s="454"/>
      <c r="T73" s="454"/>
      <c r="U73" s="454"/>
      <c r="V73" s="454">
        <v>1</v>
      </c>
      <c r="W73" s="454"/>
      <c r="X73" s="454">
        <v>10</v>
      </c>
      <c r="Y73" s="454"/>
      <c r="Z73" s="454"/>
      <c r="AA73" s="454">
        <v>1</v>
      </c>
      <c r="AB73" s="454">
        <v>1</v>
      </c>
      <c r="AC73" s="454"/>
      <c r="AD73" s="454"/>
      <c r="AE73" s="454"/>
      <c r="AF73" s="454"/>
      <c r="AG73" s="454">
        <v>1</v>
      </c>
      <c r="AH73" s="454">
        <v>10</v>
      </c>
      <c r="AI73" s="454">
        <v>1</v>
      </c>
      <c r="AJ73" s="454"/>
      <c r="AK73" s="454"/>
      <c r="AL73" s="454"/>
      <c r="AM73" s="454">
        <v>1</v>
      </c>
      <c r="AN73" s="455"/>
      <c r="AO73" s="413"/>
    </row>
    <row r="74" spans="1:41" ht="24.75" customHeight="1">
      <c r="A74" s="664"/>
      <c r="B74" s="70" t="s">
        <v>316</v>
      </c>
      <c r="C74" s="195">
        <v>0</v>
      </c>
      <c r="D74" s="195"/>
      <c r="E74" s="456">
        <v>0</v>
      </c>
      <c r="F74" s="195"/>
      <c r="G74" s="195"/>
      <c r="H74" s="198"/>
      <c r="I74" s="198"/>
      <c r="J74" s="19"/>
      <c r="K74" s="19"/>
      <c r="L74" s="19"/>
      <c r="M74" s="47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>
        <v>0</v>
      </c>
      <c r="Y74" s="19"/>
      <c r="Z74" s="19"/>
      <c r="AA74" s="19"/>
      <c r="AB74" s="19"/>
      <c r="AC74" s="19"/>
      <c r="AD74" s="19"/>
      <c r="AE74" s="19"/>
      <c r="AF74" s="19"/>
      <c r="AG74" s="19"/>
      <c r="AH74" s="19">
        <v>0</v>
      </c>
      <c r="AI74" s="19"/>
      <c r="AJ74" s="200"/>
      <c r="AK74" s="22"/>
      <c r="AL74" s="22"/>
      <c r="AM74" s="22"/>
      <c r="AN74" s="199"/>
      <c r="AO74" s="49"/>
    </row>
    <row r="75" spans="1:41" ht="24.75" customHeight="1">
      <c r="A75" s="664"/>
      <c r="B75" s="70" t="s">
        <v>317</v>
      </c>
      <c r="C75" s="195">
        <v>7</v>
      </c>
      <c r="D75" s="195"/>
      <c r="E75" s="457">
        <v>7</v>
      </c>
      <c r="F75" s="195"/>
      <c r="G75" s="195"/>
      <c r="H75" s="198"/>
      <c r="I75" s="198"/>
      <c r="J75" s="19"/>
      <c r="K75" s="19"/>
      <c r="L75" s="19"/>
      <c r="M75" s="47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>
        <v>7</v>
      </c>
      <c r="Y75" s="19"/>
      <c r="Z75" s="19"/>
      <c r="AA75" s="19"/>
      <c r="AB75" s="19"/>
      <c r="AC75" s="19"/>
      <c r="AD75" s="19"/>
      <c r="AE75" s="19"/>
      <c r="AF75" s="19"/>
      <c r="AG75" s="19"/>
      <c r="AH75" s="19">
        <v>7</v>
      </c>
      <c r="AI75" s="19"/>
      <c r="AJ75" s="200"/>
      <c r="AK75" s="22"/>
      <c r="AL75" s="22"/>
      <c r="AM75" s="22"/>
      <c r="AN75" s="199"/>
      <c r="AO75" s="49"/>
    </row>
    <row r="76" spans="1:41" ht="24.75" customHeight="1" thickBot="1">
      <c r="A76" s="664"/>
      <c r="B76" s="223" t="s">
        <v>34</v>
      </c>
      <c r="C76" s="221">
        <v>24</v>
      </c>
      <c r="D76" s="221"/>
      <c r="E76" s="221">
        <v>24</v>
      </c>
      <c r="F76" s="221"/>
      <c r="G76" s="221"/>
      <c r="H76" s="221"/>
      <c r="I76" s="221"/>
      <c r="J76" s="221"/>
      <c r="K76" s="221">
        <v>6.4</v>
      </c>
      <c r="L76" s="221">
        <v>6</v>
      </c>
      <c r="M76" s="221">
        <v>6</v>
      </c>
      <c r="N76" s="221">
        <v>6</v>
      </c>
      <c r="O76" s="221">
        <v>6</v>
      </c>
      <c r="P76" s="221">
        <v>6</v>
      </c>
      <c r="Q76" s="221">
        <v>6</v>
      </c>
      <c r="R76" s="221">
        <v>6</v>
      </c>
      <c r="S76" s="221">
        <v>6</v>
      </c>
      <c r="T76" s="221">
        <v>6</v>
      </c>
      <c r="U76" s="221">
        <v>6</v>
      </c>
      <c r="V76" s="221"/>
      <c r="W76" s="221"/>
      <c r="X76" s="221">
        <v>18</v>
      </c>
      <c r="Y76" s="221"/>
      <c r="Z76" s="221"/>
      <c r="AA76" s="221">
        <v>6</v>
      </c>
      <c r="AB76" s="221">
        <v>6</v>
      </c>
      <c r="AC76" s="221">
        <v>1</v>
      </c>
      <c r="AD76" s="221"/>
      <c r="AE76" s="221"/>
      <c r="AF76" s="221"/>
      <c r="AG76" s="221">
        <v>6</v>
      </c>
      <c r="AH76" s="221">
        <v>18</v>
      </c>
      <c r="AI76" s="221">
        <v>6</v>
      </c>
      <c r="AJ76" s="221">
        <v>1</v>
      </c>
      <c r="AK76" s="221"/>
      <c r="AL76" s="221"/>
      <c r="AM76" s="221">
        <v>6</v>
      </c>
      <c r="AN76" s="229">
        <v>1</v>
      </c>
      <c r="AO76" s="222"/>
    </row>
    <row r="77" spans="1:41" ht="24.75" customHeight="1" thickTop="1" thickBot="1">
      <c r="A77" s="663"/>
      <c r="B77" s="212" t="s">
        <v>111</v>
      </c>
      <c r="C77" s="170">
        <f>SUM(C73:C76)</f>
        <v>42</v>
      </c>
      <c r="D77" s="170"/>
      <c r="E77" s="170">
        <f t="shared" ref="E77:AN77" si="21">SUM(E73:E76)</f>
        <v>42</v>
      </c>
      <c r="F77" s="170"/>
      <c r="G77" s="170"/>
      <c r="H77" s="170"/>
      <c r="I77" s="170">
        <f t="shared" si="21"/>
        <v>1</v>
      </c>
      <c r="J77" s="170"/>
      <c r="K77" s="170">
        <f t="shared" si="21"/>
        <v>7.4</v>
      </c>
      <c r="L77" s="170">
        <f t="shared" si="21"/>
        <v>6</v>
      </c>
      <c r="M77" s="170">
        <f t="shared" si="21"/>
        <v>7</v>
      </c>
      <c r="N77" s="170">
        <f t="shared" si="21"/>
        <v>7</v>
      </c>
      <c r="O77" s="170">
        <f t="shared" si="21"/>
        <v>6</v>
      </c>
      <c r="P77" s="170">
        <f t="shared" si="21"/>
        <v>6</v>
      </c>
      <c r="Q77" s="170">
        <f t="shared" si="21"/>
        <v>6</v>
      </c>
      <c r="R77" s="170">
        <f t="shared" si="21"/>
        <v>6</v>
      </c>
      <c r="S77" s="170">
        <f t="shared" si="21"/>
        <v>6</v>
      </c>
      <c r="T77" s="170">
        <f t="shared" si="21"/>
        <v>6</v>
      </c>
      <c r="U77" s="170">
        <f t="shared" si="21"/>
        <v>6</v>
      </c>
      <c r="V77" s="170">
        <f t="shared" si="21"/>
        <v>1</v>
      </c>
      <c r="W77" s="170"/>
      <c r="X77" s="170">
        <f t="shared" si="21"/>
        <v>35</v>
      </c>
      <c r="Y77" s="170"/>
      <c r="Z77" s="170"/>
      <c r="AA77" s="170">
        <f t="shared" si="21"/>
        <v>7</v>
      </c>
      <c r="AB77" s="170">
        <f t="shared" si="21"/>
        <v>7</v>
      </c>
      <c r="AC77" s="170">
        <f t="shared" si="21"/>
        <v>1</v>
      </c>
      <c r="AD77" s="170"/>
      <c r="AE77" s="170"/>
      <c r="AF77" s="170"/>
      <c r="AG77" s="170">
        <f t="shared" si="21"/>
        <v>7</v>
      </c>
      <c r="AH77" s="170">
        <f t="shared" si="21"/>
        <v>35</v>
      </c>
      <c r="AI77" s="170">
        <f t="shared" si="21"/>
        <v>7</v>
      </c>
      <c r="AJ77" s="170">
        <f t="shared" si="21"/>
        <v>1</v>
      </c>
      <c r="AK77" s="170"/>
      <c r="AL77" s="170"/>
      <c r="AM77" s="170">
        <f t="shared" si="21"/>
        <v>7</v>
      </c>
      <c r="AN77" s="175">
        <f t="shared" si="21"/>
        <v>1</v>
      </c>
      <c r="AO77" s="207"/>
    </row>
    <row r="78" spans="1:41" ht="24.75" customHeight="1">
      <c r="A78" s="653" t="s">
        <v>204</v>
      </c>
      <c r="B78" s="70" t="s">
        <v>36</v>
      </c>
      <c r="C78" s="316">
        <v>122</v>
      </c>
      <c r="D78" s="195">
        <v>99</v>
      </c>
      <c r="E78" s="415">
        <v>118</v>
      </c>
      <c r="F78" s="195">
        <v>4</v>
      </c>
      <c r="G78" s="195"/>
      <c r="H78" s="47">
        <v>110.7</v>
      </c>
      <c r="I78" s="195">
        <v>99</v>
      </c>
      <c r="J78" s="47">
        <v>11</v>
      </c>
      <c r="K78" s="47">
        <v>110.7</v>
      </c>
      <c r="L78" s="47">
        <v>110.7</v>
      </c>
      <c r="M78" s="47">
        <v>110.7</v>
      </c>
      <c r="N78" s="47">
        <v>110.7</v>
      </c>
      <c r="O78" s="47">
        <v>110.7</v>
      </c>
      <c r="P78" s="47">
        <v>110.7</v>
      </c>
      <c r="Q78" s="47">
        <v>110.7</v>
      </c>
      <c r="R78" s="47"/>
      <c r="S78" s="47">
        <v>110.7</v>
      </c>
      <c r="T78" s="47">
        <v>110.7</v>
      </c>
      <c r="U78" s="47"/>
      <c r="V78" s="47">
        <v>110.7</v>
      </c>
      <c r="W78" s="47">
        <v>5</v>
      </c>
      <c r="X78" s="47"/>
      <c r="Y78" s="47">
        <v>11</v>
      </c>
      <c r="Z78" s="47"/>
      <c r="AA78" s="47">
        <v>110.7</v>
      </c>
      <c r="AB78" s="47"/>
      <c r="AC78" s="47"/>
      <c r="AD78" s="47">
        <v>110.7</v>
      </c>
      <c r="AE78" s="47">
        <v>4</v>
      </c>
      <c r="AF78" s="47"/>
      <c r="AG78" s="47">
        <v>66.2</v>
      </c>
      <c r="AH78" s="47">
        <v>56</v>
      </c>
      <c r="AI78" s="47">
        <v>110.7</v>
      </c>
      <c r="AJ78" s="197">
        <v>2</v>
      </c>
      <c r="AK78" s="48">
        <v>66.2</v>
      </c>
      <c r="AL78" s="48">
        <v>1</v>
      </c>
      <c r="AM78" s="47">
        <v>110.7</v>
      </c>
      <c r="AN78" s="196">
        <v>2</v>
      </c>
      <c r="AO78" s="413"/>
    </row>
    <row r="79" spans="1:41" ht="24.75" customHeight="1">
      <c r="A79" s="653"/>
      <c r="B79" s="70" t="s">
        <v>37</v>
      </c>
      <c r="C79" s="19">
        <v>87</v>
      </c>
      <c r="D79" s="195">
        <v>6</v>
      </c>
      <c r="E79" s="415">
        <v>77</v>
      </c>
      <c r="F79" s="195"/>
      <c r="G79" s="195">
        <v>10</v>
      </c>
      <c r="H79" s="19">
        <v>72.599999999999994</v>
      </c>
      <c r="I79" s="198">
        <v>55</v>
      </c>
      <c r="J79" s="19">
        <v>14</v>
      </c>
      <c r="K79" s="19">
        <v>72.599999999999994</v>
      </c>
      <c r="L79" s="19">
        <v>72.599999999999994</v>
      </c>
      <c r="M79" s="19">
        <v>72.599999999999994</v>
      </c>
      <c r="N79" s="19">
        <v>72.599999999999994</v>
      </c>
      <c r="O79" s="19">
        <v>72.599999999999994</v>
      </c>
      <c r="P79" s="458">
        <v>72.599999999999994</v>
      </c>
      <c r="Q79" s="458">
        <v>56.199999999999996</v>
      </c>
      <c r="R79" s="19"/>
      <c r="S79" s="458">
        <v>56.199999999999996</v>
      </c>
      <c r="T79" s="458">
        <v>70.3</v>
      </c>
      <c r="U79" s="19"/>
      <c r="V79" s="458">
        <v>70.3</v>
      </c>
      <c r="W79" s="19">
        <v>8</v>
      </c>
      <c r="X79" s="19"/>
      <c r="Y79" s="19">
        <v>14</v>
      </c>
      <c r="Z79" s="19"/>
      <c r="AA79" s="458">
        <v>72.599999999999994</v>
      </c>
      <c r="AB79" s="19">
        <v>16.399999999999999</v>
      </c>
      <c r="AC79" s="19">
        <v>2</v>
      </c>
      <c r="AD79" s="19">
        <v>56.199999999999996</v>
      </c>
      <c r="AE79" s="19">
        <v>5</v>
      </c>
      <c r="AF79" s="19"/>
      <c r="AG79" s="19">
        <v>7.3</v>
      </c>
      <c r="AH79" s="458">
        <v>80</v>
      </c>
      <c r="AI79" s="458">
        <v>65.399999999999991</v>
      </c>
      <c r="AJ79" s="200">
        <v>3</v>
      </c>
      <c r="AK79" s="22">
        <v>58.099999999999994</v>
      </c>
      <c r="AL79" s="22">
        <v>2</v>
      </c>
      <c r="AM79" s="22">
        <v>58.099999999999994</v>
      </c>
      <c r="AN79" s="199">
        <v>2</v>
      </c>
      <c r="AO79" s="49"/>
    </row>
    <row r="80" spans="1:41" ht="24.75" customHeight="1">
      <c r="A80" s="664"/>
      <c r="B80" s="70" t="s">
        <v>267</v>
      </c>
      <c r="C80" s="19">
        <v>61</v>
      </c>
      <c r="D80" s="195">
        <v>27</v>
      </c>
      <c r="E80" s="415">
        <v>54</v>
      </c>
      <c r="F80" s="195">
        <v>7</v>
      </c>
      <c r="G80" s="195"/>
      <c r="H80" s="198"/>
      <c r="I80" s="198">
        <v>18</v>
      </c>
      <c r="J80" s="19">
        <v>18</v>
      </c>
      <c r="K80" s="19">
        <v>43</v>
      </c>
      <c r="L80" s="19">
        <v>43</v>
      </c>
      <c r="M80" s="19">
        <v>43</v>
      </c>
      <c r="N80" s="19">
        <v>36.700000000000003</v>
      </c>
      <c r="O80" s="19">
        <v>43</v>
      </c>
      <c r="P80" s="19">
        <v>43</v>
      </c>
      <c r="Q80" s="19">
        <v>43</v>
      </c>
      <c r="R80" s="19"/>
      <c r="S80" s="19">
        <v>42.3</v>
      </c>
      <c r="T80" s="19">
        <v>42.3</v>
      </c>
      <c r="U80" s="19"/>
      <c r="V80" s="19">
        <v>42.3</v>
      </c>
      <c r="W80" s="19">
        <v>9</v>
      </c>
      <c r="X80" s="19"/>
      <c r="Y80" s="19">
        <v>18</v>
      </c>
      <c r="Z80" s="19"/>
      <c r="AA80" s="19">
        <v>43</v>
      </c>
      <c r="AB80" s="19"/>
      <c r="AC80" s="19"/>
      <c r="AD80" s="19">
        <v>43</v>
      </c>
      <c r="AE80" s="19">
        <v>3</v>
      </c>
      <c r="AF80" s="19"/>
      <c r="AG80" s="19">
        <v>36.700000000000003</v>
      </c>
      <c r="AH80" s="19">
        <v>24</v>
      </c>
      <c r="AI80" s="19">
        <v>43</v>
      </c>
      <c r="AJ80" s="200">
        <v>2</v>
      </c>
      <c r="AK80" s="22"/>
      <c r="AL80" s="22"/>
      <c r="AM80" s="22">
        <v>36.700000000000003</v>
      </c>
      <c r="AN80" s="199">
        <v>1</v>
      </c>
      <c r="AO80" s="49"/>
    </row>
    <row r="81" spans="1:41" ht="24.75" customHeight="1" thickBot="1">
      <c r="A81" s="664"/>
      <c r="B81" s="223" t="s">
        <v>295</v>
      </c>
      <c r="C81" s="221"/>
      <c r="D81" s="221"/>
      <c r="E81" s="221"/>
      <c r="F81" s="221"/>
      <c r="G81" s="221"/>
      <c r="H81" s="221"/>
      <c r="I81" s="221"/>
      <c r="J81" s="221"/>
      <c r="K81" s="221"/>
      <c r="L81" s="221"/>
      <c r="M81" s="221"/>
      <c r="N81" s="221"/>
      <c r="O81" s="221"/>
      <c r="P81" s="221"/>
      <c r="Q81" s="221"/>
      <c r="R81" s="221"/>
      <c r="S81" s="221"/>
      <c r="T81" s="221"/>
      <c r="U81" s="221"/>
      <c r="V81" s="221"/>
      <c r="W81" s="221"/>
      <c r="X81" s="221"/>
      <c r="Y81" s="221"/>
      <c r="Z81" s="221"/>
      <c r="AA81" s="221"/>
      <c r="AB81" s="221"/>
      <c r="AC81" s="221"/>
      <c r="AD81" s="221"/>
      <c r="AE81" s="221"/>
      <c r="AF81" s="221"/>
      <c r="AG81" s="221"/>
      <c r="AH81" s="221"/>
      <c r="AI81" s="221"/>
      <c r="AJ81" s="221"/>
      <c r="AK81" s="221"/>
      <c r="AL81" s="221"/>
      <c r="AM81" s="221"/>
      <c r="AN81" s="229"/>
      <c r="AO81" s="222"/>
    </row>
    <row r="82" spans="1:41" ht="24.75" customHeight="1" thickTop="1" thickBot="1">
      <c r="A82" s="663"/>
      <c r="B82" s="212" t="s">
        <v>111</v>
      </c>
      <c r="C82" s="170">
        <f>SUM(C78:C81)</f>
        <v>270</v>
      </c>
      <c r="D82" s="167">
        <f t="shared" ref="D82:AN82" si="22">SUM(D78:D81)</f>
        <v>132</v>
      </c>
      <c r="E82" s="172">
        <f t="shared" si="22"/>
        <v>249</v>
      </c>
      <c r="F82" s="167">
        <f t="shared" si="22"/>
        <v>11</v>
      </c>
      <c r="G82" s="167">
        <f t="shared" si="22"/>
        <v>10</v>
      </c>
      <c r="H82" s="167">
        <f t="shared" si="22"/>
        <v>183.3</v>
      </c>
      <c r="I82" s="167">
        <f t="shared" si="22"/>
        <v>172</v>
      </c>
      <c r="J82" s="170">
        <f t="shared" si="22"/>
        <v>43</v>
      </c>
      <c r="K82" s="170">
        <f t="shared" si="22"/>
        <v>226.3</v>
      </c>
      <c r="L82" s="173">
        <f t="shared" si="22"/>
        <v>226.3</v>
      </c>
      <c r="M82" s="170">
        <f t="shared" si="22"/>
        <v>226.3</v>
      </c>
      <c r="N82" s="170">
        <f t="shared" si="22"/>
        <v>220</v>
      </c>
      <c r="O82" s="170">
        <f t="shared" si="22"/>
        <v>226.3</v>
      </c>
      <c r="P82" s="170">
        <f t="shared" si="22"/>
        <v>226.3</v>
      </c>
      <c r="Q82" s="170">
        <f t="shared" si="22"/>
        <v>209.9</v>
      </c>
      <c r="R82" s="170"/>
      <c r="S82" s="170">
        <f t="shared" si="22"/>
        <v>209.2</v>
      </c>
      <c r="T82" s="170">
        <f t="shared" si="22"/>
        <v>223.3</v>
      </c>
      <c r="U82" s="170"/>
      <c r="V82" s="170">
        <f t="shared" si="22"/>
        <v>223.3</v>
      </c>
      <c r="W82" s="170">
        <f t="shared" si="22"/>
        <v>22</v>
      </c>
      <c r="X82" s="170"/>
      <c r="Y82" s="170">
        <f t="shared" si="22"/>
        <v>43</v>
      </c>
      <c r="Z82" s="170"/>
      <c r="AA82" s="170">
        <f t="shared" si="22"/>
        <v>226.3</v>
      </c>
      <c r="AB82" s="170">
        <f t="shared" si="22"/>
        <v>16.399999999999999</v>
      </c>
      <c r="AC82" s="170">
        <f t="shared" si="22"/>
        <v>2</v>
      </c>
      <c r="AD82" s="170">
        <f t="shared" si="22"/>
        <v>209.9</v>
      </c>
      <c r="AE82" s="170">
        <f t="shared" si="22"/>
        <v>12</v>
      </c>
      <c r="AF82" s="170"/>
      <c r="AG82" s="170">
        <f t="shared" si="22"/>
        <v>110.2</v>
      </c>
      <c r="AH82" s="170">
        <f t="shared" si="22"/>
        <v>160</v>
      </c>
      <c r="AI82" s="170">
        <f t="shared" si="22"/>
        <v>219.1</v>
      </c>
      <c r="AJ82" s="174">
        <f t="shared" si="22"/>
        <v>7</v>
      </c>
      <c r="AK82" s="171">
        <f t="shared" si="22"/>
        <v>124.3</v>
      </c>
      <c r="AL82" s="171">
        <f t="shared" si="22"/>
        <v>3</v>
      </c>
      <c r="AM82" s="171">
        <f t="shared" si="22"/>
        <v>205.5</v>
      </c>
      <c r="AN82" s="175">
        <f t="shared" si="22"/>
        <v>5</v>
      </c>
      <c r="AO82" s="207"/>
    </row>
    <row r="83" spans="1:41" ht="24.75" customHeight="1">
      <c r="A83" s="669" t="s">
        <v>38</v>
      </c>
      <c r="B83" s="70" t="s">
        <v>161</v>
      </c>
      <c r="C83" s="459">
        <v>2</v>
      </c>
      <c r="D83" s="460"/>
      <c r="E83" s="461">
        <v>2</v>
      </c>
      <c r="F83" s="460"/>
      <c r="G83" s="460"/>
      <c r="H83" s="460"/>
      <c r="I83" s="460"/>
      <c r="J83" s="462">
        <v>0.9</v>
      </c>
      <c r="K83" s="462">
        <v>0.5</v>
      </c>
      <c r="L83" s="463"/>
      <c r="M83" s="462">
        <v>1.4</v>
      </c>
      <c r="N83" s="462">
        <v>1.4</v>
      </c>
      <c r="O83" s="462">
        <v>0.5</v>
      </c>
      <c r="P83" s="462"/>
      <c r="Q83" s="462">
        <v>0.5</v>
      </c>
      <c r="R83" s="462"/>
      <c r="S83" s="462"/>
      <c r="T83" s="462"/>
      <c r="U83" s="462"/>
      <c r="V83" s="462"/>
      <c r="W83" s="462"/>
      <c r="X83" s="462"/>
      <c r="Y83" s="462"/>
      <c r="Z83" s="462">
        <v>0.5</v>
      </c>
      <c r="AA83" s="462"/>
      <c r="AB83" s="462">
        <v>0.9</v>
      </c>
      <c r="AC83" s="462">
        <v>1</v>
      </c>
      <c r="AD83" s="462"/>
      <c r="AE83" s="462"/>
      <c r="AF83" s="462">
        <v>0.5</v>
      </c>
      <c r="AG83" s="462">
        <v>0.9</v>
      </c>
      <c r="AH83" s="462"/>
      <c r="AI83" s="462">
        <v>0.9</v>
      </c>
      <c r="AJ83" s="464"/>
      <c r="AK83" s="465"/>
      <c r="AL83" s="465"/>
      <c r="AM83" s="465"/>
      <c r="AN83" s="466"/>
      <c r="AO83" s="413"/>
    </row>
    <row r="84" spans="1:41" ht="24.75" customHeight="1">
      <c r="A84" s="670"/>
      <c r="B84" s="70" t="s">
        <v>162</v>
      </c>
      <c r="C84" s="467"/>
      <c r="D84" s="460"/>
      <c r="E84" s="467"/>
      <c r="F84" s="460"/>
      <c r="G84" s="460"/>
      <c r="H84" s="460"/>
      <c r="I84" s="460"/>
      <c r="J84" s="462"/>
      <c r="K84" s="462"/>
      <c r="L84" s="454"/>
      <c r="M84" s="462"/>
      <c r="N84" s="462"/>
      <c r="O84" s="462"/>
      <c r="P84" s="462"/>
      <c r="Q84" s="462"/>
      <c r="R84" s="462"/>
      <c r="S84" s="462"/>
      <c r="T84" s="462"/>
      <c r="U84" s="462"/>
      <c r="V84" s="462"/>
      <c r="W84" s="462"/>
      <c r="X84" s="462"/>
      <c r="Y84" s="462"/>
      <c r="Z84" s="462"/>
      <c r="AA84" s="462"/>
      <c r="AB84" s="462"/>
      <c r="AC84" s="462"/>
      <c r="AD84" s="462"/>
      <c r="AE84" s="462"/>
      <c r="AF84" s="462"/>
      <c r="AG84" s="462"/>
      <c r="AH84" s="462"/>
      <c r="AI84" s="462"/>
      <c r="AJ84" s="464"/>
      <c r="AK84" s="465"/>
      <c r="AL84" s="465"/>
      <c r="AM84" s="465"/>
      <c r="AN84" s="466"/>
      <c r="AO84" s="49"/>
    </row>
    <row r="85" spans="1:41" ht="24.75" customHeight="1">
      <c r="A85" s="671"/>
      <c r="B85" s="68" t="s">
        <v>233</v>
      </c>
      <c r="C85" s="467"/>
      <c r="D85" s="460"/>
      <c r="E85" s="467"/>
      <c r="F85" s="460"/>
      <c r="G85" s="460"/>
      <c r="H85" s="460"/>
      <c r="I85" s="460"/>
      <c r="J85" s="462"/>
      <c r="K85" s="462"/>
      <c r="L85" s="454"/>
      <c r="M85" s="462"/>
      <c r="N85" s="462"/>
      <c r="O85" s="462"/>
      <c r="P85" s="462"/>
      <c r="Q85" s="462"/>
      <c r="R85" s="462"/>
      <c r="S85" s="462"/>
      <c r="T85" s="462"/>
      <c r="U85" s="462"/>
      <c r="V85" s="462"/>
      <c r="W85" s="462"/>
      <c r="X85" s="462"/>
      <c r="Y85" s="462"/>
      <c r="Z85" s="462"/>
      <c r="AA85" s="462"/>
      <c r="AB85" s="462"/>
      <c r="AC85" s="462"/>
      <c r="AD85" s="462"/>
      <c r="AE85" s="462"/>
      <c r="AF85" s="462"/>
      <c r="AG85" s="462"/>
      <c r="AH85" s="462"/>
      <c r="AI85" s="462"/>
      <c r="AJ85" s="464"/>
      <c r="AK85" s="465"/>
      <c r="AL85" s="465"/>
      <c r="AM85" s="465"/>
      <c r="AN85" s="466"/>
      <c r="AO85" s="49"/>
    </row>
    <row r="86" spans="1:41" ht="24.75" customHeight="1">
      <c r="A86" s="671"/>
      <c r="B86" s="68" t="s">
        <v>139</v>
      </c>
      <c r="C86" s="467">
        <v>1</v>
      </c>
      <c r="D86" s="460"/>
      <c r="E86" s="467">
        <v>1</v>
      </c>
      <c r="F86" s="460"/>
      <c r="G86" s="460"/>
      <c r="H86" s="460">
        <v>1</v>
      </c>
      <c r="I86" s="460">
        <v>1</v>
      </c>
      <c r="J86" s="462">
        <v>1</v>
      </c>
      <c r="K86" s="462"/>
      <c r="L86" s="454">
        <v>1</v>
      </c>
      <c r="M86" s="462">
        <v>1</v>
      </c>
      <c r="N86" s="462"/>
      <c r="O86" s="462"/>
      <c r="P86" s="462"/>
      <c r="Q86" s="462">
        <v>1</v>
      </c>
      <c r="R86" s="462">
        <v>1</v>
      </c>
      <c r="S86" s="462"/>
      <c r="T86" s="462">
        <v>1</v>
      </c>
      <c r="U86" s="462"/>
      <c r="V86" s="462"/>
      <c r="W86" s="462"/>
      <c r="X86" s="462">
        <v>1</v>
      </c>
      <c r="Y86" s="462"/>
      <c r="Z86" s="462"/>
      <c r="AA86" s="462">
        <v>1</v>
      </c>
      <c r="AB86" s="462">
        <v>1</v>
      </c>
      <c r="AC86" s="462">
        <v>1</v>
      </c>
      <c r="AD86" s="462"/>
      <c r="AE86" s="462"/>
      <c r="AF86" s="462">
        <v>1</v>
      </c>
      <c r="AG86" s="462"/>
      <c r="AH86" s="462"/>
      <c r="AI86" s="462">
        <v>1</v>
      </c>
      <c r="AJ86" s="464">
        <v>1</v>
      </c>
      <c r="AK86" s="465"/>
      <c r="AL86" s="465"/>
      <c r="AM86" s="465">
        <v>1</v>
      </c>
      <c r="AN86" s="466">
        <v>1</v>
      </c>
      <c r="AO86" s="49"/>
    </row>
    <row r="87" spans="1:41" ht="24.75" customHeight="1">
      <c r="A87" s="671"/>
      <c r="B87" s="71" t="s">
        <v>138</v>
      </c>
      <c r="C87" s="467"/>
      <c r="D87" s="460"/>
      <c r="E87" s="467"/>
      <c r="F87" s="460"/>
      <c r="G87" s="460"/>
      <c r="H87" s="460"/>
      <c r="I87" s="460"/>
      <c r="J87" s="462"/>
      <c r="K87" s="462"/>
      <c r="L87" s="454"/>
      <c r="M87" s="462"/>
      <c r="N87" s="462"/>
      <c r="O87" s="462"/>
      <c r="P87" s="462"/>
      <c r="Q87" s="462"/>
      <c r="R87" s="462"/>
      <c r="S87" s="462"/>
      <c r="T87" s="462"/>
      <c r="U87" s="462"/>
      <c r="V87" s="462"/>
      <c r="W87" s="462"/>
      <c r="X87" s="462"/>
      <c r="Y87" s="462"/>
      <c r="Z87" s="462"/>
      <c r="AA87" s="462"/>
      <c r="AB87" s="462"/>
      <c r="AC87" s="462"/>
      <c r="AD87" s="462"/>
      <c r="AE87" s="462"/>
      <c r="AF87" s="462"/>
      <c r="AG87" s="462"/>
      <c r="AH87" s="462"/>
      <c r="AI87" s="462"/>
      <c r="AJ87" s="464"/>
      <c r="AK87" s="465"/>
      <c r="AL87" s="465"/>
      <c r="AM87" s="465"/>
      <c r="AN87" s="466"/>
      <c r="AO87" s="49"/>
    </row>
    <row r="88" spans="1:41" ht="24.75" customHeight="1">
      <c r="A88" s="671"/>
      <c r="B88" s="72" t="s">
        <v>234</v>
      </c>
      <c r="C88" s="467"/>
      <c r="D88" s="460"/>
      <c r="E88" s="467"/>
      <c r="F88" s="460"/>
      <c r="G88" s="460"/>
      <c r="H88" s="460"/>
      <c r="I88" s="460"/>
      <c r="J88" s="462"/>
      <c r="K88" s="462"/>
      <c r="L88" s="454"/>
      <c r="M88" s="462"/>
      <c r="N88" s="462"/>
      <c r="O88" s="462"/>
      <c r="P88" s="462"/>
      <c r="Q88" s="462"/>
      <c r="R88" s="462"/>
      <c r="S88" s="462"/>
      <c r="T88" s="462"/>
      <c r="U88" s="462"/>
      <c r="V88" s="462"/>
      <c r="W88" s="462"/>
      <c r="X88" s="462"/>
      <c r="Y88" s="462"/>
      <c r="Z88" s="462"/>
      <c r="AA88" s="462"/>
      <c r="AB88" s="462"/>
      <c r="AC88" s="462"/>
      <c r="AD88" s="462"/>
      <c r="AE88" s="462"/>
      <c r="AF88" s="462"/>
      <c r="AG88" s="462"/>
      <c r="AH88" s="462"/>
      <c r="AI88" s="462"/>
      <c r="AJ88" s="464"/>
      <c r="AK88" s="465"/>
      <c r="AL88" s="465"/>
      <c r="AM88" s="465"/>
      <c r="AN88" s="466"/>
      <c r="AO88" s="49"/>
    </row>
    <row r="89" spans="1:41" ht="24.75" customHeight="1">
      <c r="A89" s="671"/>
      <c r="B89" s="73" t="s">
        <v>163</v>
      </c>
      <c r="C89" s="467"/>
      <c r="D89" s="460"/>
      <c r="E89" s="467"/>
      <c r="F89" s="460"/>
      <c r="G89" s="460"/>
      <c r="H89" s="468"/>
      <c r="I89" s="468"/>
      <c r="J89" s="467"/>
      <c r="K89" s="467"/>
      <c r="L89" s="467"/>
      <c r="M89" s="462"/>
      <c r="N89" s="467"/>
      <c r="O89" s="467"/>
      <c r="P89" s="467"/>
      <c r="Q89" s="467"/>
      <c r="R89" s="467"/>
      <c r="S89" s="467"/>
      <c r="T89" s="467"/>
      <c r="U89" s="467"/>
      <c r="V89" s="467"/>
      <c r="W89" s="467"/>
      <c r="X89" s="467"/>
      <c r="Y89" s="467"/>
      <c r="Z89" s="467"/>
      <c r="AA89" s="467"/>
      <c r="AB89" s="467"/>
      <c r="AC89" s="467"/>
      <c r="AD89" s="467"/>
      <c r="AE89" s="467"/>
      <c r="AF89" s="467"/>
      <c r="AG89" s="467"/>
      <c r="AH89" s="467"/>
      <c r="AI89" s="467"/>
      <c r="AJ89" s="469"/>
      <c r="AK89" s="470"/>
      <c r="AL89" s="470"/>
      <c r="AM89" s="470"/>
      <c r="AN89" s="471"/>
      <c r="AO89" s="49"/>
    </row>
    <row r="90" spans="1:41" ht="24.75" customHeight="1" thickBot="1">
      <c r="A90" s="671"/>
      <c r="B90" s="225" t="s">
        <v>235</v>
      </c>
      <c r="C90" s="472"/>
      <c r="D90" s="473"/>
      <c r="E90" s="472"/>
      <c r="F90" s="473"/>
      <c r="G90" s="473"/>
      <c r="H90" s="473"/>
      <c r="I90" s="473"/>
      <c r="J90" s="472"/>
      <c r="K90" s="472"/>
      <c r="L90" s="472"/>
      <c r="M90" s="472"/>
      <c r="N90" s="472"/>
      <c r="O90" s="472"/>
      <c r="P90" s="472"/>
      <c r="Q90" s="472"/>
      <c r="R90" s="472"/>
      <c r="S90" s="472"/>
      <c r="T90" s="472"/>
      <c r="U90" s="472"/>
      <c r="V90" s="472"/>
      <c r="W90" s="472"/>
      <c r="X90" s="472"/>
      <c r="Y90" s="472"/>
      <c r="Z90" s="472"/>
      <c r="AA90" s="472"/>
      <c r="AB90" s="472"/>
      <c r="AC90" s="472"/>
      <c r="AD90" s="472"/>
      <c r="AE90" s="472"/>
      <c r="AF90" s="472"/>
      <c r="AG90" s="472"/>
      <c r="AH90" s="472"/>
      <c r="AI90" s="472"/>
      <c r="AJ90" s="474"/>
      <c r="AK90" s="475"/>
      <c r="AL90" s="475"/>
      <c r="AM90" s="475"/>
      <c r="AN90" s="476"/>
      <c r="AO90" s="222"/>
    </row>
    <row r="91" spans="1:41" ht="24.75" customHeight="1" thickTop="1" thickBot="1">
      <c r="A91" s="672"/>
      <c r="B91" s="212" t="s">
        <v>111</v>
      </c>
      <c r="C91" s="170">
        <f>SUM(C83:C90)</f>
        <v>3</v>
      </c>
      <c r="D91" s="167"/>
      <c r="E91" s="172">
        <f t="shared" ref="E91:AN91" si="23">SUM(E83:E90)</f>
        <v>3</v>
      </c>
      <c r="F91" s="167"/>
      <c r="G91" s="167"/>
      <c r="H91" s="167">
        <f t="shared" si="23"/>
        <v>1</v>
      </c>
      <c r="I91" s="167">
        <f t="shared" si="23"/>
        <v>1</v>
      </c>
      <c r="J91" s="170">
        <f t="shared" si="23"/>
        <v>1.9</v>
      </c>
      <c r="K91" s="170">
        <f t="shared" si="23"/>
        <v>0.5</v>
      </c>
      <c r="L91" s="173">
        <f t="shared" si="23"/>
        <v>1</v>
      </c>
      <c r="M91" s="170">
        <f t="shared" si="23"/>
        <v>2.4</v>
      </c>
      <c r="N91" s="170">
        <f t="shared" si="23"/>
        <v>1.4</v>
      </c>
      <c r="O91" s="170">
        <f t="shared" si="23"/>
        <v>0.5</v>
      </c>
      <c r="P91" s="170"/>
      <c r="Q91" s="170">
        <f t="shared" si="23"/>
        <v>1.5</v>
      </c>
      <c r="R91" s="170">
        <f t="shared" si="23"/>
        <v>1</v>
      </c>
      <c r="S91" s="170"/>
      <c r="T91" s="170">
        <f t="shared" si="23"/>
        <v>1</v>
      </c>
      <c r="U91" s="170"/>
      <c r="V91" s="170"/>
      <c r="W91" s="170"/>
      <c r="X91" s="170">
        <f t="shared" si="23"/>
        <v>1</v>
      </c>
      <c r="Y91" s="170"/>
      <c r="Z91" s="170">
        <f t="shared" si="23"/>
        <v>0.5</v>
      </c>
      <c r="AA91" s="170">
        <f t="shared" si="23"/>
        <v>1</v>
      </c>
      <c r="AB91" s="176">
        <f t="shared" si="23"/>
        <v>1.9</v>
      </c>
      <c r="AC91" s="176">
        <f t="shared" si="23"/>
        <v>2</v>
      </c>
      <c r="AD91" s="170"/>
      <c r="AE91" s="170"/>
      <c r="AF91" s="170">
        <f t="shared" si="23"/>
        <v>1.5</v>
      </c>
      <c r="AG91" s="170">
        <f t="shared" si="23"/>
        <v>0.9</v>
      </c>
      <c r="AH91" s="170"/>
      <c r="AI91" s="170">
        <f t="shared" si="23"/>
        <v>1.9</v>
      </c>
      <c r="AJ91" s="174">
        <f t="shared" si="23"/>
        <v>1</v>
      </c>
      <c r="AK91" s="171"/>
      <c r="AL91" s="171"/>
      <c r="AM91" s="171">
        <f t="shared" si="23"/>
        <v>1</v>
      </c>
      <c r="AN91" s="175">
        <f t="shared" si="23"/>
        <v>1</v>
      </c>
      <c r="AO91" s="227"/>
    </row>
    <row r="92" spans="1:41" ht="24.75" customHeight="1" thickBot="1">
      <c r="A92" s="667" t="s">
        <v>236</v>
      </c>
      <c r="B92" s="224" t="s">
        <v>39</v>
      </c>
      <c r="C92" s="477">
        <v>53</v>
      </c>
      <c r="D92" s="477">
        <v>23</v>
      </c>
      <c r="E92" s="477">
        <v>53</v>
      </c>
      <c r="F92" s="477"/>
      <c r="G92" s="477"/>
      <c r="H92" s="477">
        <v>23</v>
      </c>
      <c r="I92" s="477">
        <v>23</v>
      </c>
      <c r="J92" s="478">
        <v>30</v>
      </c>
      <c r="K92" s="478">
        <v>23</v>
      </c>
      <c r="L92" s="478">
        <v>23</v>
      </c>
      <c r="M92" s="478">
        <v>23</v>
      </c>
      <c r="N92" s="478">
        <v>23</v>
      </c>
      <c r="O92" s="478">
        <v>23</v>
      </c>
      <c r="P92" s="478"/>
      <c r="Q92" s="478">
        <v>20</v>
      </c>
      <c r="R92" s="478">
        <v>20</v>
      </c>
      <c r="S92" s="478"/>
      <c r="T92" s="478">
        <v>23</v>
      </c>
      <c r="U92" s="478"/>
      <c r="V92" s="478">
        <v>23</v>
      </c>
      <c r="W92" s="478"/>
      <c r="X92" s="478"/>
      <c r="Y92" s="479">
        <v>30</v>
      </c>
      <c r="Z92" s="478"/>
      <c r="AA92" s="478">
        <v>23</v>
      </c>
      <c r="AB92" s="478">
        <v>23</v>
      </c>
      <c r="AC92" s="478">
        <v>2</v>
      </c>
      <c r="AD92" s="478"/>
      <c r="AE92" s="478"/>
      <c r="AF92" s="478"/>
      <c r="AG92" s="478">
        <v>23</v>
      </c>
      <c r="AH92" s="478">
        <v>30</v>
      </c>
      <c r="AI92" s="478">
        <v>23</v>
      </c>
      <c r="AJ92" s="478">
        <v>2</v>
      </c>
      <c r="AK92" s="478"/>
      <c r="AL92" s="478"/>
      <c r="AM92" s="478">
        <v>20</v>
      </c>
      <c r="AN92" s="480">
        <v>1</v>
      </c>
      <c r="AO92" s="481"/>
    </row>
    <row r="93" spans="1:41" ht="24.75" customHeight="1" thickTop="1" thickBot="1">
      <c r="A93" s="668"/>
      <c r="B93" s="206" t="s">
        <v>237</v>
      </c>
      <c r="C93" s="167">
        <f>+C92</f>
        <v>53</v>
      </c>
      <c r="D93" s="167">
        <f t="shared" ref="D93:AN93" si="24">+D92</f>
        <v>23</v>
      </c>
      <c r="E93" s="167">
        <f t="shared" si="24"/>
        <v>53</v>
      </c>
      <c r="F93" s="167"/>
      <c r="G93" s="167"/>
      <c r="H93" s="167">
        <f t="shared" si="24"/>
        <v>23</v>
      </c>
      <c r="I93" s="167">
        <f t="shared" si="24"/>
        <v>23</v>
      </c>
      <c r="J93" s="167">
        <f t="shared" si="24"/>
        <v>30</v>
      </c>
      <c r="K93" s="167">
        <f t="shared" si="24"/>
        <v>23</v>
      </c>
      <c r="L93" s="167">
        <f t="shared" si="24"/>
        <v>23</v>
      </c>
      <c r="M93" s="167">
        <f t="shared" si="24"/>
        <v>23</v>
      </c>
      <c r="N93" s="167">
        <f t="shared" si="24"/>
        <v>23</v>
      </c>
      <c r="O93" s="167">
        <f t="shared" si="24"/>
        <v>23</v>
      </c>
      <c r="P93" s="167"/>
      <c r="Q93" s="167">
        <f t="shared" si="24"/>
        <v>20</v>
      </c>
      <c r="R93" s="167">
        <f t="shared" si="24"/>
        <v>20</v>
      </c>
      <c r="S93" s="167"/>
      <c r="T93" s="167">
        <f t="shared" si="24"/>
        <v>23</v>
      </c>
      <c r="U93" s="167"/>
      <c r="V93" s="167">
        <f t="shared" si="24"/>
        <v>23</v>
      </c>
      <c r="W93" s="167"/>
      <c r="X93" s="167"/>
      <c r="Y93" s="167">
        <f t="shared" si="24"/>
        <v>30</v>
      </c>
      <c r="Z93" s="167"/>
      <c r="AA93" s="167">
        <f t="shared" si="24"/>
        <v>23</v>
      </c>
      <c r="AB93" s="167">
        <f t="shared" si="24"/>
        <v>23</v>
      </c>
      <c r="AC93" s="167">
        <f t="shared" si="24"/>
        <v>2</v>
      </c>
      <c r="AD93" s="167"/>
      <c r="AE93" s="167"/>
      <c r="AF93" s="167"/>
      <c r="AG93" s="167">
        <f t="shared" si="24"/>
        <v>23</v>
      </c>
      <c r="AH93" s="167">
        <f t="shared" si="24"/>
        <v>30</v>
      </c>
      <c r="AI93" s="167">
        <f t="shared" si="24"/>
        <v>23</v>
      </c>
      <c r="AJ93" s="167">
        <f t="shared" si="24"/>
        <v>2</v>
      </c>
      <c r="AK93" s="167"/>
      <c r="AL93" s="167"/>
      <c r="AM93" s="167">
        <f t="shared" si="24"/>
        <v>20</v>
      </c>
      <c r="AN93" s="169">
        <f t="shared" si="24"/>
        <v>1</v>
      </c>
      <c r="AO93" s="207"/>
    </row>
    <row r="94" spans="1:41">
      <c r="A94" s="277" t="s">
        <v>368</v>
      </c>
      <c r="B94" s="51"/>
      <c r="C94" s="52"/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2"/>
      <c r="AA94" s="52"/>
      <c r="AB94" s="52"/>
      <c r="AC94" s="52"/>
      <c r="AD94" s="52"/>
      <c r="AE94" s="52"/>
      <c r="AF94" s="52"/>
      <c r="AG94" s="52"/>
      <c r="AH94" s="52"/>
      <c r="AI94" s="52"/>
      <c r="AJ94" s="52"/>
      <c r="AK94" s="52"/>
      <c r="AL94" s="52"/>
      <c r="AM94" s="52"/>
      <c r="AN94" s="52"/>
      <c r="AO94" s="2"/>
    </row>
    <row r="95" spans="1:41">
      <c r="A95" s="278" t="s">
        <v>367</v>
      </c>
      <c r="B95" s="51"/>
      <c r="C95" s="52"/>
      <c r="D95" s="52"/>
      <c r="E95" s="52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52"/>
      <c r="S95" s="52"/>
      <c r="T95" s="52"/>
      <c r="U95" s="52"/>
      <c r="V95" s="52"/>
      <c r="W95" s="52"/>
      <c r="X95" s="52"/>
      <c r="Y95" s="52"/>
      <c r="Z95" s="52"/>
      <c r="AA95" s="52"/>
      <c r="AB95" s="52"/>
      <c r="AC95" s="52"/>
      <c r="AD95" s="52"/>
      <c r="AE95" s="52"/>
      <c r="AF95" s="52"/>
      <c r="AG95" s="52"/>
      <c r="AH95" s="52"/>
      <c r="AI95" s="52"/>
      <c r="AJ95" s="52"/>
      <c r="AK95" s="52"/>
      <c r="AL95" s="52"/>
      <c r="AM95" s="52"/>
      <c r="AN95" s="52"/>
      <c r="AO95" s="2"/>
    </row>
    <row r="96" spans="1:41" ht="23.1" customHeight="1">
      <c r="A96" s="1"/>
      <c r="B96" s="51"/>
      <c r="C96" s="52"/>
      <c r="D96" s="52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52"/>
      <c r="Z96" s="52"/>
      <c r="AA96" s="52"/>
      <c r="AB96" s="52"/>
      <c r="AC96" s="52"/>
      <c r="AD96" s="52"/>
      <c r="AE96" s="52"/>
      <c r="AF96" s="52"/>
      <c r="AG96" s="52"/>
      <c r="AH96" s="52"/>
      <c r="AI96" s="52"/>
      <c r="AJ96" s="52"/>
      <c r="AK96" s="52"/>
      <c r="AL96" s="52"/>
      <c r="AM96" s="52"/>
      <c r="AN96" s="52"/>
      <c r="AO96" s="2"/>
    </row>
    <row r="97" spans="1:41" ht="23.1" customHeight="1">
      <c r="A97" s="1"/>
      <c r="B97" s="51"/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  <c r="AA97" s="52"/>
      <c r="AB97" s="52"/>
      <c r="AC97" s="52"/>
      <c r="AD97" s="52"/>
      <c r="AE97" s="52"/>
      <c r="AF97" s="52"/>
      <c r="AG97" s="52"/>
      <c r="AH97" s="52"/>
      <c r="AI97" s="52"/>
      <c r="AJ97" s="52"/>
      <c r="AK97" s="52"/>
      <c r="AL97" s="52"/>
      <c r="AM97" s="52"/>
      <c r="AN97" s="52"/>
      <c r="AO97" s="2"/>
    </row>
    <row r="98" spans="1:41" ht="23.1" customHeight="1">
      <c r="A98" s="1"/>
      <c r="B98" s="51"/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I98" s="52"/>
      <c r="AJ98" s="52"/>
      <c r="AK98" s="52"/>
      <c r="AL98" s="52"/>
      <c r="AM98" s="52"/>
      <c r="AN98" s="52"/>
      <c r="AO98" s="2"/>
    </row>
    <row r="99" spans="1:41" ht="23.1" customHeight="1">
      <c r="A99" s="1"/>
      <c r="B99" s="51"/>
      <c r="C99" s="52"/>
      <c r="D99" s="52"/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2"/>
      <c r="U99" s="52"/>
      <c r="V99" s="52"/>
      <c r="W99" s="52"/>
      <c r="X99" s="52"/>
      <c r="Y99" s="52"/>
      <c r="Z99" s="52"/>
      <c r="AA99" s="52"/>
      <c r="AB99" s="52"/>
      <c r="AC99" s="52"/>
      <c r="AD99" s="52"/>
      <c r="AE99" s="52"/>
      <c r="AF99" s="52"/>
      <c r="AG99" s="52"/>
      <c r="AH99" s="52"/>
      <c r="AI99" s="52"/>
      <c r="AJ99" s="52"/>
      <c r="AK99" s="52"/>
      <c r="AL99" s="52"/>
      <c r="AM99" s="52"/>
      <c r="AN99" s="52"/>
      <c r="AO99" s="2"/>
    </row>
    <row r="100" spans="1:41" ht="23.1" customHeight="1">
      <c r="A100" s="1"/>
      <c r="B100" s="51"/>
      <c r="C100" s="52"/>
      <c r="D100" s="52"/>
      <c r="E100" s="52"/>
      <c r="F100" s="52"/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52"/>
      <c r="R100" s="52"/>
      <c r="S100" s="52"/>
      <c r="T100" s="52"/>
      <c r="U100" s="52"/>
      <c r="V100" s="52"/>
      <c r="W100" s="52"/>
      <c r="X100" s="52"/>
      <c r="Y100" s="52"/>
      <c r="Z100" s="52"/>
      <c r="AA100" s="52"/>
      <c r="AB100" s="52"/>
      <c r="AC100" s="52"/>
      <c r="AD100" s="52"/>
      <c r="AE100" s="52"/>
      <c r="AF100" s="52"/>
      <c r="AG100" s="52"/>
      <c r="AH100" s="52"/>
      <c r="AI100" s="52"/>
      <c r="AJ100" s="52"/>
      <c r="AK100" s="52"/>
      <c r="AL100" s="52"/>
      <c r="AM100" s="52"/>
      <c r="AN100" s="52"/>
      <c r="AO100" s="2"/>
    </row>
    <row r="101" spans="1:41" ht="23.1" customHeight="1">
      <c r="A101" s="1"/>
      <c r="B101" s="51"/>
      <c r="C101" s="52"/>
      <c r="D101" s="52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52"/>
      <c r="R101" s="52"/>
      <c r="S101" s="52"/>
      <c r="T101" s="52"/>
      <c r="U101" s="52"/>
      <c r="V101" s="52"/>
      <c r="W101" s="52"/>
      <c r="X101" s="52"/>
      <c r="Y101" s="52"/>
      <c r="Z101" s="52"/>
      <c r="AA101" s="52"/>
      <c r="AB101" s="52"/>
      <c r="AC101" s="52"/>
      <c r="AD101" s="52"/>
      <c r="AE101" s="52"/>
      <c r="AF101" s="52"/>
      <c r="AG101" s="52"/>
      <c r="AH101" s="52"/>
      <c r="AI101" s="52"/>
      <c r="AJ101" s="52"/>
      <c r="AK101" s="52"/>
      <c r="AL101" s="52"/>
      <c r="AM101" s="52"/>
      <c r="AN101" s="52"/>
      <c r="AO101" s="2"/>
    </row>
    <row r="102" spans="1:41" ht="23.1" customHeight="1">
      <c r="A102" s="1"/>
      <c r="B102" s="51"/>
      <c r="C102" s="52"/>
      <c r="D102" s="52"/>
      <c r="E102" s="52"/>
      <c r="F102" s="52"/>
      <c r="G102" s="52"/>
      <c r="H102" s="52"/>
      <c r="I102" s="52"/>
      <c r="J102" s="52"/>
      <c r="K102" s="52"/>
      <c r="L102" s="52"/>
      <c r="M102" s="52"/>
      <c r="N102" s="52"/>
      <c r="O102" s="52"/>
      <c r="P102" s="52"/>
      <c r="Q102" s="52"/>
      <c r="R102" s="52"/>
      <c r="S102" s="52"/>
      <c r="T102" s="52"/>
      <c r="U102" s="52"/>
      <c r="V102" s="52"/>
      <c r="W102" s="52"/>
      <c r="X102" s="52"/>
      <c r="Y102" s="52"/>
      <c r="Z102" s="52"/>
      <c r="AA102" s="52"/>
      <c r="AB102" s="52"/>
      <c r="AC102" s="52"/>
      <c r="AD102" s="52"/>
      <c r="AE102" s="52"/>
      <c r="AF102" s="52"/>
      <c r="AG102" s="52"/>
      <c r="AH102" s="52"/>
      <c r="AI102" s="52"/>
      <c r="AJ102" s="52"/>
      <c r="AK102" s="52"/>
      <c r="AL102" s="52"/>
      <c r="AM102" s="52"/>
      <c r="AN102" s="52"/>
      <c r="AO102" s="2"/>
    </row>
    <row r="103" spans="1:41" ht="23.1" customHeight="1">
      <c r="A103" s="1"/>
      <c r="B103" s="51"/>
      <c r="C103" s="52"/>
      <c r="D103" s="52"/>
      <c r="E103" s="52"/>
      <c r="F103" s="52"/>
      <c r="G103" s="52"/>
      <c r="H103" s="52"/>
      <c r="I103" s="52"/>
      <c r="J103" s="52"/>
      <c r="K103" s="52"/>
      <c r="L103" s="52"/>
      <c r="M103" s="52"/>
      <c r="N103" s="52"/>
      <c r="O103" s="52"/>
      <c r="P103" s="52"/>
      <c r="Q103" s="52"/>
      <c r="R103" s="52"/>
      <c r="S103" s="52"/>
      <c r="T103" s="52"/>
      <c r="U103" s="52"/>
      <c r="V103" s="52"/>
      <c r="W103" s="52"/>
      <c r="X103" s="52"/>
      <c r="Y103" s="52"/>
      <c r="Z103" s="52"/>
      <c r="AA103" s="52"/>
      <c r="AB103" s="52"/>
      <c r="AC103" s="52"/>
      <c r="AD103" s="52"/>
      <c r="AE103" s="52"/>
      <c r="AF103" s="52"/>
      <c r="AG103" s="52"/>
      <c r="AH103" s="52"/>
      <c r="AI103" s="52"/>
      <c r="AJ103" s="52"/>
      <c r="AK103" s="52"/>
      <c r="AL103" s="52"/>
      <c r="AM103" s="52"/>
      <c r="AN103" s="52"/>
      <c r="AO103" s="2"/>
    </row>
    <row r="104" spans="1:41" ht="23.1" customHeight="1">
      <c r="A104" s="1"/>
      <c r="B104" s="51"/>
      <c r="C104" s="52"/>
      <c r="D104" s="52"/>
      <c r="E104" s="52"/>
      <c r="F104" s="52"/>
      <c r="G104" s="52"/>
      <c r="H104" s="52"/>
      <c r="I104" s="52"/>
      <c r="J104" s="52"/>
      <c r="K104" s="52"/>
      <c r="L104" s="52"/>
      <c r="M104" s="52"/>
      <c r="N104" s="52"/>
      <c r="O104" s="52"/>
      <c r="P104" s="52"/>
      <c r="Q104" s="52"/>
      <c r="R104" s="52"/>
      <c r="S104" s="52"/>
      <c r="T104" s="52"/>
      <c r="U104" s="52"/>
      <c r="V104" s="52"/>
      <c r="W104" s="52"/>
      <c r="X104" s="52"/>
      <c r="Y104" s="52"/>
      <c r="Z104" s="52"/>
      <c r="AA104" s="52"/>
      <c r="AB104" s="52"/>
      <c r="AC104" s="52"/>
      <c r="AD104" s="52"/>
      <c r="AE104" s="52"/>
      <c r="AF104" s="52"/>
      <c r="AG104" s="52"/>
      <c r="AH104" s="52"/>
      <c r="AI104" s="52"/>
      <c r="AJ104" s="52"/>
      <c r="AK104" s="52"/>
      <c r="AL104" s="52"/>
      <c r="AM104" s="52"/>
      <c r="AN104" s="52"/>
      <c r="AO104" s="2"/>
    </row>
    <row r="105" spans="1:41" ht="23.1" customHeight="1">
      <c r="A105" s="1"/>
      <c r="B105" s="51"/>
      <c r="C105" s="52"/>
      <c r="D105" s="52"/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52"/>
      <c r="R105" s="52"/>
      <c r="S105" s="52"/>
      <c r="T105" s="52"/>
      <c r="U105" s="52"/>
      <c r="V105" s="52"/>
      <c r="W105" s="52"/>
      <c r="X105" s="52"/>
      <c r="Y105" s="52"/>
      <c r="Z105" s="52"/>
      <c r="AA105" s="52"/>
      <c r="AB105" s="52"/>
      <c r="AC105" s="52"/>
      <c r="AD105" s="52"/>
      <c r="AE105" s="52"/>
      <c r="AF105" s="52"/>
      <c r="AG105" s="52"/>
      <c r="AH105" s="52"/>
      <c r="AI105" s="52"/>
      <c r="AJ105" s="52"/>
      <c r="AK105" s="52"/>
      <c r="AL105" s="52"/>
      <c r="AM105" s="52"/>
      <c r="AN105" s="52"/>
      <c r="AO105" s="2"/>
    </row>
    <row r="106" spans="1:41" ht="23.1" customHeight="1">
      <c r="A106" s="1"/>
      <c r="B106" s="51"/>
      <c r="C106" s="52"/>
      <c r="D106" s="52"/>
      <c r="E106" s="52"/>
      <c r="F106" s="52"/>
      <c r="G106" s="52"/>
      <c r="H106" s="52"/>
      <c r="I106" s="52"/>
      <c r="J106" s="52"/>
      <c r="K106" s="52"/>
      <c r="L106" s="52"/>
      <c r="M106" s="52"/>
      <c r="N106" s="52"/>
      <c r="O106" s="52"/>
      <c r="P106" s="52"/>
      <c r="Q106" s="52"/>
      <c r="R106" s="52"/>
      <c r="S106" s="52"/>
      <c r="T106" s="52"/>
      <c r="U106" s="52"/>
      <c r="V106" s="52"/>
      <c r="W106" s="52"/>
      <c r="X106" s="52"/>
      <c r="Y106" s="52"/>
      <c r="Z106" s="52"/>
      <c r="AA106" s="52"/>
      <c r="AB106" s="52"/>
      <c r="AC106" s="52"/>
      <c r="AD106" s="52"/>
      <c r="AE106" s="52"/>
      <c r="AF106" s="52"/>
      <c r="AG106" s="52"/>
      <c r="AH106" s="52"/>
      <c r="AI106" s="52"/>
      <c r="AJ106" s="52"/>
      <c r="AK106" s="52"/>
      <c r="AL106" s="52"/>
      <c r="AM106" s="52"/>
      <c r="AN106" s="52"/>
      <c r="AO106" s="2"/>
    </row>
    <row r="107" spans="1:41" ht="23.1" customHeight="1">
      <c r="A107" s="1"/>
      <c r="B107" s="51"/>
      <c r="C107" s="52"/>
      <c r="D107" s="52"/>
      <c r="E107" s="52"/>
      <c r="F107" s="52"/>
      <c r="G107" s="52"/>
      <c r="H107" s="52"/>
      <c r="I107" s="52"/>
      <c r="J107" s="52"/>
      <c r="K107" s="52"/>
      <c r="L107" s="52"/>
      <c r="M107" s="52"/>
      <c r="N107" s="52"/>
      <c r="O107" s="52"/>
      <c r="P107" s="52"/>
      <c r="Q107" s="52"/>
      <c r="R107" s="52"/>
      <c r="S107" s="52"/>
      <c r="T107" s="52"/>
      <c r="U107" s="52"/>
      <c r="V107" s="52"/>
      <c r="W107" s="52"/>
      <c r="X107" s="52"/>
      <c r="Y107" s="52"/>
      <c r="Z107" s="52"/>
      <c r="AA107" s="52"/>
      <c r="AB107" s="52"/>
      <c r="AC107" s="52"/>
      <c r="AD107" s="52"/>
      <c r="AE107" s="52"/>
      <c r="AF107" s="52"/>
      <c r="AG107" s="52"/>
      <c r="AH107" s="52"/>
      <c r="AI107" s="52"/>
      <c r="AJ107" s="52"/>
      <c r="AK107" s="52"/>
      <c r="AL107" s="52"/>
      <c r="AM107" s="52"/>
      <c r="AN107" s="52"/>
      <c r="AO107" s="2"/>
    </row>
    <row r="108" spans="1:41" ht="23.1" customHeight="1">
      <c r="A108" s="1"/>
      <c r="B108" s="51"/>
      <c r="C108" s="52"/>
      <c r="D108" s="52"/>
      <c r="E108" s="52"/>
      <c r="F108" s="52"/>
      <c r="G108" s="52"/>
      <c r="H108" s="52"/>
      <c r="I108" s="52"/>
      <c r="J108" s="52"/>
      <c r="K108" s="52"/>
      <c r="L108" s="52"/>
      <c r="M108" s="52"/>
      <c r="N108" s="52"/>
      <c r="O108" s="52"/>
      <c r="P108" s="52"/>
      <c r="Q108" s="52"/>
      <c r="R108" s="52"/>
      <c r="S108" s="52"/>
      <c r="T108" s="52"/>
      <c r="U108" s="52"/>
      <c r="V108" s="52"/>
      <c r="W108" s="52"/>
      <c r="X108" s="52"/>
      <c r="Y108" s="52"/>
      <c r="Z108" s="52"/>
      <c r="AA108" s="52"/>
      <c r="AB108" s="52"/>
      <c r="AC108" s="52"/>
      <c r="AD108" s="52"/>
      <c r="AE108" s="52"/>
      <c r="AF108" s="52"/>
      <c r="AG108" s="52"/>
      <c r="AH108" s="52"/>
      <c r="AI108" s="52"/>
      <c r="AJ108" s="52"/>
      <c r="AK108" s="52"/>
      <c r="AL108" s="52"/>
      <c r="AM108" s="52"/>
      <c r="AN108" s="52"/>
      <c r="AO108" s="2"/>
    </row>
    <row r="109" spans="1:41" ht="23.1" customHeight="1">
      <c r="A109" s="1"/>
      <c r="B109" s="51"/>
      <c r="C109" s="52"/>
      <c r="D109" s="52"/>
      <c r="E109" s="52"/>
      <c r="F109" s="52"/>
      <c r="G109" s="52"/>
      <c r="H109" s="52"/>
      <c r="I109" s="52"/>
      <c r="J109" s="52"/>
      <c r="K109" s="52"/>
      <c r="L109" s="52"/>
      <c r="M109" s="52"/>
      <c r="N109" s="52"/>
      <c r="O109" s="52"/>
      <c r="P109" s="52"/>
      <c r="Q109" s="52"/>
      <c r="R109" s="52"/>
      <c r="S109" s="52"/>
      <c r="T109" s="52"/>
      <c r="U109" s="52"/>
      <c r="V109" s="52"/>
      <c r="W109" s="52"/>
      <c r="X109" s="52"/>
      <c r="Y109" s="52"/>
      <c r="Z109" s="52"/>
      <c r="AA109" s="52"/>
      <c r="AB109" s="52"/>
      <c r="AC109" s="52"/>
      <c r="AD109" s="52"/>
      <c r="AE109" s="52"/>
      <c r="AF109" s="52"/>
      <c r="AG109" s="52"/>
      <c r="AH109" s="52"/>
      <c r="AI109" s="52"/>
      <c r="AJ109" s="52"/>
      <c r="AK109" s="52"/>
      <c r="AL109" s="52"/>
      <c r="AM109" s="52"/>
      <c r="AN109" s="52"/>
      <c r="AO109" s="2"/>
    </row>
    <row r="110" spans="1:41" ht="23.1" customHeight="1">
      <c r="A110" s="1"/>
      <c r="B110" s="51"/>
      <c r="C110" s="52"/>
      <c r="D110" s="52"/>
      <c r="E110" s="52"/>
      <c r="F110" s="52"/>
      <c r="G110" s="52"/>
      <c r="H110" s="52"/>
      <c r="I110" s="52"/>
      <c r="J110" s="52"/>
      <c r="K110" s="52"/>
      <c r="L110" s="52"/>
      <c r="M110" s="52"/>
      <c r="N110" s="52"/>
      <c r="O110" s="52"/>
      <c r="P110" s="52"/>
      <c r="Q110" s="52"/>
      <c r="R110" s="52"/>
      <c r="S110" s="52"/>
      <c r="T110" s="52"/>
      <c r="U110" s="52"/>
      <c r="V110" s="52"/>
      <c r="W110" s="52"/>
      <c r="X110" s="52"/>
      <c r="Y110" s="52"/>
      <c r="Z110" s="52"/>
      <c r="AA110" s="52"/>
      <c r="AB110" s="52"/>
      <c r="AC110" s="52"/>
      <c r="AD110" s="52"/>
      <c r="AE110" s="52"/>
      <c r="AF110" s="52"/>
      <c r="AG110" s="52"/>
      <c r="AH110" s="52"/>
      <c r="AI110" s="52"/>
      <c r="AJ110" s="52"/>
      <c r="AK110" s="52"/>
      <c r="AL110" s="52"/>
      <c r="AM110" s="52"/>
      <c r="AN110" s="52"/>
      <c r="AO110" s="2"/>
    </row>
    <row r="111" spans="1:41" ht="23.1" customHeight="1">
      <c r="A111" s="1"/>
      <c r="B111" s="51"/>
      <c r="C111" s="52"/>
      <c r="D111" s="52"/>
      <c r="E111" s="52"/>
      <c r="F111" s="52"/>
      <c r="G111" s="52"/>
      <c r="H111" s="52"/>
      <c r="I111" s="52"/>
      <c r="J111" s="52"/>
      <c r="K111" s="52"/>
      <c r="L111" s="52"/>
      <c r="M111" s="52"/>
      <c r="N111" s="52"/>
      <c r="O111" s="52"/>
      <c r="P111" s="52"/>
      <c r="Q111" s="52"/>
      <c r="R111" s="52"/>
      <c r="S111" s="52"/>
      <c r="T111" s="52"/>
      <c r="U111" s="52"/>
      <c r="V111" s="52"/>
      <c r="W111" s="52"/>
      <c r="X111" s="52"/>
      <c r="Y111" s="52"/>
      <c r="Z111" s="52"/>
      <c r="AA111" s="52"/>
      <c r="AB111" s="52"/>
      <c r="AC111" s="52"/>
      <c r="AD111" s="52"/>
      <c r="AE111" s="52"/>
      <c r="AF111" s="52"/>
      <c r="AG111" s="52"/>
      <c r="AH111" s="52"/>
      <c r="AI111" s="52"/>
      <c r="AJ111" s="52"/>
      <c r="AK111" s="52"/>
      <c r="AL111" s="52"/>
      <c r="AM111" s="52"/>
      <c r="AN111" s="52"/>
      <c r="AO111" s="2"/>
    </row>
    <row r="112" spans="1:41" ht="23.1" customHeight="1">
      <c r="A112" s="1"/>
      <c r="B112" s="51"/>
      <c r="C112" s="52"/>
      <c r="D112" s="52"/>
      <c r="E112" s="52"/>
      <c r="F112" s="52"/>
      <c r="G112" s="52"/>
      <c r="H112" s="52"/>
      <c r="I112" s="52"/>
      <c r="J112" s="52"/>
      <c r="K112" s="52"/>
      <c r="L112" s="52"/>
      <c r="M112" s="52"/>
      <c r="N112" s="52"/>
      <c r="O112" s="52"/>
      <c r="P112" s="52"/>
      <c r="Q112" s="52"/>
      <c r="R112" s="52"/>
      <c r="S112" s="52"/>
      <c r="T112" s="52"/>
      <c r="U112" s="52"/>
      <c r="V112" s="52"/>
      <c r="W112" s="52"/>
      <c r="X112" s="52"/>
      <c r="Y112" s="52"/>
      <c r="Z112" s="52"/>
      <c r="AA112" s="52"/>
      <c r="AB112" s="52"/>
      <c r="AC112" s="52"/>
      <c r="AD112" s="52"/>
      <c r="AE112" s="52"/>
      <c r="AF112" s="52"/>
      <c r="AG112" s="52"/>
      <c r="AH112" s="52"/>
      <c r="AI112" s="52"/>
      <c r="AJ112" s="52"/>
      <c r="AK112" s="52"/>
      <c r="AL112" s="52"/>
      <c r="AM112" s="52"/>
      <c r="AN112" s="52"/>
      <c r="AO112" s="2"/>
    </row>
    <row r="113" spans="1:41" ht="23.1" customHeight="1">
      <c r="A113" s="1"/>
      <c r="B113" s="51"/>
      <c r="C113" s="52"/>
      <c r="D113" s="52"/>
      <c r="E113" s="52"/>
      <c r="F113" s="52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52"/>
      <c r="R113" s="52"/>
      <c r="S113" s="52"/>
      <c r="T113" s="52"/>
      <c r="U113" s="52"/>
      <c r="V113" s="52"/>
      <c r="W113" s="52"/>
      <c r="X113" s="52"/>
      <c r="Y113" s="52"/>
      <c r="Z113" s="52"/>
      <c r="AA113" s="52"/>
      <c r="AB113" s="52"/>
      <c r="AC113" s="52"/>
      <c r="AD113" s="52"/>
      <c r="AE113" s="52"/>
      <c r="AF113" s="52"/>
      <c r="AG113" s="52"/>
      <c r="AH113" s="52"/>
      <c r="AI113" s="52"/>
      <c r="AJ113" s="52"/>
      <c r="AK113" s="52"/>
      <c r="AL113" s="52"/>
      <c r="AM113" s="52"/>
      <c r="AN113" s="52"/>
      <c r="AO113" s="2"/>
    </row>
    <row r="114" spans="1:41" ht="23.1" customHeight="1">
      <c r="A114" s="1"/>
      <c r="B114" s="51"/>
      <c r="C114" s="52"/>
      <c r="D114" s="52"/>
      <c r="E114" s="52"/>
      <c r="F114" s="52"/>
      <c r="G114" s="52"/>
      <c r="H114" s="52"/>
      <c r="I114" s="52"/>
      <c r="J114" s="52"/>
      <c r="K114" s="52"/>
      <c r="L114" s="52"/>
      <c r="M114" s="52"/>
      <c r="N114" s="52"/>
      <c r="O114" s="52"/>
      <c r="P114" s="52"/>
      <c r="Q114" s="52"/>
      <c r="R114" s="52"/>
      <c r="S114" s="52"/>
      <c r="T114" s="52"/>
      <c r="U114" s="52"/>
      <c r="V114" s="52"/>
      <c r="W114" s="52"/>
      <c r="X114" s="52"/>
      <c r="Y114" s="52"/>
      <c r="Z114" s="52"/>
      <c r="AA114" s="52"/>
      <c r="AB114" s="52"/>
      <c r="AC114" s="52"/>
      <c r="AD114" s="52"/>
      <c r="AE114" s="52"/>
      <c r="AF114" s="52"/>
      <c r="AG114" s="52"/>
      <c r="AH114" s="52"/>
      <c r="AI114" s="52"/>
      <c r="AJ114" s="52"/>
      <c r="AK114" s="52"/>
      <c r="AL114" s="52"/>
      <c r="AM114" s="52"/>
      <c r="AN114" s="52"/>
      <c r="AO114" s="2"/>
    </row>
    <row r="115" spans="1:41" ht="23.1" customHeight="1">
      <c r="A115" s="1"/>
      <c r="B115" s="51"/>
      <c r="C115" s="52"/>
      <c r="D115" s="52"/>
      <c r="E115" s="52"/>
      <c r="F115" s="52"/>
      <c r="G115" s="52"/>
      <c r="H115" s="52"/>
      <c r="I115" s="52"/>
      <c r="J115" s="52"/>
      <c r="K115" s="52"/>
      <c r="L115" s="52"/>
      <c r="M115" s="52"/>
      <c r="N115" s="52"/>
      <c r="O115" s="52"/>
      <c r="P115" s="52"/>
      <c r="Q115" s="52"/>
      <c r="R115" s="52"/>
      <c r="S115" s="52"/>
      <c r="T115" s="52"/>
      <c r="U115" s="52"/>
      <c r="V115" s="52"/>
      <c r="W115" s="52"/>
      <c r="X115" s="52"/>
      <c r="Y115" s="52"/>
      <c r="Z115" s="52"/>
      <c r="AA115" s="52"/>
      <c r="AB115" s="52"/>
      <c r="AC115" s="52"/>
      <c r="AD115" s="52"/>
      <c r="AE115" s="52"/>
      <c r="AF115" s="52"/>
      <c r="AG115" s="52"/>
      <c r="AH115" s="52"/>
      <c r="AI115" s="52"/>
      <c r="AJ115" s="52"/>
      <c r="AK115" s="52"/>
      <c r="AL115" s="52"/>
      <c r="AM115" s="52"/>
      <c r="AN115" s="52"/>
      <c r="AO115" s="2"/>
    </row>
    <row r="116" spans="1:41" ht="23.1" customHeight="1">
      <c r="A116" s="1"/>
      <c r="B116" s="51"/>
      <c r="C116" s="52"/>
      <c r="D116" s="52"/>
      <c r="E116" s="52"/>
      <c r="F116" s="52"/>
      <c r="G116" s="52"/>
      <c r="H116" s="52"/>
      <c r="I116" s="52"/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2"/>
      <c r="X116" s="52"/>
      <c r="Y116" s="52"/>
      <c r="Z116" s="52"/>
      <c r="AA116" s="52"/>
      <c r="AB116" s="52"/>
      <c r="AC116" s="52"/>
      <c r="AD116" s="52"/>
      <c r="AE116" s="52"/>
      <c r="AF116" s="52"/>
      <c r="AG116" s="52"/>
      <c r="AH116" s="52"/>
      <c r="AI116" s="52"/>
      <c r="AJ116" s="52"/>
      <c r="AK116" s="52"/>
      <c r="AL116" s="52"/>
      <c r="AM116" s="52"/>
      <c r="AN116" s="52"/>
      <c r="AO116" s="2"/>
    </row>
    <row r="117" spans="1:41" s="7" customFormat="1" ht="23.1" customHeight="1">
      <c r="A117" s="24"/>
      <c r="B117" s="24"/>
      <c r="C117" s="24"/>
      <c r="D117" s="24"/>
      <c r="E117" s="24"/>
      <c r="F117" s="24"/>
      <c r="G117" s="24"/>
      <c r="H117" s="24"/>
      <c r="I117" s="24"/>
      <c r="J117" s="53"/>
      <c r="K117" s="53"/>
      <c r="L117" s="53"/>
      <c r="M117" s="53"/>
      <c r="N117" s="53"/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54"/>
      <c r="Z117" s="53"/>
      <c r="AA117" s="53"/>
      <c r="AB117" s="55"/>
      <c r="AC117" s="55"/>
      <c r="AD117" s="55"/>
      <c r="AE117" s="55"/>
      <c r="AF117" s="55"/>
      <c r="AG117" s="55"/>
      <c r="AH117" s="55"/>
      <c r="AI117" s="55"/>
      <c r="AJ117" s="55"/>
      <c r="AK117" s="55"/>
      <c r="AL117" s="55"/>
      <c r="AM117" s="55"/>
      <c r="AN117" s="55"/>
    </row>
    <row r="118" spans="1:41" s="7" customFormat="1" ht="23.1" customHeight="1">
      <c r="A118" s="24"/>
      <c r="B118" s="24"/>
      <c r="C118" s="24"/>
      <c r="D118" s="24"/>
      <c r="E118" s="24"/>
      <c r="F118" s="24"/>
      <c r="G118" s="24"/>
      <c r="H118" s="24"/>
      <c r="I118" s="24"/>
      <c r="J118" s="53"/>
      <c r="K118" s="53"/>
      <c r="L118" s="53"/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4"/>
      <c r="Z118" s="53"/>
      <c r="AA118" s="53"/>
      <c r="AB118" s="55"/>
      <c r="AC118" s="55"/>
      <c r="AD118" s="55"/>
      <c r="AE118" s="55"/>
      <c r="AF118" s="55"/>
      <c r="AG118" s="55"/>
      <c r="AH118" s="55"/>
      <c r="AI118" s="55"/>
      <c r="AJ118" s="55"/>
      <c r="AK118" s="55"/>
      <c r="AL118" s="55"/>
      <c r="AM118" s="55"/>
      <c r="AN118" s="55"/>
    </row>
    <row r="119" spans="1:41" s="7" customFormat="1" ht="23.1" customHeight="1">
      <c r="A119" s="24"/>
      <c r="B119" s="24"/>
      <c r="C119" s="24"/>
      <c r="D119" s="24"/>
      <c r="E119" s="24"/>
      <c r="F119" s="24"/>
      <c r="G119" s="24"/>
      <c r="H119" s="24"/>
      <c r="I119" s="24"/>
      <c r="J119" s="55"/>
      <c r="K119" s="55"/>
      <c r="L119" s="55"/>
      <c r="M119" s="55"/>
      <c r="N119" s="55"/>
      <c r="O119" s="55"/>
      <c r="P119" s="55"/>
      <c r="Q119" s="55"/>
      <c r="R119" s="55"/>
      <c r="S119" s="55"/>
      <c r="T119" s="55"/>
      <c r="U119" s="55"/>
      <c r="V119" s="55"/>
      <c r="W119" s="55"/>
      <c r="X119" s="55"/>
      <c r="Y119" s="56"/>
      <c r="Z119" s="55"/>
      <c r="AA119" s="55"/>
      <c r="AB119" s="55"/>
      <c r="AC119" s="55"/>
      <c r="AD119" s="55"/>
      <c r="AE119" s="55"/>
      <c r="AF119" s="55"/>
      <c r="AG119" s="55"/>
      <c r="AH119" s="55"/>
      <c r="AI119" s="55"/>
      <c r="AJ119" s="55"/>
      <c r="AK119" s="55"/>
      <c r="AL119" s="55"/>
      <c r="AM119" s="55"/>
      <c r="AN119" s="55"/>
    </row>
    <row r="120" spans="1:41" s="7" customFormat="1" ht="30" customHeight="1">
      <c r="A120" s="24"/>
      <c r="B120" s="24"/>
      <c r="C120" s="24"/>
      <c r="D120" s="24"/>
      <c r="E120" s="24"/>
      <c r="F120" s="24"/>
      <c r="G120" s="24"/>
      <c r="H120" s="24"/>
      <c r="I120" s="24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55"/>
      <c r="U120" s="55"/>
      <c r="V120" s="55"/>
      <c r="W120" s="55"/>
      <c r="X120" s="55"/>
      <c r="Y120" s="56"/>
      <c r="Z120" s="55"/>
      <c r="AA120" s="55"/>
      <c r="AB120" s="55"/>
      <c r="AC120" s="55"/>
      <c r="AD120" s="55"/>
      <c r="AE120" s="55"/>
      <c r="AF120" s="55"/>
      <c r="AG120" s="55"/>
      <c r="AH120" s="55"/>
      <c r="AI120" s="55"/>
      <c r="AJ120" s="55"/>
      <c r="AK120" s="55"/>
      <c r="AL120" s="55"/>
      <c r="AM120" s="55"/>
      <c r="AN120" s="55"/>
    </row>
    <row r="121" spans="1:41" s="7" customFormat="1" ht="30" customHeight="1">
      <c r="A121" s="57"/>
      <c r="B121" s="24"/>
      <c r="C121" s="24"/>
      <c r="D121" s="24"/>
      <c r="E121" s="24"/>
      <c r="F121" s="24"/>
      <c r="G121" s="24"/>
      <c r="H121" s="24"/>
      <c r="I121" s="24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  <c r="V121" s="55"/>
      <c r="W121" s="55"/>
      <c r="X121" s="55"/>
      <c r="Y121" s="56"/>
      <c r="Z121" s="55"/>
      <c r="AA121" s="55"/>
      <c r="AB121" s="55"/>
      <c r="AC121" s="55"/>
      <c r="AD121" s="55"/>
      <c r="AE121" s="55"/>
      <c r="AF121" s="55"/>
      <c r="AG121" s="55"/>
      <c r="AH121" s="55"/>
      <c r="AI121" s="55"/>
      <c r="AJ121" s="55"/>
      <c r="AK121" s="55"/>
      <c r="AL121" s="55"/>
      <c r="AM121" s="55"/>
      <c r="AN121" s="55"/>
    </row>
    <row r="122" spans="1:41" s="7" customFormat="1">
      <c r="A122" s="57"/>
      <c r="B122" s="57"/>
      <c r="C122" s="24"/>
      <c r="D122" s="24"/>
      <c r="E122" s="24"/>
      <c r="F122" s="24"/>
      <c r="G122" s="24"/>
      <c r="H122" s="24"/>
      <c r="I122" s="24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  <c r="V122" s="55"/>
      <c r="W122" s="55"/>
      <c r="X122" s="55"/>
      <c r="Y122" s="56"/>
      <c r="Z122" s="55"/>
      <c r="AA122" s="55"/>
      <c r="AB122" s="55"/>
      <c r="AC122" s="55"/>
      <c r="AD122" s="55"/>
      <c r="AE122" s="55"/>
      <c r="AF122" s="55"/>
      <c r="AG122" s="55"/>
      <c r="AH122" s="55"/>
      <c r="AI122" s="55"/>
      <c r="AJ122" s="55"/>
      <c r="AK122" s="55"/>
      <c r="AL122" s="55"/>
      <c r="AM122" s="55"/>
      <c r="AN122" s="55"/>
    </row>
    <row r="123" spans="1:41" s="7" customFormat="1">
      <c r="A123" s="57"/>
      <c r="B123" s="57"/>
      <c r="C123" s="24"/>
      <c r="D123" s="24"/>
      <c r="E123" s="24"/>
      <c r="F123" s="24"/>
      <c r="G123" s="24"/>
      <c r="H123" s="24"/>
      <c r="I123" s="24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  <c r="V123" s="55"/>
      <c r="W123" s="55"/>
      <c r="X123" s="55"/>
      <c r="Y123" s="56"/>
      <c r="Z123" s="55"/>
      <c r="AA123" s="55"/>
      <c r="AB123" s="55"/>
      <c r="AC123" s="55"/>
      <c r="AD123" s="55"/>
      <c r="AE123" s="55"/>
      <c r="AF123" s="55"/>
      <c r="AG123" s="55"/>
      <c r="AH123" s="55"/>
      <c r="AI123" s="55"/>
      <c r="AJ123" s="55"/>
      <c r="AK123" s="55"/>
      <c r="AL123" s="55"/>
      <c r="AM123" s="55"/>
      <c r="AN123" s="55"/>
    </row>
    <row r="124" spans="1:41" s="7" customFormat="1">
      <c r="A124" s="57"/>
      <c r="B124" s="57"/>
      <c r="C124" s="24"/>
      <c r="D124" s="24"/>
      <c r="E124" s="24"/>
      <c r="F124" s="24"/>
      <c r="G124" s="24"/>
      <c r="H124" s="24"/>
      <c r="I124" s="24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55"/>
      <c r="U124" s="55"/>
      <c r="V124" s="55"/>
      <c r="W124" s="55"/>
      <c r="X124" s="55"/>
      <c r="Y124" s="56"/>
      <c r="Z124" s="55"/>
      <c r="AA124" s="55"/>
      <c r="AB124" s="55"/>
      <c r="AC124" s="55"/>
      <c r="AD124" s="55"/>
      <c r="AE124" s="55"/>
      <c r="AF124" s="55"/>
      <c r="AG124" s="55"/>
      <c r="AH124" s="55"/>
      <c r="AI124" s="55"/>
      <c r="AJ124" s="55"/>
      <c r="AK124" s="55"/>
      <c r="AL124" s="55"/>
      <c r="AM124" s="55"/>
      <c r="AN124" s="55"/>
    </row>
    <row r="125" spans="1:41" s="7" customFormat="1">
      <c r="A125" s="57"/>
      <c r="B125" s="57"/>
      <c r="C125" s="24"/>
      <c r="D125" s="24"/>
      <c r="E125" s="24"/>
      <c r="F125" s="24"/>
      <c r="G125" s="24"/>
      <c r="H125" s="24"/>
      <c r="I125" s="24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55"/>
      <c r="V125" s="55"/>
      <c r="W125" s="55"/>
      <c r="X125" s="55"/>
      <c r="Y125" s="56"/>
      <c r="Z125" s="55"/>
      <c r="AA125" s="55"/>
      <c r="AB125" s="55"/>
      <c r="AC125" s="55"/>
      <c r="AD125" s="55"/>
      <c r="AE125" s="55"/>
      <c r="AF125" s="55"/>
      <c r="AG125" s="55"/>
      <c r="AH125" s="55"/>
      <c r="AI125" s="55"/>
      <c r="AJ125" s="55"/>
      <c r="AK125" s="55"/>
      <c r="AL125" s="55"/>
      <c r="AM125" s="55"/>
      <c r="AN125" s="55"/>
    </row>
    <row r="126" spans="1:41" s="7" customFormat="1">
      <c r="A126" s="57"/>
      <c r="B126" s="57"/>
      <c r="C126" s="24"/>
      <c r="D126" s="24"/>
      <c r="E126" s="24"/>
      <c r="F126" s="24"/>
      <c r="G126" s="24"/>
      <c r="H126" s="24"/>
      <c r="I126" s="24"/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55"/>
      <c r="U126" s="55"/>
      <c r="V126" s="55"/>
      <c r="W126" s="55"/>
      <c r="X126" s="55"/>
      <c r="Y126" s="56"/>
      <c r="Z126" s="55"/>
      <c r="AA126" s="55"/>
      <c r="AB126" s="55"/>
      <c r="AC126" s="55"/>
      <c r="AD126" s="55"/>
      <c r="AE126" s="55"/>
      <c r="AF126" s="55"/>
      <c r="AG126" s="55"/>
      <c r="AH126" s="55"/>
      <c r="AI126" s="55"/>
      <c r="AJ126" s="55"/>
      <c r="AK126" s="55"/>
      <c r="AL126" s="55"/>
      <c r="AM126" s="55"/>
      <c r="AN126" s="55"/>
    </row>
    <row r="127" spans="1:41" s="7" customFormat="1">
      <c r="A127" s="58"/>
      <c r="B127" s="58"/>
      <c r="C127" s="10"/>
      <c r="D127" s="10"/>
      <c r="E127" s="10"/>
      <c r="F127" s="10"/>
      <c r="G127" s="10"/>
      <c r="H127" s="10"/>
      <c r="I127" s="10"/>
      <c r="J127" s="59"/>
      <c r="K127" s="59"/>
      <c r="L127" s="59"/>
      <c r="M127" s="59"/>
      <c r="N127" s="59"/>
      <c r="O127" s="59"/>
      <c r="P127" s="59"/>
      <c r="Q127" s="59"/>
      <c r="R127" s="59"/>
      <c r="S127" s="59"/>
      <c r="T127" s="59"/>
      <c r="U127" s="59"/>
      <c r="V127" s="59"/>
      <c r="W127" s="59"/>
      <c r="X127" s="59"/>
      <c r="Y127" s="60"/>
      <c r="Z127" s="59"/>
      <c r="AA127" s="59"/>
      <c r="AB127" s="59"/>
      <c r="AC127" s="59"/>
      <c r="AD127" s="59"/>
      <c r="AE127" s="59"/>
      <c r="AF127" s="59"/>
      <c r="AG127" s="59"/>
      <c r="AH127" s="59"/>
      <c r="AI127" s="59"/>
      <c r="AJ127" s="59"/>
      <c r="AK127" s="59"/>
      <c r="AL127" s="59"/>
      <c r="AM127" s="59"/>
      <c r="AN127" s="59"/>
    </row>
    <row r="128" spans="1:41" s="7" customFormat="1">
      <c r="A128" s="58"/>
      <c r="B128" s="58"/>
      <c r="C128" s="10"/>
      <c r="D128" s="10"/>
      <c r="E128" s="10"/>
      <c r="F128" s="10"/>
      <c r="G128" s="10"/>
      <c r="H128" s="10"/>
      <c r="I128" s="10"/>
      <c r="J128" s="61"/>
      <c r="K128" s="61"/>
      <c r="L128" s="61"/>
      <c r="M128" s="61"/>
      <c r="N128" s="61"/>
      <c r="O128" s="61"/>
      <c r="P128" s="61"/>
      <c r="Q128" s="61"/>
      <c r="R128" s="61"/>
      <c r="S128" s="61"/>
      <c r="T128" s="61"/>
      <c r="U128" s="61"/>
      <c r="V128" s="61"/>
      <c r="W128" s="61"/>
      <c r="X128" s="61"/>
      <c r="Y128" s="60"/>
      <c r="Z128" s="61"/>
      <c r="AA128" s="61"/>
      <c r="AB128" s="61"/>
      <c r="AC128" s="61"/>
      <c r="AD128" s="61"/>
      <c r="AE128" s="61"/>
      <c r="AF128" s="61"/>
      <c r="AG128" s="61"/>
      <c r="AH128" s="61"/>
      <c r="AI128" s="61"/>
      <c r="AJ128" s="61"/>
      <c r="AK128" s="61"/>
      <c r="AL128" s="61"/>
      <c r="AM128" s="61"/>
      <c r="AN128" s="61"/>
    </row>
    <row r="129" spans="1:40" s="7" customFormat="1">
      <c r="A129" s="58"/>
      <c r="B129" s="58"/>
      <c r="C129" s="10"/>
      <c r="D129" s="10"/>
      <c r="E129" s="10"/>
      <c r="F129" s="10"/>
      <c r="G129" s="10"/>
      <c r="H129" s="10"/>
      <c r="I129" s="10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61"/>
      <c r="U129" s="61"/>
      <c r="V129" s="61"/>
      <c r="W129" s="61"/>
      <c r="X129" s="61"/>
      <c r="Y129" s="60"/>
      <c r="Z129" s="61"/>
      <c r="AA129" s="61"/>
      <c r="AB129" s="61"/>
      <c r="AC129" s="61"/>
      <c r="AD129" s="61"/>
      <c r="AE129" s="61"/>
      <c r="AF129" s="61"/>
      <c r="AG129" s="61"/>
      <c r="AH129" s="61"/>
      <c r="AI129" s="61"/>
      <c r="AJ129" s="61"/>
      <c r="AK129" s="61"/>
      <c r="AL129" s="61"/>
      <c r="AM129" s="61"/>
      <c r="AN129" s="61"/>
    </row>
    <row r="130" spans="1:40" s="7" customFormat="1">
      <c r="A130" s="58"/>
      <c r="B130" s="58"/>
      <c r="C130" s="10"/>
      <c r="D130" s="10"/>
      <c r="E130" s="10"/>
      <c r="F130" s="10"/>
      <c r="G130" s="10"/>
      <c r="H130" s="10"/>
      <c r="I130" s="10"/>
      <c r="J130" s="59"/>
      <c r="K130" s="59"/>
      <c r="L130" s="59"/>
      <c r="M130" s="59"/>
      <c r="N130" s="59"/>
      <c r="O130" s="59"/>
      <c r="P130" s="59"/>
      <c r="Q130" s="59"/>
      <c r="R130" s="59"/>
      <c r="S130" s="59"/>
      <c r="T130" s="59"/>
      <c r="U130" s="59"/>
      <c r="V130" s="59"/>
      <c r="W130" s="59"/>
      <c r="X130" s="59"/>
      <c r="Y130" s="60"/>
      <c r="Z130" s="59"/>
      <c r="AA130" s="59"/>
      <c r="AB130" s="59"/>
      <c r="AC130" s="59"/>
      <c r="AD130" s="59"/>
      <c r="AE130" s="59"/>
      <c r="AF130" s="59"/>
      <c r="AG130" s="59"/>
      <c r="AH130" s="59"/>
      <c r="AI130" s="59"/>
      <c r="AJ130" s="59"/>
      <c r="AK130" s="59"/>
      <c r="AL130" s="59"/>
      <c r="AM130" s="59"/>
      <c r="AN130" s="59"/>
    </row>
    <row r="131" spans="1:40" s="7" customFormat="1">
      <c r="A131" s="58"/>
      <c r="B131" s="58"/>
      <c r="C131" s="10"/>
      <c r="D131" s="10"/>
      <c r="E131" s="10"/>
      <c r="F131" s="10"/>
      <c r="G131" s="10"/>
      <c r="H131" s="10"/>
      <c r="I131" s="10"/>
      <c r="J131" s="59"/>
      <c r="K131" s="59"/>
      <c r="L131" s="59"/>
      <c r="M131" s="59"/>
      <c r="N131" s="59"/>
      <c r="O131" s="59"/>
      <c r="P131" s="59"/>
      <c r="Q131" s="59"/>
      <c r="R131" s="59"/>
      <c r="S131" s="59"/>
      <c r="T131" s="59"/>
      <c r="U131" s="59"/>
      <c r="V131" s="59"/>
      <c r="W131" s="59"/>
      <c r="X131" s="59"/>
      <c r="Y131" s="60"/>
      <c r="Z131" s="59"/>
      <c r="AA131" s="59"/>
      <c r="AB131" s="59"/>
      <c r="AC131" s="59"/>
      <c r="AD131" s="59"/>
      <c r="AE131" s="59"/>
      <c r="AF131" s="59"/>
      <c r="AG131" s="59"/>
      <c r="AH131" s="59"/>
      <c r="AI131" s="59"/>
      <c r="AJ131" s="59"/>
      <c r="AK131" s="59"/>
      <c r="AL131" s="59"/>
      <c r="AM131" s="59"/>
      <c r="AN131" s="59"/>
    </row>
    <row r="132" spans="1:40" s="7" customFormat="1">
      <c r="A132" s="58"/>
      <c r="B132" s="58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62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</row>
    <row r="133" spans="1:40" s="7" customFormat="1">
      <c r="A133" s="58"/>
      <c r="B133" s="58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62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</row>
    <row r="134" spans="1:40" s="7" customFormat="1">
      <c r="A134" s="58"/>
      <c r="B134" s="58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62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</row>
    <row r="135" spans="1:40" s="7" customFormat="1">
      <c r="A135" s="58"/>
      <c r="B135" s="58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62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</row>
    <row r="136" spans="1:40" s="7" customFormat="1">
      <c r="A136" s="58"/>
      <c r="B136" s="58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62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</row>
    <row r="137" spans="1:40" s="7" customFormat="1">
      <c r="A137" s="58"/>
      <c r="B137" s="58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62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</row>
    <row r="138" spans="1:40" s="7" customFormat="1">
      <c r="A138" s="58"/>
      <c r="B138" s="58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62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</row>
    <row r="139" spans="1:40" s="7" customFormat="1">
      <c r="A139" s="58"/>
      <c r="B139" s="58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62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</row>
    <row r="140" spans="1:40" s="7" customFormat="1">
      <c r="A140" s="58"/>
      <c r="B140" s="58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62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</row>
    <row r="141" spans="1:40" s="7" customFormat="1">
      <c r="A141" s="58"/>
      <c r="B141" s="58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62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</row>
    <row r="142" spans="1:40" s="7" customFormat="1">
      <c r="A142" s="58"/>
      <c r="B142" s="58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62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</row>
    <row r="143" spans="1:40" s="7" customFormat="1">
      <c r="A143" s="58"/>
      <c r="B143" s="58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62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</row>
    <row r="144" spans="1:40" s="7" customFormat="1">
      <c r="A144" s="58"/>
      <c r="B144" s="58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62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</row>
    <row r="145" spans="1:40" s="7" customFormat="1">
      <c r="A145" s="58"/>
      <c r="B145" s="58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62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</row>
    <row r="146" spans="1:40" s="7" customFormat="1">
      <c r="A146" s="58"/>
      <c r="B146" s="58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62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</row>
    <row r="147" spans="1:40" s="7" customFormat="1">
      <c r="A147" s="58"/>
      <c r="B147" s="58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62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</row>
    <row r="148" spans="1:40" s="7" customFormat="1">
      <c r="A148" s="58"/>
      <c r="B148" s="58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62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</row>
    <row r="149" spans="1:40" s="7" customFormat="1">
      <c r="A149" s="58"/>
      <c r="B149" s="58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62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</row>
    <row r="150" spans="1:40" s="7" customFormat="1">
      <c r="A150" s="58"/>
      <c r="B150" s="58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62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</row>
    <row r="151" spans="1:40" s="7" customFormat="1">
      <c r="A151" s="58"/>
      <c r="B151" s="58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62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</row>
    <row r="152" spans="1:40" s="7" customFormat="1">
      <c r="A152" s="58"/>
      <c r="B152" s="58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62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</row>
    <row r="153" spans="1:40" s="7" customFormat="1">
      <c r="A153" s="58"/>
      <c r="B153" s="58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62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</row>
    <row r="154" spans="1:40" s="7" customFormat="1">
      <c r="A154" s="58"/>
      <c r="B154" s="58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62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</row>
    <row r="155" spans="1:40" s="7" customFormat="1">
      <c r="A155" s="58"/>
      <c r="B155" s="58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62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</row>
    <row r="156" spans="1:40" s="7" customFormat="1">
      <c r="A156" s="58"/>
      <c r="B156" s="58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62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</row>
    <row r="157" spans="1:40" s="7" customFormat="1">
      <c r="A157" s="58"/>
      <c r="B157" s="58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62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</row>
    <row r="158" spans="1:40" s="7" customFormat="1">
      <c r="A158" s="58"/>
      <c r="B158" s="58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62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</row>
    <row r="159" spans="1:40" s="7" customFormat="1" ht="17.25" customHeight="1">
      <c r="A159" s="58"/>
      <c r="B159" s="58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62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</row>
    <row r="160" spans="1:40" s="7" customFormat="1">
      <c r="A160" s="10"/>
      <c r="B160" s="58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62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</row>
    <row r="161" spans="1:40" s="7" customFormat="1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62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</row>
    <row r="162" spans="1:40" s="7" customFormat="1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62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</row>
    <row r="163" spans="1:40" s="7" customFormat="1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62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</row>
    <row r="164" spans="1:40" s="7" customFormat="1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62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</row>
    <row r="165" spans="1:40" s="7" customFormat="1">
      <c r="A165" s="31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62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</row>
  </sheetData>
  <mergeCells count="65">
    <mergeCell ref="AF4:AG4"/>
    <mergeCell ref="N4:N8"/>
    <mergeCell ref="Q2:Q8"/>
    <mergeCell ref="AE6:AE8"/>
    <mergeCell ref="AC6:AC8"/>
    <mergeCell ref="P4:P8"/>
    <mergeCell ref="R4:R8"/>
    <mergeCell ref="S4:S8"/>
    <mergeCell ref="Z4:Z8"/>
    <mergeCell ref="AA4:AE4"/>
    <mergeCell ref="Y4:Y8"/>
    <mergeCell ref="Y2:AE3"/>
    <mergeCell ref="O2:O8"/>
    <mergeCell ref="T2:X3"/>
    <mergeCell ref="T4:T8"/>
    <mergeCell ref="U4:X4"/>
    <mergeCell ref="AO2:AO9"/>
    <mergeCell ref="B2:B9"/>
    <mergeCell ref="AI2:AN3"/>
    <mergeCell ref="J2:K3"/>
    <mergeCell ref="J4:K4"/>
    <mergeCell ref="AH4:AH8"/>
    <mergeCell ref="AI4:AI8"/>
    <mergeCell ref="AK4:AK8"/>
    <mergeCell ref="E2:G3"/>
    <mergeCell ref="H2:H8"/>
    <mergeCell ref="AN6:AN8"/>
    <mergeCell ref="AF2:AH3"/>
    <mergeCell ref="AM4:AM8"/>
    <mergeCell ref="AJ6:AJ8"/>
    <mergeCell ref="AL6:AL8"/>
    <mergeCell ref="M2:M8"/>
    <mergeCell ref="A14:A20"/>
    <mergeCell ref="A2:A9"/>
    <mergeCell ref="L2:L8"/>
    <mergeCell ref="C2:C8"/>
    <mergeCell ref="J5:J8"/>
    <mergeCell ref="D4:D8"/>
    <mergeCell ref="A12:B12"/>
    <mergeCell ref="A13:B13"/>
    <mergeCell ref="E4:E7"/>
    <mergeCell ref="F4:F7"/>
    <mergeCell ref="A10:B10"/>
    <mergeCell ref="A11:B11"/>
    <mergeCell ref="U5:U8"/>
    <mergeCell ref="V5:V8"/>
    <mergeCell ref="W5:W8"/>
    <mergeCell ref="X5:X8"/>
    <mergeCell ref="G4:G7"/>
    <mergeCell ref="I2:I8"/>
    <mergeCell ref="K5:K8"/>
    <mergeCell ref="A21:A23"/>
    <mergeCell ref="A65:A72"/>
    <mergeCell ref="A92:A93"/>
    <mergeCell ref="A73:A77"/>
    <mergeCell ref="A78:A82"/>
    <mergeCell ref="A83:A91"/>
    <mergeCell ref="A61:A64"/>
    <mergeCell ref="A57:A60"/>
    <mergeCell ref="A38:A46"/>
    <mergeCell ref="A47:A56"/>
    <mergeCell ref="A24:A27"/>
    <mergeCell ref="A28:A31"/>
    <mergeCell ref="A32:A33"/>
    <mergeCell ref="A34:A37"/>
  </mergeCells>
  <phoneticPr fontId="9"/>
  <printOptions horizontalCentered="1"/>
  <pageMargins left="0.59055118110236227" right="0.59055118110236227" top="0.59055118110236227" bottom="0.39370078740157483" header="0.51181102362204722" footer="0.31496062992125984"/>
  <pageSetup paperSize="9" scale="55" firstPageNumber="52" fitToHeight="0" pageOrder="overThenDown" orientation="portrait" useFirstPageNumber="1" r:id="rId1"/>
  <headerFooter scaleWithDoc="0" alignWithMargins="0">
    <oddFooter>&amp;C&amp;"ＭＳ Ｐゴシック,標準"&amp;11- &amp;P -</oddFooter>
  </headerFooter>
  <rowBreaks count="1" manualBreakCount="1">
    <brk id="56" max="40" man="1"/>
  </rowBreaks>
  <colBreaks count="1" manualBreakCount="1">
    <brk id="19" max="9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7"/>
  <sheetViews>
    <sheetView view="pageBreakPreview" zoomScale="85" zoomScaleNormal="100" zoomScaleSheetLayoutView="85" workbookViewId="0">
      <pane xSplit="3" ySplit="4" topLeftCell="D5" activePane="bottomRight" state="frozen"/>
      <selection activeCell="K29" sqref="J29:K29"/>
      <selection pane="topRight" activeCell="K29" sqref="J29:K29"/>
      <selection pane="bottomLeft" activeCell="K29" sqref="J29:K29"/>
      <selection pane="bottomRight" activeCell="D7" sqref="D7"/>
    </sheetView>
  </sheetViews>
  <sheetFormatPr defaultRowHeight="17.25"/>
  <cols>
    <col min="1" max="1" width="6.3984375" customWidth="1"/>
    <col min="2" max="2" width="5.59765625" customWidth="1"/>
    <col min="3" max="3" width="9.5" customWidth="1"/>
    <col min="4" max="5" width="8.09765625" customWidth="1"/>
    <col min="6" max="6" width="4.59765625" customWidth="1"/>
    <col min="7" max="7" width="7.69921875" customWidth="1"/>
    <col min="8" max="8" width="4.59765625" customWidth="1"/>
    <col min="9" max="9" width="7.69921875" customWidth="1"/>
    <col min="10" max="10" width="4.59765625" customWidth="1"/>
    <col min="11" max="11" width="7.69921875" customWidth="1"/>
    <col min="12" max="12" width="4.59765625" customWidth="1"/>
    <col min="13" max="13" width="7.69921875" customWidth="1"/>
    <col min="14" max="14" width="4.59765625" customWidth="1"/>
    <col min="15" max="15" width="7.69921875" customWidth="1"/>
    <col min="16" max="16" width="4.59765625" customWidth="1"/>
    <col min="17" max="17" width="7.69921875" customWidth="1"/>
    <col min="18" max="18" width="4.59765625" customWidth="1"/>
  </cols>
  <sheetData>
    <row r="1" spans="1:18" s="258" customFormat="1" ht="30" customHeight="1" thickBot="1">
      <c r="A1" s="259" t="s">
        <v>369</v>
      </c>
      <c r="J1" s="260"/>
      <c r="K1" s="260"/>
      <c r="L1" s="261"/>
    </row>
    <row r="2" spans="1:18" ht="18.75" customHeight="1">
      <c r="A2" s="789" t="s">
        <v>146</v>
      </c>
      <c r="B2" s="792" t="s">
        <v>147</v>
      </c>
      <c r="C2" s="793"/>
      <c r="D2" s="770" t="s">
        <v>141</v>
      </c>
      <c r="E2" s="771"/>
      <c r="F2" s="771"/>
      <c r="G2" s="771"/>
      <c r="H2" s="771"/>
      <c r="I2" s="771"/>
      <c r="J2" s="771"/>
      <c r="K2" s="771" t="s">
        <v>141</v>
      </c>
      <c r="L2" s="773"/>
      <c r="M2" s="772" t="s">
        <v>90</v>
      </c>
      <c r="N2" s="771"/>
      <c r="O2" s="771"/>
      <c r="P2" s="773"/>
      <c r="Q2" s="760" t="s">
        <v>152</v>
      </c>
      <c r="R2" s="761"/>
    </row>
    <row r="3" spans="1:18" ht="18.75" customHeight="1">
      <c r="A3" s="790"/>
      <c r="B3" s="794"/>
      <c r="C3" s="795"/>
      <c r="D3" s="775" t="s">
        <v>159</v>
      </c>
      <c r="E3" s="766" t="s">
        <v>158</v>
      </c>
      <c r="F3" s="767"/>
      <c r="G3" s="766" t="s">
        <v>148</v>
      </c>
      <c r="H3" s="767"/>
      <c r="I3" s="766" t="s">
        <v>149</v>
      </c>
      <c r="J3" s="767"/>
      <c r="K3" s="766" t="s">
        <v>91</v>
      </c>
      <c r="L3" s="774"/>
      <c r="M3" s="768" t="s">
        <v>157</v>
      </c>
      <c r="N3" s="769"/>
      <c r="O3" s="764" t="s">
        <v>91</v>
      </c>
      <c r="P3" s="765"/>
      <c r="Q3" s="762"/>
      <c r="R3" s="763"/>
    </row>
    <row r="4" spans="1:18" ht="18.75" customHeight="1" thickBot="1">
      <c r="A4" s="791"/>
      <c r="B4" s="796"/>
      <c r="C4" s="797"/>
      <c r="D4" s="776"/>
      <c r="E4" s="104" t="s">
        <v>150</v>
      </c>
      <c r="F4" s="105" t="s">
        <v>151</v>
      </c>
      <c r="G4" s="104" t="s">
        <v>150</v>
      </c>
      <c r="H4" s="105" t="s">
        <v>151</v>
      </c>
      <c r="I4" s="104" t="s">
        <v>150</v>
      </c>
      <c r="J4" s="105" t="s">
        <v>151</v>
      </c>
      <c r="K4" s="104" t="s">
        <v>150</v>
      </c>
      <c r="L4" s="106" t="s">
        <v>151</v>
      </c>
      <c r="M4" s="90" t="s">
        <v>155</v>
      </c>
      <c r="N4" s="98" t="s">
        <v>156</v>
      </c>
      <c r="O4" s="90" t="s">
        <v>155</v>
      </c>
      <c r="P4" s="91" t="s">
        <v>156</v>
      </c>
      <c r="Q4" s="99" t="s">
        <v>155</v>
      </c>
      <c r="R4" s="91" t="s">
        <v>156</v>
      </c>
    </row>
    <row r="5" spans="1:18" ht="21" customHeight="1">
      <c r="A5" s="780" t="s">
        <v>110</v>
      </c>
      <c r="B5" s="786" t="s">
        <v>142</v>
      </c>
      <c r="C5" s="788"/>
      <c r="D5" s="102">
        <f t="shared" ref="D5:E7" si="0">SUM(D10,D15,D20,D25,D30,D35,D40)</f>
        <v>988440</v>
      </c>
      <c r="E5" s="94">
        <f t="shared" si="0"/>
        <v>208170</v>
      </c>
      <c r="F5" s="154">
        <f>+E5/C9*100</f>
        <v>16.8287536681784</v>
      </c>
      <c r="G5" s="94">
        <f>SUM(G10,G15,G20,G25,G30,G35,G40)</f>
        <v>204510</v>
      </c>
      <c r="H5" s="154">
        <f>+G5/C9*100</f>
        <v>16.532874154196879</v>
      </c>
      <c r="I5" s="94">
        <f>SUM(I10,I15,I20,I25,I30,I35,I40)</f>
        <v>573000</v>
      </c>
      <c r="J5" s="154">
        <f>+I5/C9*100</f>
        <v>46.322120631532997</v>
      </c>
      <c r="K5" s="94">
        <f>SUM(K10,K15,K20,K25,K30,K35,K40)</f>
        <v>2760</v>
      </c>
      <c r="L5" s="156">
        <f>+K5/C9*100</f>
        <v>0.22312225644508041</v>
      </c>
      <c r="M5" s="315">
        <f>SUM(M10,M15,M20,M25,M30,M35,M40)</f>
        <v>105420</v>
      </c>
      <c r="N5" s="154">
        <f>+M5/C9*100</f>
        <v>8.5223000994349185</v>
      </c>
      <c r="O5" s="241">
        <f>SUM(O10,O15,O20,O25,O30,O35,O40)</f>
        <v>1530</v>
      </c>
      <c r="P5" s="155">
        <f>+O5/C9*100</f>
        <v>0.12368733781194674</v>
      </c>
      <c r="Q5" s="102">
        <f>SUM(Q10,Q15,Q20,Q25,Q30,Q35,Q40)</f>
        <v>6740</v>
      </c>
      <c r="R5" s="95">
        <f>Q5/C9*100</f>
        <v>0.54487101755066736</v>
      </c>
    </row>
    <row r="6" spans="1:18" ht="21" customHeight="1">
      <c r="A6" s="781"/>
      <c r="B6" s="758" t="s">
        <v>143</v>
      </c>
      <c r="C6" s="759"/>
      <c r="D6" s="100">
        <f t="shared" si="0"/>
        <v>89400</v>
      </c>
      <c r="E6" s="86">
        <f t="shared" si="0"/>
        <v>5160</v>
      </c>
      <c r="F6" s="153">
        <f>+E6/C9*100</f>
        <v>0.41714160987558507</v>
      </c>
      <c r="G6" s="86">
        <f>SUM(G11,G16,G21,G26,G31,G36,G41)</f>
        <v>24600</v>
      </c>
      <c r="H6" s="153">
        <f>+G6/C9*100</f>
        <v>1.9886983726626732</v>
      </c>
      <c r="I6" s="86">
        <f>SUM(I11,I16,I21,I26,I31,I36,I41)</f>
        <v>58230</v>
      </c>
      <c r="J6" s="153">
        <f>+I6/C9*100</f>
        <v>4.7073945626076208</v>
      </c>
      <c r="K6" s="86">
        <f>SUM(K11,K16,K21,K26,K31,K36,K41)</f>
        <v>1410</v>
      </c>
      <c r="L6" s="156">
        <f>+K6/C9*100</f>
        <v>0.11398637014042151</v>
      </c>
      <c r="M6" s="311">
        <f>SUM(M11,M16,M21,M26,M31,M36,M41)</f>
        <v>33690</v>
      </c>
      <c r="N6" s="153">
        <f>+M6/C9*100</f>
        <v>2.7235466737807097</v>
      </c>
      <c r="O6" s="240"/>
      <c r="P6" s="156"/>
      <c r="Q6" s="100"/>
      <c r="R6" s="87"/>
    </row>
    <row r="7" spans="1:18" ht="21" customHeight="1">
      <c r="A7" s="781"/>
      <c r="B7" s="758" t="s">
        <v>144</v>
      </c>
      <c r="C7" s="759"/>
      <c r="D7" s="311">
        <f t="shared" si="0"/>
        <v>4230</v>
      </c>
      <c r="E7" s="312">
        <f>SUM(E12,E17,E22,E27,E32,E37,E42)</f>
        <v>210</v>
      </c>
      <c r="F7" s="153">
        <f>+E7/C9*100</f>
        <v>1.6976693425169158E-2</v>
      </c>
      <c r="G7" s="86">
        <f>SUM(G12,G17,G22,G27,G32,G37,G42)</f>
        <v>870</v>
      </c>
      <c r="H7" s="153">
        <f>+G7/C9*100</f>
        <v>7.0332015618557953E-2</v>
      </c>
      <c r="I7" s="86">
        <f>SUM(I12,I17,I22,I27,I32,I37,I42)</f>
        <v>3090</v>
      </c>
      <c r="J7" s="153">
        <f>+I7/C9*100</f>
        <v>0.2497999175417748</v>
      </c>
      <c r="K7" s="86">
        <f>SUM(K12,K17,K22,K27,K32,K37,K42)</f>
        <v>60</v>
      </c>
      <c r="L7" s="156">
        <f>+K7/C9*100</f>
        <v>4.8504838357626172E-3</v>
      </c>
      <c r="M7" s="311">
        <f>SUM(M12,M17,M22,M27,M32,M37,M42)</f>
        <v>13110</v>
      </c>
      <c r="N7" s="153">
        <f>+M7/C9*100</f>
        <v>1.0598307181141318</v>
      </c>
      <c r="O7" s="240"/>
      <c r="P7" s="156"/>
      <c r="Q7" s="100"/>
      <c r="R7" s="87"/>
    </row>
    <row r="8" spans="1:18" ht="21" customHeight="1">
      <c r="A8" s="781"/>
      <c r="B8" s="758" t="s">
        <v>145</v>
      </c>
      <c r="C8" s="759"/>
      <c r="D8" s="311">
        <f>SUM(D13,D18,D23,D28,D33,D38,D43)</f>
        <v>120</v>
      </c>
      <c r="E8" s="312"/>
      <c r="F8" s="153"/>
      <c r="G8" s="86"/>
      <c r="H8" s="153"/>
      <c r="I8" s="86">
        <f>SUM(I13,I18,I23,I28,I33,I38,I43)</f>
        <v>120</v>
      </c>
      <c r="J8" s="153">
        <f>+I8/C9*100</f>
        <v>9.7009676715252343E-3</v>
      </c>
      <c r="K8" s="86"/>
      <c r="L8" s="156"/>
      <c r="M8" s="311">
        <f>SUM(M13,M18,M23,M28,M33,M38,M43)</f>
        <v>1050</v>
      </c>
      <c r="N8" s="153">
        <f>+M8/C9*100</f>
        <v>8.4883467125845796E-2</v>
      </c>
      <c r="O8" s="240"/>
      <c r="P8" s="156"/>
      <c r="Q8" s="100"/>
      <c r="R8" s="87"/>
    </row>
    <row r="9" spans="1:18" ht="21" customHeight="1" thickBot="1">
      <c r="A9" s="782" t="s">
        <v>160</v>
      </c>
      <c r="B9" s="783"/>
      <c r="C9" s="107">
        <f>D9+M9+O9</f>
        <v>1236990</v>
      </c>
      <c r="D9" s="313">
        <f>SUM(D5:D8)</f>
        <v>1082190</v>
      </c>
      <c r="E9" s="314">
        <f>SUM(E5:E8)</f>
        <v>213540</v>
      </c>
      <c r="F9" s="157">
        <f>+E9/C9*100</f>
        <v>17.262871971479154</v>
      </c>
      <c r="G9" s="88">
        <f>SUM(G5:G8)</f>
        <v>229980</v>
      </c>
      <c r="H9" s="157">
        <f>+G9/C9*100</f>
        <v>18.591904542478112</v>
      </c>
      <c r="I9" s="88">
        <f>SUM(I5:I8)</f>
        <v>634440</v>
      </c>
      <c r="J9" s="157">
        <f>+I9/C9*100</f>
        <v>51.289016079353914</v>
      </c>
      <c r="K9" s="88">
        <f>SUM(K5:K8)</f>
        <v>4230</v>
      </c>
      <c r="L9" s="160">
        <f>+K9/C9*100</f>
        <v>0.34195911042126448</v>
      </c>
      <c r="M9" s="313">
        <f>SUM(M5:M8)</f>
        <v>153270</v>
      </c>
      <c r="N9" s="161">
        <f>+M9/C9*100</f>
        <v>12.390560958455605</v>
      </c>
      <c r="O9" s="88">
        <f>SUM(O5:O8)</f>
        <v>1530</v>
      </c>
      <c r="P9" s="158">
        <f>+O9/C9*100</f>
        <v>0.12368733781194674</v>
      </c>
      <c r="Q9" s="103">
        <f>SUM(Q5:Q8)</f>
        <v>6740</v>
      </c>
      <c r="R9" s="89">
        <f>Q9/C9*100</f>
        <v>0.54487101755066736</v>
      </c>
    </row>
    <row r="10" spans="1:18" ht="21" customHeight="1">
      <c r="A10" s="781" t="s">
        <v>112</v>
      </c>
      <c r="B10" s="786" t="s">
        <v>142</v>
      </c>
      <c r="C10" s="787"/>
      <c r="D10" s="239">
        <f>SUM(E10,G10,I10,K10)</f>
        <v>90840</v>
      </c>
      <c r="E10" s="92">
        <v>31200</v>
      </c>
      <c r="F10" s="154">
        <f>+E10/C14*100</f>
        <v>28.032345013477091</v>
      </c>
      <c r="G10" s="92">
        <v>25710</v>
      </c>
      <c r="H10" s="154">
        <f>+G10/C14*100</f>
        <v>23.099730458221025</v>
      </c>
      <c r="I10" s="92">
        <v>33450</v>
      </c>
      <c r="J10" s="154">
        <f>+I10/C14*100</f>
        <v>30.053908355795151</v>
      </c>
      <c r="K10" s="92">
        <v>480</v>
      </c>
      <c r="L10" s="156">
        <f>+K10/C14*100</f>
        <v>0.43126684636118601</v>
      </c>
      <c r="M10" s="109">
        <v>14970</v>
      </c>
      <c r="N10" s="154">
        <f>+M10/C14*100</f>
        <v>13.450134770889488</v>
      </c>
      <c r="O10" s="92"/>
      <c r="P10" s="154"/>
      <c r="Q10" s="109">
        <v>3260</v>
      </c>
      <c r="R10" s="93">
        <f>Q10/C14*100</f>
        <v>2.9290206648697215</v>
      </c>
    </row>
    <row r="11" spans="1:18" ht="21" customHeight="1">
      <c r="A11" s="781"/>
      <c r="B11" s="758" t="s">
        <v>143</v>
      </c>
      <c r="C11" s="777"/>
      <c r="D11" s="239">
        <f>SUM(E11,G11,I11,K11)</f>
        <v>3690</v>
      </c>
      <c r="E11" s="86">
        <v>180</v>
      </c>
      <c r="F11" s="153">
        <f>+E11/C14*100</f>
        <v>0.16172506738544476</v>
      </c>
      <c r="G11" s="86">
        <v>960</v>
      </c>
      <c r="H11" s="153">
        <f>+G11/C14*100</f>
        <v>0.86253369272237201</v>
      </c>
      <c r="I11" s="86">
        <v>2430</v>
      </c>
      <c r="J11" s="153">
        <f>+I11/C14*100</f>
        <v>2.1832884097035041</v>
      </c>
      <c r="K11" s="86">
        <v>120</v>
      </c>
      <c r="L11" s="156">
        <f>+K11/C14*100</f>
        <v>0.1078167115902965</v>
      </c>
      <c r="M11" s="100">
        <v>1500</v>
      </c>
      <c r="N11" s="153">
        <f>+M11/C14*100</f>
        <v>1.3477088948787064</v>
      </c>
      <c r="O11" s="86"/>
      <c r="P11" s="153"/>
      <c r="Q11" s="100"/>
      <c r="R11" s="87"/>
    </row>
    <row r="12" spans="1:18" ht="21" customHeight="1">
      <c r="A12" s="781"/>
      <c r="B12" s="758" t="s">
        <v>144</v>
      </c>
      <c r="C12" s="777"/>
      <c r="D12" s="239">
        <f>SUM(E12,G12,I12,K12)</f>
        <v>300</v>
      </c>
      <c r="E12" s="86">
        <v>210</v>
      </c>
      <c r="F12" s="153">
        <f>+E12/C14*100</f>
        <v>0.18867924528301888</v>
      </c>
      <c r="G12" s="86"/>
      <c r="H12" s="153"/>
      <c r="I12" s="86">
        <v>60</v>
      </c>
      <c r="J12" s="153">
        <f>+I12/C14*100</f>
        <v>5.3908355795148251E-2</v>
      </c>
      <c r="K12" s="86">
        <v>30</v>
      </c>
      <c r="L12" s="156">
        <f>+K12/C14*100</f>
        <v>2.6954177897574125E-2</v>
      </c>
      <c r="M12" s="100"/>
      <c r="N12" s="153"/>
      <c r="O12" s="86"/>
      <c r="P12" s="153"/>
      <c r="Q12" s="100"/>
      <c r="R12" s="87"/>
    </row>
    <row r="13" spans="1:18" ht="21" customHeight="1">
      <c r="A13" s="781"/>
      <c r="B13" s="758" t="s">
        <v>145</v>
      </c>
      <c r="C13" s="759"/>
      <c r="D13" s="100"/>
      <c r="E13" s="86"/>
      <c r="F13" s="153"/>
      <c r="G13" s="86"/>
      <c r="H13" s="153"/>
      <c r="I13" s="86"/>
      <c r="J13" s="153"/>
      <c r="K13" s="86"/>
      <c r="L13" s="156"/>
      <c r="M13" s="100"/>
      <c r="N13" s="159"/>
      <c r="O13" s="86"/>
      <c r="P13" s="159"/>
      <c r="Q13" s="100"/>
      <c r="R13" s="87"/>
    </row>
    <row r="14" spans="1:18" ht="21" customHeight="1" thickBot="1">
      <c r="A14" s="784" t="s">
        <v>160</v>
      </c>
      <c r="B14" s="785"/>
      <c r="C14" s="108">
        <f>D14+M14+O14</f>
        <v>111300</v>
      </c>
      <c r="D14" s="101">
        <f>SUM(D10:D13)</f>
        <v>94830</v>
      </c>
      <c r="E14" s="96">
        <f>SUM(E10:E13)</f>
        <v>31590</v>
      </c>
      <c r="F14" s="157">
        <f>+E14/C14*100</f>
        <v>28.38274932614555</v>
      </c>
      <c r="G14" s="96">
        <f>SUM(G10:G13)</f>
        <v>26670</v>
      </c>
      <c r="H14" s="157">
        <f>+G14/C14*100</f>
        <v>23.962264150943398</v>
      </c>
      <c r="I14" s="96">
        <f>SUM(I10:I13)</f>
        <v>35940</v>
      </c>
      <c r="J14" s="157">
        <f>+I14/C14*100</f>
        <v>32.291105121293803</v>
      </c>
      <c r="K14" s="96">
        <f>SUM(K10:K13)</f>
        <v>630</v>
      </c>
      <c r="L14" s="160">
        <f>+K14/C14*100</f>
        <v>0.56603773584905659</v>
      </c>
      <c r="M14" s="96">
        <f>SUM(M10:M13)</f>
        <v>16470</v>
      </c>
      <c r="N14" s="157">
        <f>+M14/C14*100</f>
        <v>14.797843665768193</v>
      </c>
      <c r="O14" s="96"/>
      <c r="P14" s="158"/>
      <c r="Q14" s="101">
        <f>SUM(Q10:Q13)</f>
        <v>3260</v>
      </c>
      <c r="R14" s="97">
        <f>Q14/C14*100</f>
        <v>2.9290206648697215</v>
      </c>
    </row>
    <row r="15" spans="1:18" ht="21" customHeight="1">
      <c r="A15" s="780" t="s">
        <v>153</v>
      </c>
      <c r="B15" s="786" t="s">
        <v>142</v>
      </c>
      <c r="C15" s="788"/>
      <c r="D15" s="102">
        <f>SUM(E15,G15,I15,K15)</f>
        <v>77250</v>
      </c>
      <c r="E15" s="94">
        <v>21270</v>
      </c>
      <c r="F15" s="154">
        <f>+E15/C19*100</f>
        <v>22.281583909490887</v>
      </c>
      <c r="G15" s="94">
        <v>40080</v>
      </c>
      <c r="H15" s="154">
        <f>+G15/C19*100</f>
        <v>41.98617221873036</v>
      </c>
      <c r="I15" s="94">
        <v>15900</v>
      </c>
      <c r="J15" s="154">
        <f>+I15/C19*100</f>
        <v>16.656191074795725</v>
      </c>
      <c r="K15" s="94"/>
      <c r="L15" s="156"/>
      <c r="M15" s="102">
        <v>7890</v>
      </c>
      <c r="N15" s="159">
        <f>+M15/C19*100</f>
        <v>8.2652419861722191</v>
      </c>
      <c r="O15" s="94">
        <v>1530</v>
      </c>
      <c r="P15" s="159">
        <f>O15/C19*100</f>
        <v>1.6027655562539285</v>
      </c>
      <c r="Q15" s="102">
        <v>3480</v>
      </c>
      <c r="R15" s="95">
        <f>Q15/C19*100</f>
        <v>3.6455059710873665</v>
      </c>
    </row>
    <row r="16" spans="1:18" ht="21" customHeight="1">
      <c r="A16" s="781"/>
      <c r="B16" s="758" t="s">
        <v>143</v>
      </c>
      <c r="C16" s="759"/>
      <c r="D16" s="100">
        <f>SUM(E16,G16,I16,K16)</f>
        <v>7830</v>
      </c>
      <c r="E16" s="86">
        <v>180</v>
      </c>
      <c r="F16" s="153">
        <f>+E16/C19*100</f>
        <v>0.18856065367693275</v>
      </c>
      <c r="G16" s="86">
        <v>6150</v>
      </c>
      <c r="H16" s="153">
        <f>+G16/C19*100</f>
        <v>6.4424890006285356</v>
      </c>
      <c r="I16" s="86">
        <v>1500</v>
      </c>
      <c r="J16" s="153">
        <f>+I16/C19*100</f>
        <v>1.5713387806411061</v>
      </c>
      <c r="K16" s="86"/>
      <c r="L16" s="156"/>
      <c r="M16" s="100">
        <v>360</v>
      </c>
      <c r="N16" s="159">
        <f>+M16/C19*100</f>
        <v>0.37712130735386551</v>
      </c>
      <c r="O16" s="86"/>
      <c r="P16" s="159"/>
      <c r="Q16" s="100"/>
      <c r="R16" s="87"/>
    </row>
    <row r="17" spans="1:18" ht="21" customHeight="1">
      <c r="A17" s="781"/>
      <c r="B17" s="758" t="s">
        <v>144</v>
      </c>
      <c r="C17" s="759"/>
      <c r="D17" s="100"/>
      <c r="E17" s="86"/>
      <c r="F17" s="153"/>
      <c r="G17" s="86"/>
      <c r="H17" s="153"/>
      <c r="I17" s="86"/>
      <c r="J17" s="153"/>
      <c r="K17" s="86"/>
      <c r="L17" s="156"/>
      <c r="M17" s="100">
        <v>600</v>
      </c>
      <c r="N17" s="159">
        <f>+M17/C19*100</f>
        <v>0.62853551225644255</v>
      </c>
      <c r="O17" s="86"/>
      <c r="P17" s="159"/>
      <c r="Q17" s="100"/>
      <c r="R17" s="87"/>
    </row>
    <row r="18" spans="1:18" ht="21" customHeight="1">
      <c r="A18" s="781"/>
      <c r="B18" s="758" t="s">
        <v>145</v>
      </c>
      <c r="C18" s="759"/>
      <c r="D18" s="100"/>
      <c r="E18" s="86"/>
      <c r="F18" s="153"/>
      <c r="G18" s="86"/>
      <c r="H18" s="153"/>
      <c r="I18" s="86"/>
      <c r="J18" s="153"/>
      <c r="K18" s="86"/>
      <c r="L18" s="156"/>
      <c r="M18" s="100"/>
      <c r="N18" s="159"/>
      <c r="O18" s="86"/>
      <c r="P18" s="159"/>
      <c r="Q18" s="100"/>
      <c r="R18" s="87"/>
    </row>
    <row r="19" spans="1:18" ht="21" customHeight="1" thickBot="1">
      <c r="A19" s="782" t="s">
        <v>160</v>
      </c>
      <c r="B19" s="783"/>
      <c r="C19" s="107">
        <f>D19+M19+O19</f>
        <v>95460</v>
      </c>
      <c r="D19" s="103">
        <f>SUM(D15:D18)</f>
        <v>85080</v>
      </c>
      <c r="E19" s="88">
        <f>SUM(E15:E18)</f>
        <v>21450</v>
      </c>
      <c r="F19" s="157">
        <f>+E19/C19*100</f>
        <v>22.470144563167818</v>
      </c>
      <c r="G19" s="88">
        <f>SUM(G15:G18)</f>
        <v>46230</v>
      </c>
      <c r="H19" s="157">
        <f>+G19/C19*100</f>
        <v>48.428661219358894</v>
      </c>
      <c r="I19" s="88">
        <f>SUM(I15:I18)</f>
        <v>17400</v>
      </c>
      <c r="J19" s="157">
        <f>+I19/C19*100</f>
        <v>18.227529855436835</v>
      </c>
      <c r="K19" s="88"/>
      <c r="L19" s="160"/>
      <c r="M19" s="88">
        <f>SUM(M15:M18)</f>
        <v>8850</v>
      </c>
      <c r="N19" s="161">
        <f>+M19/C19*100</f>
        <v>9.2708988057825259</v>
      </c>
      <c r="O19" s="88">
        <f>SUM(O15:O18)</f>
        <v>1530</v>
      </c>
      <c r="P19" s="158">
        <f>+O19/C19*100</f>
        <v>1.6027655562539285</v>
      </c>
      <c r="Q19" s="103">
        <f>SUM(Q15:Q18)</f>
        <v>3480</v>
      </c>
      <c r="R19" s="89">
        <f>Q19/C19*100</f>
        <v>3.6455059710873665</v>
      </c>
    </row>
    <row r="20" spans="1:18" ht="21" customHeight="1">
      <c r="A20" s="781" t="s">
        <v>136</v>
      </c>
      <c r="B20" s="786" t="s">
        <v>142</v>
      </c>
      <c r="C20" s="788"/>
      <c r="D20" s="109">
        <f>SUM(E20,G20,I20,K20)</f>
        <v>199290</v>
      </c>
      <c r="E20" s="92">
        <v>720</v>
      </c>
      <c r="F20" s="154">
        <f>+E20/C24*100</f>
        <v>0.29108550636749547</v>
      </c>
      <c r="G20" s="92">
        <v>17700</v>
      </c>
      <c r="H20" s="154">
        <f>+G20/C24*100</f>
        <v>7.1558520315342626</v>
      </c>
      <c r="I20" s="92">
        <v>180870</v>
      </c>
      <c r="J20" s="154">
        <f>+I20/C24*100</f>
        <v>73.123104912067916</v>
      </c>
      <c r="K20" s="92"/>
      <c r="L20" s="156"/>
      <c r="M20" s="102">
        <v>20580</v>
      </c>
      <c r="N20" s="159">
        <f>+M20/C24*100</f>
        <v>8.3201940570042439</v>
      </c>
      <c r="O20" s="92"/>
      <c r="P20" s="159"/>
      <c r="Q20" s="109"/>
      <c r="R20" s="93"/>
    </row>
    <row r="21" spans="1:18" ht="21" customHeight="1">
      <c r="A21" s="781"/>
      <c r="B21" s="758" t="s">
        <v>143</v>
      </c>
      <c r="C21" s="759"/>
      <c r="D21" s="100">
        <f>SUM(E21,G21,I21,K21)</f>
        <v>9300</v>
      </c>
      <c r="E21" s="86">
        <v>840</v>
      </c>
      <c r="F21" s="153">
        <f>+E21/C24*100</f>
        <v>0.33959975742874471</v>
      </c>
      <c r="G21" s="86">
        <v>5520</v>
      </c>
      <c r="H21" s="153">
        <f>+G21/C24*100</f>
        <v>2.2316555488174652</v>
      </c>
      <c r="I21" s="86">
        <v>2940</v>
      </c>
      <c r="J21" s="153">
        <f>+I21/C24*100</f>
        <v>1.1885991510006064</v>
      </c>
      <c r="K21" s="86"/>
      <c r="L21" s="156"/>
      <c r="M21" s="100">
        <v>12300</v>
      </c>
      <c r="N21" s="159">
        <f>+M21/C24*100</f>
        <v>4.9727107337780474</v>
      </c>
      <c r="O21" s="86"/>
      <c r="P21" s="159"/>
      <c r="Q21" s="100"/>
      <c r="R21" s="87"/>
    </row>
    <row r="22" spans="1:18" ht="21" customHeight="1">
      <c r="A22" s="781"/>
      <c r="B22" s="758" t="s">
        <v>144</v>
      </c>
      <c r="C22" s="759"/>
      <c r="D22" s="100">
        <f>SUM(E22,G22,I22,K22)</f>
        <v>2280</v>
      </c>
      <c r="E22" s="86"/>
      <c r="F22" s="153"/>
      <c r="G22" s="86">
        <v>390</v>
      </c>
      <c r="H22" s="153">
        <f>+G22/C24*100</f>
        <v>0.15767131594906003</v>
      </c>
      <c r="I22" s="86">
        <v>1890</v>
      </c>
      <c r="J22" s="153">
        <f>+I22/C24*100</f>
        <v>0.76409945421467551</v>
      </c>
      <c r="K22" s="86"/>
      <c r="L22" s="156"/>
      <c r="M22" s="100">
        <v>2550</v>
      </c>
      <c r="N22" s="159">
        <f>+M22/C24*100</f>
        <v>1.0309278350515463</v>
      </c>
      <c r="O22" s="86"/>
      <c r="P22" s="159"/>
      <c r="Q22" s="100"/>
      <c r="R22" s="87"/>
    </row>
    <row r="23" spans="1:18" ht="21" customHeight="1">
      <c r="A23" s="781"/>
      <c r="B23" s="758" t="s">
        <v>145</v>
      </c>
      <c r="C23" s="759"/>
      <c r="D23" s="100"/>
      <c r="E23" s="86"/>
      <c r="F23" s="153"/>
      <c r="G23" s="86"/>
      <c r="H23" s="153"/>
      <c r="I23" s="86"/>
      <c r="J23" s="153"/>
      <c r="K23" s="86"/>
      <c r="L23" s="156"/>
      <c r="M23" s="100">
        <v>1050</v>
      </c>
      <c r="N23" s="159">
        <f>+M23/C24*100</f>
        <v>0.42449969678593086</v>
      </c>
      <c r="O23" s="86"/>
      <c r="P23" s="159"/>
      <c r="Q23" s="100"/>
      <c r="R23" s="87"/>
    </row>
    <row r="24" spans="1:18" ht="21" customHeight="1" thickBot="1">
      <c r="A24" s="784" t="s">
        <v>160</v>
      </c>
      <c r="B24" s="785"/>
      <c r="C24" s="108">
        <f>D24+M24+O24</f>
        <v>247350</v>
      </c>
      <c r="D24" s="101">
        <f>SUM(D20:D23)</f>
        <v>210870</v>
      </c>
      <c r="E24" s="96">
        <f>SUM(E20:E23)</f>
        <v>1560</v>
      </c>
      <c r="F24" s="157">
        <f>+E24/C24*100</f>
        <v>0.63068526379624013</v>
      </c>
      <c r="G24" s="96">
        <f>SUM(G20:G23)</f>
        <v>23610</v>
      </c>
      <c r="H24" s="157">
        <f>+G24/C24*100</f>
        <v>9.5451788963007882</v>
      </c>
      <c r="I24" s="96">
        <f>SUM(I20:I23)</f>
        <v>185700</v>
      </c>
      <c r="J24" s="157">
        <f>+I24/C24*100</f>
        <v>75.075803517283205</v>
      </c>
      <c r="K24" s="96"/>
      <c r="L24" s="160"/>
      <c r="M24" s="103">
        <f>SUM(M20:M23)</f>
        <v>36480</v>
      </c>
      <c r="N24" s="161">
        <f>+M24/C24*100</f>
        <v>14.74833232261977</v>
      </c>
      <c r="O24" s="88"/>
      <c r="P24" s="158"/>
      <c r="Q24" s="101"/>
      <c r="R24" s="97"/>
    </row>
    <row r="25" spans="1:18" ht="21" customHeight="1">
      <c r="A25" s="780" t="s">
        <v>137</v>
      </c>
      <c r="B25" s="786" t="s">
        <v>142</v>
      </c>
      <c r="C25" s="788"/>
      <c r="D25" s="102">
        <f>SUM(E25,G25,I25,K25)</f>
        <v>359700</v>
      </c>
      <c r="E25" s="94"/>
      <c r="F25" s="154"/>
      <c r="G25" s="94">
        <v>31560</v>
      </c>
      <c r="H25" s="154">
        <f>+G25/C29*100</f>
        <v>6.6447700859019703</v>
      </c>
      <c r="I25" s="94">
        <v>327330</v>
      </c>
      <c r="J25" s="154">
        <f>+I25/C29*100</f>
        <v>68.917382516422435</v>
      </c>
      <c r="K25" s="94">
        <v>810</v>
      </c>
      <c r="L25" s="156">
        <f>K25/C29*100</f>
        <v>0.17054067710965135</v>
      </c>
      <c r="M25" s="102">
        <v>47040</v>
      </c>
      <c r="N25" s="159">
        <f>+M25/C29*100</f>
        <v>9.9039919151086409</v>
      </c>
      <c r="O25" s="94"/>
      <c r="P25" s="159"/>
      <c r="Q25" s="102"/>
      <c r="R25" s="95"/>
    </row>
    <row r="26" spans="1:18" ht="21" customHeight="1">
      <c r="A26" s="781"/>
      <c r="B26" s="758" t="s">
        <v>143</v>
      </c>
      <c r="C26" s="759"/>
      <c r="D26" s="100">
        <f>SUM(E26,G26,I26,K26)</f>
        <v>43320</v>
      </c>
      <c r="E26" s="86"/>
      <c r="F26" s="153"/>
      <c r="G26" s="86">
        <v>300</v>
      </c>
      <c r="H26" s="153">
        <f>+G26/C29*100</f>
        <v>6.3163213744315314E-2</v>
      </c>
      <c r="I26" s="86">
        <v>42630</v>
      </c>
      <c r="J26" s="153">
        <f>+I26/C29*100</f>
        <v>8.9754926730672064</v>
      </c>
      <c r="K26" s="86">
        <v>390</v>
      </c>
      <c r="L26" s="156">
        <f>+K26/C29*100</f>
        <v>8.2112177867609909E-2</v>
      </c>
      <c r="M26" s="100">
        <v>16380</v>
      </c>
      <c r="N26" s="159">
        <f>+M26/C29*100</f>
        <v>3.448711470439616</v>
      </c>
      <c r="O26" s="86"/>
      <c r="P26" s="159"/>
      <c r="Q26" s="100"/>
      <c r="R26" s="87"/>
    </row>
    <row r="27" spans="1:18" ht="21" customHeight="1">
      <c r="A27" s="781"/>
      <c r="B27" s="758" t="s">
        <v>144</v>
      </c>
      <c r="C27" s="759"/>
      <c r="D27" s="100">
        <f>SUM(E27,G27,I27,K27)</f>
        <v>510</v>
      </c>
      <c r="E27" s="86"/>
      <c r="F27" s="153"/>
      <c r="G27" s="86">
        <v>480</v>
      </c>
      <c r="H27" s="153">
        <f>G27/C29*100</f>
        <v>0.1010611419909045</v>
      </c>
      <c r="I27" s="86">
        <v>30</v>
      </c>
      <c r="J27" s="153">
        <f>+I27/C29*100</f>
        <v>6.3163213744315315E-3</v>
      </c>
      <c r="K27" s="86"/>
      <c r="L27" s="156"/>
      <c r="M27" s="100">
        <v>7890</v>
      </c>
      <c r="N27" s="159">
        <f>+M27/C29*100</f>
        <v>1.6611925214754926</v>
      </c>
      <c r="O27" s="86"/>
      <c r="P27" s="159"/>
      <c r="Q27" s="100"/>
      <c r="R27" s="87"/>
    </row>
    <row r="28" spans="1:18" ht="21" customHeight="1">
      <c r="A28" s="781"/>
      <c r="B28" s="758" t="s">
        <v>145</v>
      </c>
      <c r="C28" s="759"/>
      <c r="D28" s="100">
        <f>SUM(E28,G28,I28,K28)</f>
        <v>120</v>
      </c>
      <c r="E28" s="86"/>
      <c r="F28" s="153"/>
      <c r="G28" s="86"/>
      <c r="H28" s="153"/>
      <c r="I28" s="86">
        <v>120</v>
      </c>
      <c r="J28" s="153">
        <f>+I28/C29*100</f>
        <v>2.5265285497726126E-2</v>
      </c>
      <c r="K28" s="86"/>
      <c r="L28" s="156"/>
      <c r="M28" s="100"/>
      <c r="N28" s="159"/>
      <c r="O28" s="86"/>
      <c r="P28" s="159"/>
      <c r="Q28" s="100"/>
      <c r="R28" s="87"/>
    </row>
    <row r="29" spans="1:18" ht="21" customHeight="1" thickBot="1">
      <c r="A29" s="782" t="s">
        <v>160</v>
      </c>
      <c r="B29" s="783"/>
      <c r="C29" s="107">
        <f>D29+M29+O29</f>
        <v>474960</v>
      </c>
      <c r="D29" s="103">
        <f>SUM(D25:D28)</f>
        <v>403650</v>
      </c>
      <c r="E29" s="88"/>
      <c r="F29" s="157"/>
      <c r="G29" s="88">
        <f>SUM(G25:G28)</f>
        <v>32340</v>
      </c>
      <c r="H29" s="157">
        <f>+G29/C29*100</f>
        <v>6.808994441637191</v>
      </c>
      <c r="I29" s="88">
        <f>SUM(I25:I28)</f>
        <v>370110</v>
      </c>
      <c r="J29" s="157">
        <f>+I29/C29*100</f>
        <v>77.924456796361795</v>
      </c>
      <c r="K29" s="88">
        <f>SUM(K25:K28)</f>
        <v>1200</v>
      </c>
      <c r="L29" s="160">
        <f>+K29/C29*100</f>
        <v>0.25265285497726125</v>
      </c>
      <c r="M29" s="103">
        <f>SUM(M25:M28)</f>
        <v>71310</v>
      </c>
      <c r="N29" s="161">
        <f>+M29/C29*100</f>
        <v>15.01389590702375</v>
      </c>
      <c r="O29" s="88"/>
      <c r="P29" s="158"/>
      <c r="Q29" s="103"/>
      <c r="R29" s="89"/>
    </row>
    <row r="30" spans="1:18" ht="21" customHeight="1">
      <c r="A30" s="780" t="s">
        <v>5</v>
      </c>
      <c r="B30" s="786" t="s">
        <v>142</v>
      </c>
      <c r="C30" s="788"/>
      <c r="D30" s="102">
        <f>SUM(E30,G30,I30,K30)</f>
        <v>7980</v>
      </c>
      <c r="E30" s="94"/>
      <c r="F30" s="154"/>
      <c r="G30" s="94">
        <v>6900</v>
      </c>
      <c r="H30" s="154">
        <f>+G30/C34*100</f>
        <v>67.251461988304101</v>
      </c>
      <c r="I30" s="94">
        <v>1080</v>
      </c>
      <c r="J30" s="154">
        <f>+I30/C34*100</f>
        <v>10.526315789473683</v>
      </c>
      <c r="K30" s="94"/>
      <c r="L30" s="156"/>
      <c r="M30" s="102">
        <v>1650</v>
      </c>
      <c r="N30" s="159">
        <f>+M30/C34*100</f>
        <v>16.081871345029239</v>
      </c>
      <c r="O30" s="94"/>
      <c r="P30" s="159"/>
      <c r="Q30" s="102"/>
      <c r="R30" s="95"/>
    </row>
    <row r="31" spans="1:18" ht="21" customHeight="1">
      <c r="A31" s="781"/>
      <c r="B31" s="758" t="s">
        <v>143</v>
      </c>
      <c r="C31" s="759"/>
      <c r="D31" s="100">
        <f>SUM(E31,G31,I31,K31)</f>
        <v>540</v>
      </c>
      <c r="E31" s="86"/>
      <c r="F31" s="153"/>
      <c r="G31" s="86"/>
      <c r="H31" s="153"/>
      <c r="I31" s="86">
        <v>540</v>
      </c>
      <c r="J31" s="153">
        <f>I31/C34*100</f>
        <v>5.2631578947368416</v>
      </c>
      <c r="K31" s="86"/>
      <c r="L31" s="156"/>
      <c r="M31" s="100">
        <v>30</v>
      </c>
      <c r="N31" s="159">
        <f>+M31/C34*100</f>
        <v>0.29239766081871343</v>
      </c>
      <c r="O31" s="86"/>
      <c r="P31" s="159"/>
      <c r="Q31" s="100"/>
      <c r="R31" s="87"/>
    </row>
    <row r="32" spans="1:18" ht="21" customHeight="1">
      <c r="A32" s="781"/>
      <c r="B32" s="758" t="s">
        <v>144</v>
      </c>
      <c r="C32" s="759"/>
      <c r="D32" s="100">
        <f>SUM(E32,G32,I32,K32)</f>
        <v>30</v>
      </c>
      <c r="E32" s="86"/>
      <c r="F32" s="153"/>
      <c r="G32" s="86"/>
      <c r="H32" s="153"/>
      <c r="I32" s="86">
        <v>30</v>
      </c>
      <c r="J32" s="153">
        <f>I32/C34*100</f>
        <v>0.29239766081871343</v>
      </c>
      <c r="K32" s="86"/>
      <c r="L32" s="156"/>
      <c r="M32" s="100">
        <v>30</v>
      </c>
      <c r="N32" s="159">
        <f>+M32/C34*100</f>
        <v>0.29239766081871343</v>
      </c>
      <c r="O32" s="86"/>
      <c r="P32" s="159"/>
      <c r="Q32" s="100"/>
      <c r="R32" s="87"/>
    </row>
    <row r="33" spans="1:18" ht="21" customHeight="1">
      <c r="A33" s="781"/>
      <c r="B33" s="758" t="s">
        <v>145</v>
      </c>
      <c r="C33" s="759"/>
      <c r="D33" s="100"/>
      <c r="E33" s="86"/>
      <c r="F33" s="153"/>
      <c r="G33" s="86"/>
      <c r="H33" s="153"/>
      <c r="I33" s="86"/>
      <c r="J33" s="153"/>
      <c r="K33" s="86"/>
      <c r="L33" s="156"/>
      <c r="M33" s="100"/>
      <c r="N33" s="159"/>
      <c r="O33" s="86"/>
      <c r="P33" s="159"/>
      <c r="Q33" s="100"/>
      <c r="R33" s="87"/>
    </row>
    <row r="34" spans="1:18" ht="21" customHeight="1" thickBot="1">
      <c r="A34" s="782" t="s">
        <v>160</v>
      </c>
      <c r="B34" s="783"/>
      <c r="C34" s="107">
        <f>D34+M34+O34</f>
        <v>10260</v>
      </c>
      <c r="D34" s="103">
        <f>SUM(D30:D33)</f>
        <v>8550</v>
      </c>
      <c r="E34" s="88"/>
      <c r="F34" s="157"/>
      <c r="G34" s="88">
        <f>SUM(G30:G33)</f>
        <v>6900</v>
      </c>
      <c r="H34" s="157">
        <f>+G34/C34*100</f>
        <v>67.251461988304101</v>
      </c>
      <c r="I34" s="88">
        <f>SUM(I30:I33)</f>
        <v>1650</v>
      </c>
      <c r="J34" s="157">
        <f>+I34/C34*100</f>
        <v>16.081871345029239</v>
      </c>
      <c r="K34" s="88"/>
      <c r="L34" s="160"/>
      <c r="M34" s="103">
        <f>SUM(M30:M33)</f>
        <v>1710</v>
      </c>
      <c r="N34" s="161">
        <f>+M34/C34*100</f>
        <v>16.666666666666664</v>
      </c>
      <c r="O34" s="88"/>
      <c r="P34" s="158"/>
      <c r="Q34" s="103"/>
      <c r="R34" s="89"/>
    </row>
    <row r="35" spans="1:18" ht="21" customHeight="1">
      <c r="A35" s="781" t="s">
        <v>35</v>
      </c>
      <c r="B35" s="786" t="s">
        <v>142</v>
      </c>
      <c r="C35" s="788"/>
      <c r="D35" s="109">
        <f>SUM(E35,G35,I35,K35)</f>
        <v>222450</v>
      </c>
      <c r="E35" s="92">
        <v>132690</v>
      </c>
      <c r="F35" s="154">
        <f>+E35/C39*100</f>
        <v>50.473582106584502</v>
      </c>
      <c r="G35" s="92">
        <v>74370</v>
      </c>
      <c r="H35" s="154">
        <f>+G35/C39*100</f>
        <v>28.289398607782722</v>
      </c>
      <c r="I35" s="92">
        <v>13920</v>
      </c>
      <c r="J35" s="154">
        <f>+I35/C39*100</f>
        <v>5.2949903001255283</v>
      </c>
      <c r="K35" s="92">
        <v>1470</v>
      </c>
      <c r="L35" s="156">
        <f>+K35/C39*100</f>
        <v>0.55916923428049747</v>
      </c>
      <c r="M35" s="102">
        <v>11790</v>
      </c>
      <c r="N35" s="159">
        <f>+M35/C39*100</f>
        <v>4.4847654912701129</v>
      </c>
      <c r="O35" s="92"/>
      <c r="P35" s="159"/>
      <c r="Q35" s="109"/>
      <c r="R35" s="93"/>
    </row>
    <row r="36" spans="1:18" ht="21" customHeight="1">
      <c r="A36" s="781"/>
      <c r="B36" s="758" t="s">
        <v>143</v>
      </c>
      <c r="C36" s="759"/>
      <c r="D36" s="100">
        <f>SUM(E36,G36,I36,K36)</f>
        <v>22650</v>
      </c>
      <c r="E36" s="86">
        <v>2490</v>
      </c>
      <c r="F36" s="153">
        <f>+E36/C39*100</f>
        <v>0.94716421316900601</v>
      </c>
      <c r="G36" s="86">
        <v>11070</v>
      </c>
      <c r="H36" s="153">
        <f>+G36/C39*100</f>
        <v>4.2108866826429301</v>
      </c>
      <c r="I36" s="86">
        <v>8190</v>
      </c>
      <c r="J36" s="153">
        <f>+I36/C39*100</f>
        <v>3.1153714481342005</v>
      </c>
      <c r="K36" s="86">
        <v>900</v>
      </c>
      <c r="L36" s="156">
        <f>+K36/C39*100</f>
        <v>0.3423485107839781</v>
      </c>
      <c r="M36" s="100">
        <v>2850</v>
      </c>
      <c r="N36" s="159">
        <f>+M36/C39*100</f>
        <v>1.0841036174825973</v>
      </c>
      <c r="O36" s="86"/>
      <c r="P36" s="159"/>
      <c r="Q36" s="100"/>
      <c r="R36" s="87"/>
    </row>
    <row r="37" spans="1:18" ht="21" customHeight="1">
      <c r="A37" s="781"/>
      <c r="B37" s="758" t="s">
        <v>144</v>
      </c>
      <c r="C37" s="759"/>
      <c r="D37" s="100">
        <f>SUM(E37,G37,I37,K37)</f>
        <v>1110</v>
      </c>
      <c r="E37" s="86"/>
      <c r="F37" s="153"/>
      <c r="G37" s="86"/>
      <c r="H37" s="153"/>
      <c r="I37" s="86">
        <v>1080</v>
      </c>
      <c r="J37" s="153">
        <f>+I37/C39*100</f>
        <v>0.41081821294077375</v>
      </c>
      <c r="K37" s="86">
        <v>30</v>
      </c>
      <c r="L37" s="156">
        <f>+K37/C39*100</f>
        <v>1.1411617026132602E-2</v>
      </c>
      <c r="M37" s="100">
        <v>2040</v>
      </c>
      <c r="N37" s="159">
        <f>+M37/C39*100</f>
        <v>0.77598995777701696</v>
      </c>
      <c r="O37" s="86"/>
      <c r="P37" s="159"/>
      <c r="Q37" s="100"/>
      <c r="R37" s="87"/>
    </row>
    <row r="38" spans="1:18" ht="21" customHeight="1">
      <c r="A38" s="781"/>
      <c r="B38" s="758" t="s">
        <v>145</v>
      </c>
      <c r="C38" s="759"/>
      <c r="D38" s="100"/>
      <c r="E38" s="86"/>
      <c r="F38" s="153"/>
      <c r="G38" s="86"/>
      <c r="H38" s="153"/>
      <c r="I38" s="86"/>
      <c r="J38" s="153"/>
      <c r="K38" s="86"/>
      <c r="L38" s="156"/>
      <c r="M38" s="100"/>
      <c r="N38" s="159"/>
      <c r="O38" s="86"/>
      <c r="P38" s="159"/>
      <c r="Q38" s="100"/>
      <c r="R38" s="87"/>
    </row>
    <row r="39" spans="1:18" ht="21" customHeight="1" thickBot="1">
      <c r="A39" s="784" t="s">
        <v>160</v>
      </c>
      <c r="B39" s="785"/>
      <c r="C39" s="108">
        <f>D39+M39+O39</f>
        <v>262890</v>
      </c>
      <c r="D39" s="101">
        <f>SUM(D35:D38)</f>
        <v>246210</v>
      </c>
      <c r="E39" s="96">
        <f>SUM(E35:E38)</f>
        <v>135180</v>
      </c>
      <c r="F39" s="157">
        <f>+E39/C39*100</f>
        <v>51.420746319753505</v>
      </c>
      <c r="G39" s="96">
        <f>SUM(G35:G38)</f>
        <v>85440</v>
      </c>
      <c r="H39" s="157">
        <f>+G39/C39*100</f>
        <v>32.500285290425651</v>
      </c>
      <c r="I39" s="96">
        <f>SUM(I35:I38)</f>
        <v>23190</v>
      </c>
      <c r="J39" s="157">
        <f>+I39/C39*100</f>
        <v>8.8211799612005031</v>
      </c>
      <c r="K39" s="96">
        <f>SUM(K35:K38)</f>
        <v>2400</v>
      </c>
      <c r="L39" s="160">
        <f>+K39/C39*100</f>
        <v>0.91292936209060815</v>
      </c>
      <c r="M39" s="103">
        <f>SUM(M35:M38)</f>
        <v>16680</v>
      </c>
      <c r="N39" s="161">
        <f>+M39/C39*100</f>
        <v>6.3448590665297271</v>
      </c>
      <c r="O39" s="88"/>
      <c r="P39" s="158"/>
      <c r="Q39" s="101"/>
      <c r="R39" s="97"/>
    </row>
    <row r="40" spans="1:18" ht="21" customHeight="1">
      <c r="A40" s="780" t="s">
        <v>40</v>
      </c>
      <c r="B40" s="786" t="s">
        <v>142</v>
      </c>
      <c r="C40" s="787"/>
      <c r="D40" s="102">
        <f>SUM(E40,G40,I40,K40)</f>
        <v>30930</v>
      </c>
      <c r="E40" s="94">
        <v>22290</v>
      </c>
      <c r="F40" s="154">
        <f>+E40/C44*100</f>
        <v>64.106988783433991</v>
      </c>
      <c r="G40" s="94">
        <v>8190</v>
      </c>
      <c r="H40" s="154">
        <f>+G40/C44*100</f>
        <v>23.554788610871441</v>
      </c>
      <c r="I40" s="94">
        <v>450</v>
      </c>
      <c r="J40" s="154">
        <f>+I40/C44*100</f>
        <v>1.2942191544434858</v>
      </c>
      <c r="K40" s="94"/>
      <c r="L40" s="156"/>
      <c r="M40" s="102">
        <v>1500</v>
      </c>
      <c r="N40" s="159">
        <f>+M40/C44*100</f>
        <v>4.3140638481449525</v>
      </c>
      <c r="O40" s="94"/>
      <c r="P40" s="159"/>
      <c r="Q40" s="102"/>
      <c r="R40" s="95"/>
    </row>
    <row r="41" spans="1:18" ht="21" customHeight="1">
      <c r="A41" s="781"/>
      <c r="B41" s="758" t="s">
        <v>143</v>
      </c>
      <c r="C41" s="777"/>
      <c r="D41" s="100">
        <f>SUM(E41,G41,I41,K41)</f>
        <v>2070</v>
      </c>
      <c r="E41" s="86">
        <v>1470</v>
      </c>
      <c r="F41" s="153">
        <f>+E41/C44*100</f>
        <v>4.227782571182054</v>
      </c>
      <c r="G41" s="86">
        <v>600</v>
      </c>
      <c r="H41" s="153">
        <f>+G41/C44*100</f>
        <v>1.7256255392579811</v>
      </c>
      <c r="I41" s="86"/>
      <c r="J41" s="153"/>
      <c r="K41" s="86"/>
      <c r="L41" s="156"/>
      <c r="M41" s="100">
        <v>270</v>
      </c>
      <c r="N41" s="159">
        <f>+M41/C44*100</f>
        <v>0.77653149266609145</v>
      </c>
      <c r="O41" s="86"/>
      <c r="P41" s="159"/>
      <c r="Q41" s="100"/>
      <c r="R41" s="87"/>
    </row>
    <row r="42" spans="1:18" ht="21" customHeight="1">
      <c r="A42" s="781"/>
      <c r="B42" s="758" t="s">
        <v>144</v>
      </c>
      <c r="C42" s="777"/>
      <c r="D42" s="100"/>
      <c r="E42" s="86"/>
      <c r="F42" s="153"/>
      <c r="G42" s="86"/>
      <c r="H42" s="153"/>
      <c r="I42" s="86"/>
      <c r="J42" s="153"/>
      <c r="K42" s="86"/>
      <c r="L42" s="156"/>
      <c r="M42" s="100"/>
      <c r="N42" s="159"/>
      <c r="O42" s="86"/>
      <c r="P42" s="159"/>
      <c r="Q42" s="100"/>
      <c r="R42" s="87"/>
    </row>
    <row r="43" spans="1:18" ht="21" customHeight="1">
      <c r="A43" s="781"/>
      <c r="B43" s="758" t="s">
        <v>145</v>
      </c>
      <c r="C43" s="777"/>
      <c r="D43" s="100"/>
      <c r="E43" s="86"/>
      <c r="F43" s="153"/>
      <c r="G43" s="86"/>
      <c r="H43" s="153"/>
      <c r="I43" s="86"/>
      <c r="J43" s="153"/>
      <c r="K43" s="86"/>
      <c r="L43" s="156"/>
      <c r="M43" s="100"/>
      <c r="N43" s="159"/>
      <c r="O43" s="86"/>
      <c r="P43" s="159"/>
      <c r="Q43" s="100"/>
      <c r="R43" s="87"/>
    </row>
    <row r="44" spans="1:18" ht="21" customHeight="1" thickBot="1">
      <c r="A44" s="778" t="s">
        <v>160</v>
      </c>
      <c r="B44" s="779"/>
      <c r="C44" s="107">
        <f>D44+M44+O44</f>
        <v>34770</v>
      </c>
      <c r="D44" s="103">
        <f>SUM(D40:D43)</f>
        <v>33000</v>
      </c>
      <c r="E44" s="88">
        <f>SUM(E40:E43)</f>
        <v>23760</v>
      </c>
      <c r="F44" s="157">
        <f>+E44/C44*100</f>
        <v>68.334771354616052</v>
      </c>
      <c r="G44" s="88">
        <f>SUM(G40:G43)</f>
        <v>8790</v>
      </c>
      <c r="H44" s="157">
        <f>+G44/C44*100</f>
        <v>25.28041415012942</v>
      </c>
      <c r="I44" s="88">
        <f>SUM(I40:I43)</f>
        <v>450</v>
      </c>
      <c r="J44" s="157">
        <f>+I44/C44*100</f>
        <v>1.2942191544434858</v>
      </c>
      <c r="K44" s="88"/>
      <c r="L44" s="160"/>
      <c r="M44" s="88">
        <f>SUM(M40:M43)</f>
        <v>1770</v>
      </c>
      <c r="N44" s="161">
        <f>+M44/C44*100</f>
        <v>5.0905953408110438</v>
      </c>
      <c r="O44" s="88"/>
      <c r="P44" s="158"/>
      <c r="Q44" s="103"/>
      <c r="R44" s="89"/>
    </row>
    <row r="45" spans="1:18" ht="36" customHeight="1">
      <c r="A45" s="757"/>
      <c r="B45" s="757"/>
      <c r="C45" s="757"/>
      <c r="D45" s="757"/>
      <c r="E45" s="757"/>
      <c r="F45" s="757"/>
      <c r="G45" s="757"/>
      <c r="H45" s="757"/>
      <c r="I45" s="757"/>
      <c r="J45" s="757"/>
      <c r="K45" s="177"/>
    </row>
    <row r="46" spans="1:18" ht="21" customHeight="1"/>
    <row r="47" spans="1:18" ht="21" customHeight="1"/>
    <row r="48" spans="1:18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</sheetData>
  <mergeCells count="62">
    <mergeCell ref="B31:C31"/>
    <mergeCell ref="B21:C21"/>
    <mergeCell ref="B22:C22"/>
    <mergeCell ref="B25:C25"/>
    <mergeCell ref="A30:A33"/>
    <mergeCell ref="A29:B29"/>
    <mergeCell ref="A25:A28"/>
    <mergeCell ref="B26:C26"/>
    <mergeCell ref="B27:C27"/>
    <mergeCell ref="E3:F3"/>
    <mergeCell ref="B15:C15"/>
    <mergeCell ref="B7:C7"/>
    <mergeCell ref="A15:A18"/>
    <mergeCell ref="B33:C33"/>
    <mergeCell ref="B30:C30"/>
    <mergeCell ref="B32:C32"/>
    <mergeCell ref="B23:C23"/>
    <mergeCell ref="A20:A23"/>
    <mergeCell ref="B28:C28"/>
    <mergeCell ref="A24:B24"/>
    <mergeCell ref="B20:C20"/>
    <mergeCell ref="A14:B14"/>
    <mergeCell ref="A9:B9"/>
    <mergeCell ref="B10:C10"/>
    <mergeCell ref="B8:C8"/>
    <mergeCell ref="A19:B19"/>
    <mergeCell ref="B11:C11"/>
    <mergeCell ref="B16:C16"/>
    <mergeCell ref="B5:C5"/>
    <mergeCell ref="A2:A4"/>
    <mergeCell ref="A10:A13"/>
    <mergeCell ref="A5:A8"/>
    <mergeCell ref="B2:C4"/>
    <mergeCell ref="B18:C18"/>
    <mergeCell ref="B6:C6"/>
    <mergeCell ref="B42:C42"/>
    <mergeCell ref="A35:A38"/>
    <mergeCell ref="B38:C38"/>
    <mergeCell ref="B43:C43"/>
    <mergeCell ref="B35:C35"/>
    <mergeCell ref="A34:B34"/>
    <mergeCell ref="A39:B39"/>
    <mergeCell ref="B36:C36"/>
    <mergeCell ref="B41:C41"/>
    <mergeCell ref="B37:C37"/>
    <mergeCell ref="B40:C40"/>
    <mergeCell ref="A45:J45"/>
    <mergeCell ref="B13:C13"/>
    <mergeCell ref="Q2:R3"/>
    <mergeCell ref="O3:P3"/>
    <mergeCell ref="B17:C17"/>
    <mergeCell ref="I3:J3"/>
    <mergeCell ref="M3:N3"/>
    <mergeCell ref="D2:J2"/>
    <mergeCell ref="G3:H3"/>
    <mergeCell ref="M2:P2"/>
    <mergeCell ref="K3:L3"/>
    <mergeCell ref="K2:L2"/>
    <mergeCell ref="D3:D4"/>
    <mergeCell ref="B12:C12"/>
    <mergeCell ref="A44:B44"/>
    <mergeCell ref="A40:A43"/>
  </mergeCells>
  <phoneticPr fontId="9"/>
  <printOptions horizontalCentered="1"/>
  <pageMargins left="0.59055118110236227" right="0.59055118110236227" top="0.59055118110236227" bottom="0.39370078740157483" header="0.51181102362204722" footer="0.31496062992125984"/>
  <pageSetup paperSize="9" scale="89" firstPageNumber="56" fitToHeight="0" orientation="portrait" useFirstPageNumber="1" r:id="rId1"/>
  <headerFooter scaleWithDoc="0" alignWithMargins="0">
    <oddFooter>&amp;C&amp;"ＭＳ Ｐゴシック,標準"&amp;11- &amp;P -</oddFooter>
  </headerFooter>
  <colBreaks count="1" manualBreakCount="1">
    <brk id="10" max="4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92"/>
  <sheetViews>
    <sheetView view="pageBreakPreview" zoomScale="75" zoomScaleNormal="75" zoomScaleSheetLayoutView="75" workbookViewId="0">
      <pane ySplit="6" topLeftCell="A7" activePane="bottomLeft" state="frozen"/>
      <selection activeCell="K29" sqref="J29:K29"/>
      <selection pane="bottomLeft"/>
    </sheetView>
  </sheetViews>
  <sheetFormatPr defaultColWidth="12.59765625" defaultRowHeight="14.25"/>
  <cols>
    <col min="1" max="1" width="3.8984375" style="31" customWidth="1"/>
    <col min="2" max="2" width="12.8984375" style="31" customWidth="1"/>
    <col min="3" max="3" width="12" style="31" customWidth="1"/>
    <col min="4" max="9" width="11.19921875" style="31" customWidth="1"/>
    <col min="10" max="15" width="5.59765625" style="31" customWidth="1"/>
    <col min="16" max="16" width="3.59765625" style="31" customWidth="1"/>
    <col min="17" max="17" width="5.59765625" style="31" customWidth="1"/>
    <col min="18" max="18" width="3.59765625" style="31" customWidth="1"/>
    <col min="19" max="22" width="5.59765625" style="31" customWidth="1"/>
    <col min="23" max="16384" width="12.59765625" style="31"/>
  </cols>
  <sheetData>
    <row r="1" spans="1:9" s="263" customFormat="1" ht="30" customHeight="1" thickBot="1">
      <c r="A1" s="254" t="s">
        <v>154</v>
      </c>
      <c r="B1" s="255"/>
      <c r="C1" s="262"/>
      <c r="D1" s="262"/>
      <c r="E1" s="262"/>
      <c r="F1" s="262"/>
      <c r="G1" s="262"/>
      <c r="H1" s="261"/>
    </row>
    <row r="2" spans="1:9" ht="24.95" customHeight="1">
      <c r="A2" s="808" t="s">
        <v>114</v>
      </c>
      <c r="B2" s="811" t="s">
        <v>116</v>
      </c>
      <c r="C2" s="804" t="s">
        <v>117</v>
      </c>
      <c r="D2" s="64"/>
      <c r="E2" s="65"/>
      <c r="F2" s="65"/>
      <c r="G2" s="65"/>
      <c r="H2" s="65"/>
      <c r="I2" s="482"/>
    </row>
    <row r="3" spans="1:9" ht="24.95" customHeight="1">
      <c r="A3" s="809"/>
      <c r="B3" s="812"/>
      <c r="C3" s="805"/>
      <c r="D3" s="800" t="s">
        <v>115</v>
      </c>
      <c r="E3" s="801"/>
      <c r="F3" s="66"/>
      <c r="G3" s="66"/>
      <c r="H3" s="66"/>
      <c r="I3" s="483"/>
    </row>
    <row r="4" spans="1:9" ht="24.95" customHeight="1">
      <c r="A4" s="809"/>
      <c r="B4" s="812"/>
      <c r="C4" s="805"/>
      <c r="D4" s="75"/>
      <c r="E4" s="806" t="s">
        <v>69</v>
      </c>
      <c r="F4" s="806" t="s">
        <v>70</v>
      </c>
      <c r="G4" s="806" t="s">
        <v>71</v>
      </c>
      <c r="H4" s="806" t="s">
        <v>72</v>
      </c>
      <c r="I4" s="798" t="s">
        <v>83</v>
      </c>
    </row>
    <row r="5" spans="1:9" ht="24.95" customHeight="1">
      <c r="A5" s="809"/>
      <c r="B5" s="812"/>
      <c r="C5" s="805"/>
      <c r="D5" s="75"/>
      <c r="E5" s="807"/>
      <c r="F5" s="807"/>
      <c r="G5" s="807"/>
      <c r="H5" s="807"/>
      <c r="I5" s="799"/>
    </row>
    <row r="6" spans="1:9" ht="24.95" customHeight="1" thickBot="1">
      <c r="A6" s="810"/>
      <c r="B6" s="813"/>
      <c r="C6" s="484" t="s">
        <v>9</v>
      </c>
      <c r="D6" s="484" t="s">
        <v>9</v>
      </c>
      <c r="E6" s="484" t="s">
        <v>9</v>
      </c>
      <c r="F6" s="484" t="s">
        <v>9</v>
      </c>
      <c r="G6" s="484" t="s">
        <v>9</v>
      </c>
      <c r="H6" s="484" t="s">
        <v>9</v>
      </c>
      <c r="I6" s="485" t="s">
        <v>9</v>
      </c>
    </row>
    <row r="7" spans="1:9" ht="19.5" customHeight="1" thickBot="1">
      <c r="A7" s="822" t="s">
        <v>217</v>
      </c>
      <c r="B7" s="823"/>
      <c r="C7" s="542">
        <f>SUM(C8:C10)</f>
        <v>475</v>
      </c>
      <c r="D7" s="542">
        <f t="shared" ref="D7:I7" si="0">SUM(D8:D10)</f>
        <v>672</v>
      </c>
      <c r="E7" s="542">
        <f t="shared" si="0"/>
        <v>643.70000000000005</v>
      </c>
      <c r="F7" s="542">
        <f t="shared" si="0"/>
        <v>29</v>
      </c>
      <c r="G7" s="542">
        <f t="shared" si="0"/>
        <v>34.799999999999997</v>
      </c>
      <c r="H7" s="542">
        <f t="shared" si="0"/>
        <v>31.3</v>
      </c>
      <c r="I7" s="543">
        <f t="shared" si="0"/>
        <v>0</v>
      </c>
    </row>
    <row r="8" spans="1:9" ht="19.5" customHeight="1">
      <c r="A8" s="824" t="s">
        <v>218</v>
      </c>
      <c r="B8" s="825"/>
      <c r="C8" s="544">
        <f t="shared" ref="C8:I8" si="1">+C11+C12+C13</f>
        <v>51</v>
      </c>
      <c r="D8" s="544">
        <f t="shared" si="1"/>
        <v>133</v>
      </c>
      <c r="E8" s="544">
        <f t="shared" si="1"/>
        <v>128</v>
      </c>
      <c r="F8" s="544">
        <f t="shared" si="1"/>
        <v>1</v>
      </c>
      <c r="G8" s="544">
        <f t="shared" si="1"/>
        <v>10</v>
      </c>
      <c r="H8" s="544">
        <f t="shared" si="1"/>
        <v>21.3</v>
      </c>
      <c r="I8" s="559">
        <f t="shared" si="1"/>
        <v>0</v>
      </c>
    </row>
    <row r="9" spans="1:9" ht="19.5" customHeight="1">
      <c r="A9" s="826" t="s">
        <v>219</v>
      </c>
      <c r="B9" s="827"/>
      <c r="C9" s="546">
        <f>+C14+C15</f>
        <v>243</v>
      </c>
      <c r="D9" s="546">
        <f t="shared" ref="D9:H9" si="2">+D14+D15</f>
        <v>289</v>
      </c>
      <c r="E9" s="546">
        <f t="shared" si="2"/>
        <v>266.39999999999998</v>
      </c>
      <c r="F9" s="546">
        <f t="shared" si="2"/>
        <v>28</v>
      </c>
      <c r="G9" s="546">
        <f t="shared" si="2"/>
        <v>16</v>
      </c>
      <c r="H9" s="546">
        <f t="shared" si="2"/>
        <v>10</v>
      </c>
      <c r="I9" s="547"/>
    </row>
    <row r="10" spans="1:9" ht="19.5" customHeight="1" thickBot="1">
      <c r="A10" s="828" t="s">
        <v>220</v>
      </c>
      <c r="B10" s="829"/>
      <c r="C10" s="548">
        <f t="shared" ref="C10:G10" si="3">+C16+C17</f>
        <v>181</v>
      </c>
      <c r="D10" s="548">
        <f t="shared" si="3"/>
        <v>250</v>
      </c>
      <c r="E10" s="548">
        <f t="shared" si="3"/>
        <v>249.3</v>
      </c>
      <c r="F10" s="548"/>
      <c r="G10" s="548">
        <f t="shared" si="3"/>
        <v>8.8000000000000007</v>
      </c>
      <c r="H10" s="548"/>
      <c r="I10" s="549"/>
    </row>
    <row r="11" spans="1:9" ht="19.5" customHeight="1">
      <c r="A11" s="830" t="s">
        <v>221</v>
      </c>
      <c r="B11" s="486" t="s">
        <v>222</v>
      </c>
      <c r="C11" s="544"/>
      <c r="D11" s="544">
        <f t="shared" ref="D11:H11" si="4">+D20+D24+D28</f>
        <v>25</v>
      </c>
      <c r="E11" s="544">
        <f t="shared" si="4"/>
        <v>23</v>
      </c>
      <c r="F11" s="544">
        <f t="shared" si="4"/>
        <v>1</v>
      </c>
      <c r="G11" s="544"/>
      <c r="H11" s="544">
        <f t="shared" si="4"/>
        <v>1</v>
      </c>
      <c r="I11" s="545"/>
    </row>
    <row r="12" spans="1:9" ht="19.5" customHeight="1">
      <c r="A12" s="831"/>
      <c r="B12" s="237" t="s">
        <v>223</v>
      </c>
      <c r="C12" s="546">
        <f t="shared" ref="C12:I12" si="5">+C30+C34+C43</f>
        <v>26</v>
      </c>
      <c r="D12" s="546">
        <f t="shared" si="5"/>
        <v>97</v>
      </c>
      <c r="E12" s="546">
        <f t="shared" si="5"/>
        <v>94</v>
      </c>
      <c r="F12" s="546"/>
      <c r="G12" s="546">
        <f t="shared" si="5"/>
        <v>10</v>
      </c>
      <c r="H12" s="546">
        <f t="shared" si="5"/>
        <v>20.3</v>
      </c>
      <c r="I12" s="547">
        <f t="shared" si="5"/>
        <v>0</v>
      </c>
    </row>
    <row r="13" spans="1:9" ht="19.5" customHeight="1">
      <c r="A13" s="831"/>
      <c r="B13" s="237" t="s">
        <v>224</v>
      </c>
      <c r="C13" s="546">
        <f>+C53</f>
        <v>25</v>
      </c>
      <c r="D13" s="546">
        <f t="shared" ref="D13:E13" si="6">+D53</f>
        <v>11</v>
      </c>
      <c r="E13" s="546">
        <f t="shared" si="6"/>
        <v>11</v>
      </c>
      <c r="F13" s="546"/>
      <c r="G13" s="546"/>
      <c r="H13" s="546"/>
      <c r="I13" s="547"/>
    </row>
    <row r="14" spans="1:9" ht="19.5" customHeight="1">
      <c r="A14" s="831"/>
      <c r="B14" s="237" t="s">
        <v>225</v>
      </c>
      <c r="C14" s="546">
        <f>+C57+C61+C69</f>
        <v>243</v>
      </c>
      <c r="D14" s="546">
        <f t="shared" ref="D14:H14" si="7">+D57+D61+D69</f>
        <v>286</v>
      </c>
      <c r="E14" s="546">
        <f t="shared" si="7"/>
        <v>263</v>
      </c>
      <c r="F14" s="546">
        <f t="shared" si="7"/>
        <v>28</v>
      </c>
      <c r="G14" s="546">
        <f t="shared" si="7"/>
        <v>16</v>
      </c>
      <c r="H14" s="546">
        <f t="shared" si="7"/>
        <v>10</v>
      </c>
      <c r="I14" s="547"/>
    </row>
    <row r="15" spans="1:9" ht="19.5" customHeight="1">
      <c r="A15" s="831"/>
      <c r="B15" s="237" t="s">
        <v>33</v>
      </c>
      <c r="C15" s="546"/>
      <c r="D15" s="546">
        <f t="shared" ref="D15:E15" si="8">+D74</f>
        <v>3</v>
      </c>
      <c r="E15" s="546">
        <f t="shared" si="8"/>
        <v>3.4</v>
      </c>
      <c r="F15" s="546"/>
      <c r="G15" s="546"/>
      <c r="H15" s="546"/>
      <c r="I15" s="547"/>
    </row>
    <row r="16" spans="1:9" ht="19.5" customHeight="1">
      <c r="A16" s="831"/>
      <c r="B16" s="237" t="s">
        <v>226</v>
      </c>
      <c r="C16" s="546">
        <f t="shared" ref="C16:G16" si="9">+C79+C88</f>
        <v>171</v>
      </c>
      <c r="D16" s="546">
        <f t="shared" si="9"/>
        <v>227</v>
      </c>
      <c r="E16" s="546">
        <f t="shared" si="9"/>
        <v>226.3</v>
      </c>
      <c r="F16" s="546"/>
      <c r="G16" s="546">
        <f t="shared" si="9"/>
        <v>8.8000000000000007</v>
      </c>
      <c r="H16" s="546"/>
      <c r="I16" s="547"/>
    </row>
    <row r="17" spans="1:9" ht="19.5" customHeight="1" thickBot="1">
      <c r="A17" s="832"/>
      <c r="B17" s="487" t="s">
        <v>216</v>
      </c>
      <c r="C17" s="550">
        <f t="shared" ref="C17:E17" si="10">+C90</f>
        <v>10</v>
      </c>
      <c r="D17" s="550">
        <f t="shared" si="10"/>
        <v>23</v>
      </c>
      <c r="E17" s="550">
        <f t="shared" si="10"/>
        <v>23</v>
      </c>
      <c r="F17" s="550"/>
      <c r="G17" s="550"/>
      <c r="H17" s="550"/>
      <c r="I17" s="551"/>
    </row>
    <row r="18" spans="1:9" ht="19.5" customHeight="1">
      <c r="A18" s="653" t="s">
        <v>165</v>
      </c>
      <c r="B18" s="80" t="s">
        <v>265</v>
      </c>
      <c r="C18" s="488"/>
      <c r="D18" s="488">
        <v>3</v>
      </c>
      <c r="E18" s="488">
        <v>3</v>
      </c>
      <c r="F18" s="488"/>
      <c r="G18" s="488"/>
      <c r="H18" s="488"/>
      <c r="I18" s="489"/>
    </row>
    <row r="19" spans="1:9" ht="19.5" customHeight="1" thickBot="1">
      <c r="A19" s="647"/>
      <c r="B19" s="215" t="s">
        <v>266</v>
      </c>
      <c r="C19" s="490"/>
      <c r="D19" s="490"/>
      <c r="E19" s="490"/>
      <c r="F19" s="490"/>
      <c r="G19" s="490"/>
      <c r="H19" s="490"/>
      <c r="I19" s="491"/>
    </row>
    <row r="20" spans="1:9" ht="19.5" customHeight="1" thickTop="1" thickBot="1">
      <c r="A20" s="640"/>
      <c r="B20" s="212" t="s">
        <v>111</v>
      </c>
      <c r="C20" s="492"/>
      <c r="D20" s="492">
        <f t="shared" ref="D20:E20" si="11">SUM(D18:D19)</f>
        <v>3</v>
      </c>
      <c r="E20" s="492">
        <f t="shared" si="11"/>
        <v>3</v>
      </c>
      <c r="F20" s="492"/>
      <c r="G20" s="492"/>
      <c r="H20" s="492"/>
      <c r="I20" s="211"/>
    </row>
    <row r="21" spans="1:9" ht="19.5" customHeight="1">
      <c r="A21" s="639" t="s">
        <v>166</v>
      </c>
      <c r="B21" s="70" t="s">
        <v>309</v>
      </c>
      <c r="C21" s="488"/>
      <c r="D21" s="488"/>
      <c r="E21" s="488"/>
      <c r="F21" s="488"/>
      <c r="G21" s="488"/>
      <c r="H21" s="488"/>
      <c r="I21" s="489"/>
    </row>
    <row r="22" spans="1:9" ht="19.5" customHeight="1">
      <c r="A22" s="647"/>
      <c r="B22" s="70" t="s">
        <v>310</v>
      </c>
      <c r="C22" s="493"/>
      <c r="D22" s="493"/>
      <c r="E22" s="493"/>
      <c r="F22" s="493"/>
      <c r="G22" s="493"/>
      <c r="H22" s="493"/>
      <c r="I22" s="494"/>
    </row>
    <row r="23" spans="1:9" ht="19.5" customHeight="1" thickBot="1">
      <c r="A23" s="647"/>
      <c r="B23" s="495" t="s">
        <v>311</v>
      </c>
      <c r="C23" s="490"/>
      <c r="D23" s="490">
        <v>13</v>
      </c>
      <c r="E23" s="490">
        <v>13</v>
      </c>
      <c r="F23" s="490"/>
      <c r="G23" s="490"/>
      <c r="H23" s="490"/>
      <c r="I23" s="491"/>
    </row>
    <row r="24" spans="1:9" ht="19.5" customHeight="1" thickTop="1" thickBot="1">
      <c r="A24" s="640"/>
      <c r="B24" s="212" t="s">
        <v>111</v>
      </c>
      <c r="C24" s="492"/>
      <c r="D24" s="128">
        <f t="shared" ref="D24:E24" si="12">SUM(D21:D23)</f>
        <v>13</v>
      </c>
      <c r="E24" s="128">
        <f t="shared" si="12"/>
        <v>13</v>
      </c>
      <c r="F24" s="492"/>
      <c r="G24" s="492"/>
      <c r="H24" s="492"/>
      <c r="I24" s="211"/>
    </row>
    <row r="25" spans="1:9" ht="19.5" customHeight="1">
      <c r="A25" s="667" t="s">
        <v>238</v>
      </c>
      <c r="B25" s="70" t="s">
        <v>319</v>
      </c>
      <c r="C25" s="488"/>
      <c r="D25" s="488">
        <v>3</v>
      </c>
      <c r="E25" s="488">
        <v>3</v>
      </c>
      <c r="F25" s="488"/>
      <c r="G25" s="488"/>
      <c r="H25" s="488"/>
      <c r="I25" s="489"/>
    </row>
    <row r="26" spans="1:9" ht="19.5" customHeight="1">
      <c r="A26" s="673"/>
      <c r="B26" s="70" t="s">
        <v>320</v>
      </c>
      <c r="C26" s="493"/>
      <c r="D26" s="493">
        <v>1</v>
      </c>
      <c r="E26" s="493"/>
      <c r="F26" s="493">
        <v>1</v>
      </c>
      <c r="G26" s="493"/>
      <c r="H26" s="493"/>
      <c r="I26" s="494"/>
    </row>
    <row r="27" spans="1:9" ht="19.5" customHeight="1" thickBot="1">
      <c r="A27" s="673"/>
      <c r="B27" s="225" t="s">
        <v>321</v>
      </c>
      <c r="C27" s="490"/>
      <c r="D27" s="490">
        <v>5</v>
      </c>
      <c r="E27" s="490">
        <v>4</v>
      </c>
      <c r="F27" s="490"/>
      <c r="G27" s="490"/>
      <c r="H27" s="490">
        <v>1</v>
      </c>
      <c r="I27" s="496"/>
    </row>
    <row r="28" spans="1:9" ht="19.5" customHeight="1" thickTop="1" thickBot="1">
      <c r="A28" s="818"/>
      <c r="B28" s="206" t="s">
        <v>239</v>
      </c>
      <c r="C28" s="492"/>
      <c r="D28" s="492">
        <f t="shared" ref="D28:H28" si="13">SUM(D25:D27)</f>
        <v>9</v>
      </c>
      <c r="E28" s="492">
        <f t="shared" si="13"/>
        <v>7</v>
      </c>
      <c r="F28" s="492">
        <f t="shared" si="13"/>
        <v>1</v>
      </c>
      <c r="G28" s="492"/>
      <c r="H28" s="492">
        <f t="shared" si="13"/>
        <v>1</v>
      </c>
      <c r="I28" s="211"/>
    </row>
    <row r="29" spans="1:9" ht="19.5" customHeight="1" thickBot="1">
      <c r="A29" s="667" t="s">
        <v>240</v>
      </c>
      <c r="B29" s="224" t="s">
        <v>322</v>
      </c>
      <c r="C29" s="497">
        <v>10</v>
      </c>
      <c r="D29" s="497">
        <v>32</v>
      </c>
      <c r="E29" s="497">
        <v>32</v>
      </c>
      <c r="F29" s="497"/>
      <c r="G29" s="497">
        <v>10</v>
      </c>
      <c r="H29" s="497">
        <v>17.3</v>
      </c>
      <c r="I29" s="498"/>
    </row>
    <row r="30" spans="1:9" ht="19.5" customHeight="1" thickTop="1" thickBot="1">
      <c r="A30" s="818"/>
      <c r="B30" s="206" t="s">
        <v>239</v>
      </c>
      <c r="C30" s="492">
        <f t="shared" ref="C30:H30" si="14">SUM(C29:C29)</f>
        <v>10</v>
      </c>
      <c r="D30" s="492">
        <f t="shared" si="14"/>
        <v>32</v>
      </c>
      <c r="E30" s="492">
        <f t="shared" si="14"/>
        <v>32</v>
      </c>
      <c r="F30" s="492"/>
      <c r="G30" s="492">
        <f t="shared" si="14"/>
        <v>10</v>
      </c>
      <c r="H30" s="492">
        <f t="shared" si="14"/>
        <v>17.3</v>
      </c>
      <c r="I30" s="211"/>
    </row>
    <row r="31" spans="1:9" ht="19.5" customHeight="1">
      <c r="A31" s="667" t="s">
        <v>241</v>
      </c>
      <c r="B31" s="70" t="s">
        <v>132</v>
      </c>
      <c r="C31" s="488">
        <v>16</v>
      </c>
      <c r="D31" s="488">
        <v>26</v>
      </c>
      <c r="E31" s="488">
        <v>26</v>
      </c>
      <c r="F31" s="488"/>
      <c r="G31" s="488"/>
      <c r="H31" s="488"/>
      <c r="I31" s="489"/>
    </row>
    <row r="32" spans="1:9" ht="19.5" customHeight="1">
      <c r="A32" s="673"/>
      <c r="B32" s="70" t="s">
        <v>230</v>
      </c>
      <c r="C32" s="493"/>
      <c r="D32" s="493">
        <v>13</v>
      </c>
      <c r="E32" s="493">
        <v>11</v>
      </c>
      <c r="F32" s="493"/>
      <c r="G32" s="493"/>
      <c r="H32" s="493">
        <v>2</v>
      </c>
      <c r="I32" s="494">
        <v>0</v>
      </c>
    </row>
    <row r="33" spans="1:9" ht="19.5" customHeight="1" thickBot="1">
      <c r="A33" s="673"/>
      <c r="B33" s="236" t="s">
        <v>133</v>
      </c>
      <c r="C33" s="490"/>
      <c r="D33" s="490">
        <v>11</v>
      </c>
      <c r="E33" s="490">
        <v>10</v>
      </c>
      <c r="F33" s="490"/>
      <c r="G33" s="490"/>
      <c r="H33" s="490">
        <v>1</v>
      </c>
      <c r="I33" s="491"/>
    </row>
    <row r="34" spans="1:9" ht="19.5" customHeight="1" thickTop="1" thickBot="1">
      <c r="A34" s="818"/>
      <c r="B34" s="206" t="s">
        <v>239</v>
      </c>
      <c r="C34" s="492">
        <f>SUM(C31:C33)</f>
        <v>16</v>
      </c>
      <c r="D34" s="492">
        <f t="shared" ref="D34:I34" si="15">SUM(D31:D33)</f>
        <v>50</v>
      </c>
      <c r="E34" s="492">
        <f t="shared" si="15"/>
        <v>47</v>
      </c>
      <c r="F34" s="492"/>
      <c r="G34" s="492"/>
      <c r="H34" s="492">
        <f t="shared" si="15"/>
        <v>3</v>
      </c>
      <c r="I34" s="211">
        <f t="shared" si="15"/>
        <v>0</v>
      </c>
    </row>
    <row r="35" spans="1:9" ht="19.5" customHeight="1">
      <c r="A35" s="667" t="s">
        <v>242</v>
      </c>
      <c r="B35" s="70" t="s">
        <v>243</v>
      </c>
      <c r="C35" s="488"/>
      <c r="D35" s="488">
        <v>10</v>
      </c>
      <c r="E35" s="488">
        <v>10</v>
      </c>
      <c r="F35" s="488"/>
      <c r="G35" s="488"/>
      <c r="H35" s="488"/>
      <c r="I35" s="489"/>
    </row>
    <row r="36" spans="1:9" ht="19.5" customHeight="1">
      <c r="A36" s="673"/>
      <c r="B36" s="70" t="s">
        <v>244</v>
      </c>
      <c r="C36" s="493"/>
      <c r="D36" s="493">
        <v>2</v>
      </c>
      <c r="E36" s="493">
        <v>2</v>
      </c>
      <c r="F36" s="493"/>
      <c r="G36" s="493"/>
      <c r="H36" s="493"/>
      <c r="I36" s="494"/>
    </row>
    <row r="37" spans="1:9" ht="19.5" customHeight="1">
      <c r="A37" s="673"/>
      <c r="B37" s="499" t="s">
        <v>245</v>
      </c>
      <c r="C37" s="493"/>
      <c r="D37" s="493"/>
      <c r="E37" s="493"/>
      <c r="F37" s="493"/>
      <c r="G37" s="493"/>
      <c r="H37" s="493"/>
      <c r="I37" s="494"/>
    </row>
    <row r="38" spans="1:9" ht="19.5" customHeight="1">
      <c r="A38" s="673"/>
      <c r="B38" s="500" t="s">
        <v>246</v>
      </c>
      <c r="C38" s="501"/>
      <c r="D38" s="501">
        <v>2</v>
      </c>
      <c r="E38" s="501">
        <v>2</v>
      </c>
      <c r="F38" s="501"/>
      <c r="G38" s="501"/>
      <c r="H38" s="501"/>
      <c r="I38" s="502"/>
    </row>
    <row r="39" spans="1:9" ht="19.5" customHeight="1">
      <c r="A39" s="673"/>
      <c r="B39" s="70" t="s">
        <v>247</v>
      </c>
      <c r="C39" s="493"/>
      <c r="D39" s="493"/>
      <c r="E39" s="493"/>
      <c r="F39" s="493"/>
      <c r="G39" s="493"/>
      <c r="H39" s="493"/>
      <c r="I39" s="494"/>
    </row>
    <row r="40" spans="1:9" ht="19.5" customHeight="1">
      <c r="A40" s="673"/>
      <c r="B40" s="500" t="s">
        <v>248</v>
      </c>
      <c r="C40" s="493"/>
      <c r="D40" s="493"/>
      <c r="E40" s="493"/>
      <c r="F40" s="493"/>
      <c r="G40" s="493"/>
      <c r="H40" s="493"/>
      <c r="I40" s="494"/>
    </row>
    <row r="41" spans="1:9" ht="19.5" customHeight="1">
      <c r="A41" s="673"/>
      <c r="B41" s="500" t="s">
        <v>249</v>
      </c>
      <c r="C41" s="501"/>
      <c r="D41" s="501"/>
      <c r="E41" s="501"/>
      <c r="F41" s="501"/>
      <c r="G41" s="501"/>
      <c r="H41" s="501"/>
      <c r="I41" s="502"/>
    </row>
    <row r="42" spans="1:9" ht="19.5" customHeight="1" thickBot="1">
      <c r="A42" s="673"/>
      <c r="B42" s="236" t="s">
        <v>250</v>
      </c>
      <c r="C42" s="490"/>
      <c r="D42" s="490">
        <v>1</v>
      </c>
      <c r="E42" s="490">
        <v>1</v>
      </c>
      <c r="F42" s="490"/>
      <c r="G42" s="490"/>
      <c r="H42" s="490"/>
      <c r="I42" s="491"/>
    </row>
    <row r="43" spans="1:9" ht="19.5" customHeight="1" thickTop="1" thickBot="1">
      <c r="A43" s="818"/>
      <c r="B43" s="206" t="s">
        <v>239</v>
      </c>
      <c r="C43" s="492"/>
      <c r="D43" s="492">
        <f t="shared" ref="D43:E43" si="16">SUM(D35:D42)</f>
        <v>15</v>
      </c>
      <c r="E43" s="492">
        <f t="shared" si="16"/>
        <v>15</v>
      </c>
      <c r="F43" s="492"/>
      <c r="G43" s="492"/>
      <c r="H43" s="492"/>
      <c r="I43" s="211"/>
    </row>
    <row r="44" spans="1:9" ht="19.5" customHeight="1">
      <c r="A44" s="819" t="s">
        <v>251</v>
      </c>
      <c r="B44" s="80" t="s">
        <v>182</v>
      </c>
      <c r="C44" s="488">
        <v>10</v>
      </c>
      <c r="D44" s="488">
        <v>10</v>
      </c>
      <c r="E44" s="488">
        <v>10</v>
      </c>
      <c r="F44" s="488"/>
      <c r="G44" s="488"/>
      <c r="H44" s="488"/>
      <c r="I44" s="489"/>
    </row>
    <row r="45" spans="1:9" ht="19.5" customHeight="1">
      <c r="A45" s="820"/>
      <c r="B45" s="69" t="s">
        <v>183</v>
      </c>
      <c r="C45" s="488"/>
      <c r="D45" s="488"/>
      <c r="E45" s="488"/>
      <c r="F45" s="488"/>
      <c r="G45" s="488"/>
      <c r="H45" s="488"/>
      <c r="I45" s="489"/>
    </row>
    <row r="46" spans="1:9" ht="19.5" customHeight="1">
      <c r="A46" s="820"/>
      <c r="B46" s="69" t="s">
        <v>184</v>
      </c>
      <c r="C46" s="488"/>
      <c r="D46" s="488"/>
      <c r="E46" s="488"/>
      <c r="F46" s="488"/>
      <c r="G46" s="488"/>
      <c r="H46" s="488"/>
      <c r="I46" s="489"/>
    </row>
    <row r="47" spans="1:9" ht="19.5" customHeight="1">
      <c r="A47" s="820"/>
      <c r="B47" s="69" t="s">
        <v>185</v>
      </c>
      <c r="C47" s="488"/>
      <c r="D47" s="488"/>
      <c r="E47" s="488"/>
      <c r="F47" s="488"/>
      <c r="G47" s="488"/>
      <c r="H47" s="488"/>
      <c r="I47" s="489"/>
    </row>
    <row r="48" spans="1:9" ht="19.5" customHeight="1">
      <c r="A48" s="820"/>
      <c r="B48" s="69" t="s">
        <v>186</v>
      </c>
      <c r="C48" s="488">
        <v>15</v>
      </c>
      <c r="D48" s="488">
        <v>1</v>
      </c>
      <c r="E48" s="488">
        <v>1</v>
      </c>
      <c r="F48" s="488"/>
      <c r="G48" s="488"/>
      <c r="H48" s="488"/>
      <c r="I48" s="489"/>
    </row>
    <row r="49" spans="1:9" ht="19.5" customHeight="1">
      <c r="A49" s="820"/>
      <c r="B49" s="69" t="s">
        <v>187</v>
      </c>
      <c r="C49" s="488"/>
      <c r="D49" s="488"/>
      <c r="E49" s="488"/>
      <c r="F49" s="488"/>
      <c r="G49" s="488"/>
      <c r="H49" s="488"/>
      <c r="I49" s="489"/>
    </row>
    <row r="50" spans="1:9" ht="19.5" customHeight="1">
      <c r="A50" s="820"/>
      <c r="B50" s="129" t="s">
        <v>188</v>
      </c>
      <c r="C50" s="488"/>
      <c r="D50" s="488"/>
      <c r="E50" s="488"/>
      <c r="F50" s="488"/>
      <c r="G50" s="488"/>
      <c r="H50" s="488"/>
      <c r="I50" s="489"/>
    </row>
    <row r="51" spans="1:9" ht="19.5" customHeight="1">
      <c r="A51" s="820"/>
      <c r="B51" s="69" t="s">
        <v>189</v>
      </c>
      <c r="C51" s="493"/>
      <c r="D51" s="493"/>
      <c r="E51" s="493"/>
      <c r="F51" s="493"/>
      <c r="G51" s="493"/>
      <c r="H51" s="493"/>
      <c r="I51" s="494"/>
    </row>
    <row r="52" spans="1:9" ht="19.5" customHeight="1" thickBot="1">
      <c r="A52" s="820"/>
      <c r="B52" s="215" t="s">
        <v>190</v>
      </c>
      <c r="C52" s="490"/>
      <c r="D52" s="490"/>
      <c r="E52" s="490"/>
      <c r="F52" s="490"/>
      <c r="G52" s="490"/>
      <c r="H52" s="490"/>
      <c r="I52" s="491"/>
    </row>
    <row r="53" spans="1:9" ht="19.5" customHeight="1" thickTop="1" thickBot="1">
      <c r="A53" s="821"/>
      <c r="B53" s="206" t="s">
        <v>239</v>
      </c>
      <c r="C53" s="492">
        <f>SUM(C44:C52)</f>
        <v>25</v>
      </c>
      <c r="D53" s="492">
        <f t="shared" ref="D53:E53" si="17">SUM(D44:D52)</f>
        <v>11</v>
      </c>
      <c r="E53" s="492">
        <f t="shared" si="17"/>
        <v>11</v>
      </c>
      <c r="F53" s="492"/>
      <c r="G53" s="492"/>
      <c r="H53" s="492"/>
      <c r="I53" s="211"/>
    </row>
    <row r="54" spans="1:9" ht="19.5" customHeight="1">
      <c r="A54" s="639" t="s">
        <v>191</v>
      </c>
      <c r="B54" s="80" t="s">
        <v>192</v>
      </c>
      <c r="C54" s="336">
        <v>175</v>
      </c>
      <c r="D54" s="488">
        <v>175</v>
      </c>
      <c r="E54" s="488">
        <v>175</v>
      </c>
      <c r="F54" s="488"/>
      <c r="G54" s="488">
        <v>11</v>
      </c>
      <c r="H54" s="488">
        <v>10</v>
      </c>
      <c r="I54" s="489"/>
    </row>
    <row r="55" spans="1:9" ht="19.5" customHeight="1">
      <c r="A55" s="647"/>
      <c r="B55" s="69" t="s">
        <v>193</v>
      </c>
      <c r="C55" s="337"/>
      <c r="D55" s="493"/>
      <c r="E55" s="493"/>
      <c r="F55" s="493"/>
      <c r="G55" s="493"/>
      <c r="H55" s="493"/>
      <c r="I55" s="494"/>
    </row>
    <row r="56" spans="1:9" ht="19.5" customHeight="1" thickBot="1">
      <c r="A56" s="647"/>
      <c r="B56" s="215" t="s">
        <v>194</v>
      </c>
      <c r="C56" s="325">
        <v>38</v>
      </c>
      <c r="D56" s="490">
        <v>38</v>
      </c>
      <c r="E56" s="490">
        <v>38</v>
      </c>
      <c r="F56" s="490">
        <v>5</v>
      </c>
      <c r="G56" s="490"/>
      <c r="H56" s="490"/>
      <c r="I56" s="491"/>
    </row>
    <row r="57" spans="1:9" ht="19.5" customHeight="1" thickTop="1" thickBot="1">
      <c r="A57" s="640"/>
      <c r="B57" s="212" t="s">
        <v>111</v>
      </c>
      <c r="C57" s="128">
        <f t="shared" ref="C57:H57" si="18">SUM(C54:C56)</f>
        <v>213</v>
      </c>
      <c r="D57" s="128">
        <f t="shared" si="18"/>
        <v>213</v>
      </c>
      <c r="E57" s="128">
        <f t="shared" si="18"/>
        <v>213</v>
      </c>
      <c r="F57" s="492">
        <f t="shared" si="18"/>
        <v>5</v>
      </c>
      <c r="G57" s="128">
        <f t="shared" si="18"/>
        <v>11</v>
      </c>
      <c r="H57" s="128">
        <f t="shared" si="18"/>
        <v>10</v>
      </c>
      <c r="I57" s="210"/>
    </row>
    <row r="58" spans="1:9" ht="19.5" customHeight="1">
      <c r="A58" s="639" t="s">
        <v>252</v>
      </c>
      <c r="B58" s="80" t="s">
        <v>195</v>
      </c>
      <c r="C58" s="503"/>
      <c r="D58" s="503">
        <v>20</v>
      </c>
      <c r="E58" s="503">
        <v>20</v>
      </c>
      <c r="F58" s="503"/>
      <c r="G58" s="503">
        <v>5</v>
      </c>
      <c r="H58" s="503"/>
      <c r="I58" s="504"/>
    </row>
    <row r="59" spans="1:9" ht="19.5" customHeight="1">
      <c r="A59" s="647"/>
      <c r="B59" s="69" t="s">
        <v>196</v>
      </c>
      <c r="C59" s="493"/>
      <c r="D59" s="493"/>
      <c r="E59" s="493"/>
      <c r="F59" s="493"/>
      <c r="G59" s="493"/>
      <c r="H59" s="493"/>
      <c r="I59" s="494"/>
    </row>
    <row r="60" spans="1:9" ht="19.5" customHeight="1" thickBot="1">
      <c r="A60" s="647"/>
      <c r="B60" s="215" t="s">
        <v>197</v>
      </c>
      <c r="C60" s="490"/>
      <c r="D60" s="490"/>
      <c r="E60" s="490"/>
      <c r="F60" s="490"/>
      <c r="G60" s="490"/>
      <c r="H60" s="490"/>
      <c r="I60" s="491"/>
    </row>
    <row r="61" spans="1:9" ht="19.5" customHeight="1" thickTop="1" thickBot="1">
      <c r="A61" s="640"/>
      <c r="B61" s="212" t="s">
        <v>111</v>
      </c>
      <c r="C61" s="492"/>
      <c r="D61" s="492">
        <f t="shared" ref="D61:G61" si="19">SUM(D58:D60)</f>
        <v>20</v>
      </c>
      <c r="E61" s="492">
        <f t="shared" si="19"/>
        <v>20</v>
      </c>
      <c r="F61" s="492"/>
      <c r="G61" s="492">
        <f t="shared" si="19"/>
        <v>5</v>
      </c>
      <c r="H61" s="492"/>
      <c r="I61" s="211"/>
    </row>
    <row r="62" spans="1:9" ht="19.5" customHeight="1">
      <c r="A62" s="665" t="s">
        <v>253</v>
      </c>
      <c r="B62" s="204" t="s">
        <v>284</v>
      </c>
      <c r="C62" s="488"/>
      <c r="D62" s="488"/>
      <c r="E62" s="488"/>
      <c r="F62" s="488"/>
      <c r="G62" s="488"/>
      <c r="H62" s="488"/>
      <c r="I62" s="489"/>
    </row>
    <row r="63" spans="1:9" ht="19.5" customHeight="1">
      <c r="A63" s="833"/>
      <c r="B63" s="71" t="s">
        <v>285</v>
      </c>
      <c r="C63" s="488"/>
      <c r="D63" s="488"/>
      <c r="E63" s="488"/>
      <c r="F63" s="488"/>
      <c r="G63" s="488"/>
      <c r="H63" s="488"/>
      <c r="I63" s="489"/>
    </row>
    <row r="64" spans="1:9" ht="19.5" customHeight="1">
      <c r="A64" s="833"/>
      <c r="B64" s="72" t="s">
        <v>286</v>
      </c>
      <c r="C64" s="493"/>
      <c r="D64" s="488"/>
      <c r="E64" s="488"/>
      <c r="F64" s="488"/>
      <c r="G64" s="488"/>
      <c r="H64" s="488"/>
      <c r="I64" s="489"/>
    </row>
    <row r="65" spans="1:9" ht="19.5" customHeight="1">
      <c r="A65" s="833"/>
      <c r="B65" s="73" t="s">
        <v>287</v>
      </c>
      <c r="C65" s="493"/>
      <c r="D65" s="488"/>
      <c r="E65" s="488"/>
      <c r="F65" s="493"/>
      <c r="G65" s="493"/>
      <c r="H65" s="493"/>
      <c r="I65" s="494"/>
    </row>
    <row r="66" spans="1:9" ht="19.5" customHeight="1">
      <c r="A66" s="834"/>
      <c r="B66" s="73" t="s">
        <v>288</v>
      </c>
      <c r="C66" s="493"/>
      <c r="D66" s="493"/>
      <c r="E66" s="493"/>
      <c r="F66" s="493"/>
      <c r="G66" s="493"/>
      <c r="H66" s="493"/>
      <c r="I66" s="494"/>
    </row>
    <row r="67" spans="1:9" ht="19.5" customHeight="1">
      <c r="A67" s="834"/>
      <c r="B67" s="73" t="s">
        <v>289</v>
      </c>
      <c r="C67" s="493"/>
      <c r="D67" s="493"/>
      <c r="E67" s="493"/>
      <c r="F67" s="493"/>
      <c r="G67" s="493"/>
      <c r="H67" s="493"/>
      <c r="I67" s="494"/>
    </row>
    <row r="68" spans="1:9" ht="19.5" customHeight="1" thickBot="1">
      <c r="A68" s="834"/>
      <c r="B68" s="223" t="s">
        <v>292</v>
      </c>
      <c r="C68" s="490">
        <v>30</v>
      </c>
      <c r="D68" s="490">
        <v>53</v>
      </c>
      <c r="E68" s="490">
        <v>30</v>
      </c>
      <c r="F68" s="490">
        <v>23</v>
      </c>
      <c r="G68" s="490"/>
      <c r="H68" s="490"/>
      <c r="I68" s="496"/>
    </row>
    <row r="69" spans="1:9" ht="19.5" customHeight="1" thickTop="1" thickBot="1">
      <c r="A69" s="835"/>
      <c r="B69" s="231" t="s">
        <v>111</v>
      </c>
      <c r="C69" s="128">
        <f t="shared" ref="C69:F69" si="20">SUM(C62:C68)</f>
        <v>30</v>
      </c>
      <c r="D69" s="128">
        <f t="shared" si="20"/>
        <v>53</v>
      </c>
      <c r="E69" s="128">
        <f t="shared" si="20"/>
        <v>30</v>
      </c>
      <c r="F69" s="128">
        <f t="shared" si="20"/>
        <v>23</v>
      </c>
      <c r="G69" s="128"/>
      <c r="H69" s="128"/>
      <c r="I69" s="210"/>
    </row>
    <row r="70" spans="1:9" ht="19.5" customHeight="1">
      <c r="A70" s="639" t="s">
        <v>200</v>
      </c>
      <c r="B70" s="70" t="s">
        <v>325</v>
      </c>
      <c r="C70" s="493"/>
      <c r="D70" s="493"/>
      <c r="E70" s="493"/>
      <c r="F70" s="488"/>
      <c r="G70" s="488"/>
      <c r="H70" s="488"/>
      <c r="I70" s="489"/>
    </row>
    <row r="71" spans="1:9" ht="19.5" customHeight="1">
      <c r="A71" s="647"/>
      <c r="B71" s="69" t="s">
        <v>326</v>
      </c>
      <c r="C71" s="493"/>
      <c r="D71" s="493"/>
      <c r="E71" s="493"/>
      <c r="F71" s="493"/>
      <c r="G71" s="493"/>
      <c r="H71" s="493"/>
      <c r="I71" s="494"/>
    </row>
    <row r="72" spans="1:9" ht="19.5" customHeight="1">
      <c r="A72" s="647"/>
      <c r="B72" s="69" t="s">
        <v>327</v>
      </c>
      <c r="C72" s="493"/>
      <c r="D72" s="493"/>
      <c r="E72" s="493"/>
      <c r="F72" s="493"/>
      <c r="G72" s="493"/>
      <c r="H72" s="493"/>
      <c r="I72" s="494"/>
    </row>
    <row r="73" spans="1:9" ht="19.5" customHeight="1" thickBot="1">
      <c r="A73" s="647"/>
      <c r="B73" s="495" t="s">
        <v>328</v>
      </c>
      <c r="C73" s="505"/>
      <c r="D73" s="505">
        <v>3</v>
      </c>
      <c r="E73" s="505">
        <v>3.4</v>
      </c>
      <c r="F73" s="490"/>
      <c r="G73" s="490"/>
      <c r="H73" s="490"/>
      <c r="I73" s="491"/>
    </row>
    <row r="74" spans="1:9" ht="19.5" customHeight="1" thickTop="1" thickBot="1">
      <c r="A74" s="640"/>
      <c r="B74" s="212" t="s">
        <v>111</v>
      </c>
      <c r="C74" s="492"/>
      <c r="D74" s="492">
        <f t="shared" ref="D74:E74" si="21">SUM(D70:D73)</f>
        <v>3</v>
      </c>
      <c r="E74" s="492">
        <f t="shared" si="21"/>
        <v>3.4</v>
      </c>
      <c r="F74" s="492"/>
      <c r="G74" s="492"/>
      <c r="H74" s="492"/>
      <c r="I74" s="211"/>
    </row>
    <row r="75" spans="1:9" ht="19.5" customHeight="1">
      <c r="A75" s="639" t="s">
        <v>204</v>
      </c>
      <c r="B75" s="70" t="s">
        <v>296</v>
      </c>
      <c r="C75" s="488">
        <v>95</v>
      </c>
      <c r="D75" s="488">
        <v>111</v>
      </c>
      <c r="E75" s="47">
        <v>110.7</v>
      </c>
      <c r="F75" s="488"/>
      <c r="G75" s="488"/>
      <c r="H75" s="488"/>
      <c r="I75" s="489"/>
    </row>
    <row r="76" spans="1:9" ht="19.5" customHeight="1">
      <c r="A76" s="653"/>
      <c r="B76" s="70" t="s">
        <v>297</v>
      </c>
      <c r="C76" s="493">
        <v>58</v>
      </c>
      <c r="D76" s="493">
        <v>73</v>
      </c>
      <c r="E76" s="19">
        <v>72.599999999999994</v>
      </c>
      <c r="F76" s="493"/>
      <c r="G76" s="493">
        <v>8.8000000000000007</v>
      </c>
      <c r="H76" s="493"/>
      <c r="I76" s="494"/>
    </row>
    <row r="77" spans="1:9" ht="19.5" customHeight="1">
      <c r="A77" s="647"/>
      <c r="B77" s="70" t="s">
        <v>298</v>
      </c>
      <c r="C77" s="493">
        <v>18</v>
      </c>
      <c r="D77" s="493">
        <v>42</v>
      </c>
      <c r="E77" s="19">
        <v>42</v>
      </c>
      <c r="F77" s="493"/>
      <c r="G77" s="493"/>
      <c r="H77" s="493"/>
      <c r="I77" s="494"/>
    </row>
    <row r="78" spans="1:9" ht="19.5" customHeight="1" thickBot="1">
      <c r="A78" s="647"/>
      <c r="B78" s="223" t="s">
        <v>299</v>
      </c>
      <c r="C78" s="490"/>
      <c r="D78" s="490"/>
      <c r="E78" s="490"/>
      <c r="F78" s="490"/>
      <c r="G78" s="490"/>
      <c r="H78" s="490"/>
      <c r="I78" s="496"/>
    </row>
    <row r="79" spans="1:9" ht="19.5" customHeight="1" thickTop="1" thickBot="1">
      <c r="A79" s="647"/>
      <c r="B79" s="212" t="s">
        <v>111</v>
      </c>
      <c r="C79" s="216">
        <f t="shared" ref="C79:G79" si="22">SUM(C75:C78)</f>
        <v>171</v>
      </c>
      <c r="D79" s="492">
        <f t="shared" si="22"/>
        <v>226</v>
      </c>
      <c r="E79" s="492">
        <f t="shared" si="22"/>
        <v>225.3</v>
      </c>
      <c r="F79" s="492"/>
      <c r="G79" s="492">
        <f t="shared" si="22"/>
        <v>8.8000000000000007</v>
      </c>
      <c r="H79" s="492"/>
      <c r="I79" s="211"/>
    </row>
    <row r="80" spans="1:9" ht="19.5" customHeight="1">
      <c r="A80" s="814" t="s">
        <v>254</v>
      </c>
      <c r="B80" s="506" t="s">
        <v>255</v>
      </c>
      <c r="C80" s="507"/>
      <c r="D80" s="488"/>
      <c r="E80" s="488"/>
      <c r="F80" s="488"/>
      <c r="G80" s="488"/>
      <c r="H80" s="488"/>
      <c r="I80" s="489"/>
    </row>
    <row r="81" spans="1:9" ht="19.5" customHeight="1">
      <c r="A81" s="815"/>
      <c r="B81" s="68" t="s">
        <v>256</v>
      </c>
      <c r="C81" s="19"/>
      <c r="D81" s="508"/>
      <c r="E81" s="488"/>
      <c r="F81" s="488"/>
      <c r="G81" s="488"/>
      <c r="H81" s="488"/>
      <c r="I81" s="489"/>
    </row>
    <row r="82" spans="1:9" ht="19.5" customHeight="1">
      <c r="A82" s="815"/>
      <c r="B82" s="68" t="s">
        <v>257</v>
      </c>
      <c r="C82" s="19"/>
      <c r="D82" s="508"/>
      <c r="E82" s="488"/>
      <c r="F82" s="488"/>
      <c r="G82" s="488"/>
      <c r="H82" s="488"/>
      <c r="I82" s="489"/>
    </row>
    <row r="83" spans="1:9" ht="19.5" customHeight="1">
      <c r="A83" s="815"/>
      <c r="B83" s="68" t="s">
        <v>258</v>
      </c>
      <c r="C83" s="19"/>
      <c r="D83" s="508">
        <v>1</v>
      </c>
      <c r="E83" s="488">
        <v>1</v>
      </c>
      <c r="F83" s="488"/>
      <c r="G83" s="488"/>
      <c r="H83" s="488"/>
      <c r="I83" s="489"/>
    </row>
    <row r="84" spans="1:9" ht="19.5" customHeight="1">
      <c r="A84" s="815"/>
      <c r="B84" s="68" t="s">
        <v>259</v>
      </c>
      <c r="C84" s="19"/>
      <c r="D84" s="508"/>
      <c r="E84" s="488"/>
      <c r="F84" s="488"/>
      <c r="G84" s="488"/>
      <c r="H84" s="488"/>
      <c r="I84" s="489"/>
    </row>
    <row r="85" spans="1:9" ht="19.5" customHeight="1">
      <c r="A85" s="815"/>
      <c r="B85" s="68" t="s">
        <v>260</v>
      </c>
      <c r="C85" s="19"/>
      <c r="D85" s="508"/>
      <c r="E85" s="488"/>
      <c r="F85" s="488"/>
      <c r="G85" s="488"/>
      <c r="H85" s="488"/>
      <c r="I85" s="489"/>
    </row>
    <row r="86" spans="1:9" ht="19.5" customHeight="1">
      <c r="A86" s="816"/>
      <c r="B86" s="68" t="s">
        <v>261</v>
      </c>
      <c r="C86" s="488"/>
      <c r="D86" s="493"/>
      <c r="E86" s="493"/>
      <c r="F86" s="493"/>
      <c r="G86" s="493"/>
      <c r="H86" s="493"/>
      <c r="I86" s="494"/>
    </row>
    <row r="87" spans="1:9" ht="19.5" customHeight="1" thickBot="1">
      <c r="A87" s="816"/>
      <c r="B87" s="509" t="s">
        <v>262</v>
      </c>
      <c r="C87" s="510"/>
      <c r="D87" s="490"/>
      <c r="E87" s="490"/>
      <c r="F87" s="490"/>
      <c r="G87" s="490"/>
      <c r="H87" s="490"/>
      <c r="I87" s="491"/>
    </row>
    <row r="88" spans="1:9" ht="19.5" customHeight="1" thickTop="1" thickBot="1">
      <c r="A88" s="817"/>
      <c r="B88" s="212" t="s">
        <v>111</v>
      </c>
      <c r="C88" s="128"/>
      <c r="D88" s="128">
        <f t="shared" ref="D88:E88" si="23">SUM(D80:D87)</f>
        <v>1</v>
      </c>
      <c r="E88" s="128">
        <f t="shared" si="23"/>
        <v>1</v>
      </c>
      <c r="F88" s="170"/>
      <c r="G88" s="170"/>
      <c r="H88" s="170"/>
      <c r="I88" s="175"/>
    </row>
    <row r="89" spans="1:9" ht="19.5" customHeight="1" thickBot="1">
      <c r="A89" s="802" t="s">
        <v>263</v>
      </c>
      <c r="B89" s="224" t="s">
        <v>313</v>
      </c>
      <c r="C89" s="511">
        <v>10</v>
      </c>
      <c r="D89" s="511">
        <v>23</v>
      </c>
      <c r="E89" s="511">
        <v>23</v>
      </c>
      <c r="F89" s="540"/>
      <c r="G89" s="540"/>
      <c r="H89" s="540"/>
      <c r="I89" s="541"/>
    </row>
    <row r="90" spans="1:9" ht="19.5" customHeight="1" thickTop="1" thickBot="1">
      <c r="A90" s="803"/>
      <c r="B90" s="212" t="s">
        <v>111</v>
      </c>
      <c r="C90" s="128">
        <f t="shared" ref="C90:E90" si="24">SUM(C89:C89)</f>
        <v>10</v>
      </c>
      <c r="D90" s="128">
        <f t="shared" si="24"/>
        <v>23</v>
      </c>
      <c r="E90" s="128">
        <f t="shared" si="24"/>
        <v>23</v>
      </c>
      <c r="F90" s="170"/>
      <c r="G90" s="170"/>
      <c r="H90" s="170"/>
      <c r="I90" s="175"/>
    </row>
    <row r="91" spans="1:9">
      <c r="A91" s="31" t="s">
        <v>370</v>
      </c>
    </row>
    <row r="92" spans="1:9">
      <c r="A92" s="31" t="s">
        <v>371</v>
      </c>
    </row>
  </sheetData>
  <mergeCells count="28">
    <mergeCell ref="A8:B8"/>
    <mergeCell ref="A9:B9"/>
    <mergeCell ref="A10:B10"/>
    <mergeCell ref="H4:H5"/>
    <mergeCell ref="A70:A74"/>
    <mergeCell ref="A11:A17"/>
    <mergeCell ref="A62:A69"/>
    <mergeCell ref="A18:A20"/>
    <mergeCell ref="A21:A24"/>
    <mergeCell ref="A25:A28"/>
    <mergeCell ref="A54:A57"/>
    <mergeCell ref="A58:A61"/>
    <mergeCell ref="I4:I5"/>
    <mergeCell ref="D3:E3"/>
    <mergeCell ref="A89:A90"/>
    <mergeCell ref="C2:C5"/>
    <mergeCell ref="E4:E5"/>
    <mergeCell ref="F4:F5"/>
    <mergeCell ref="G4:G5"/>
    <mergeCell ref="A2:A6"/>
    <mergeCell ref="B2:B6"/>
    <mergeCell ref="A75:A79"/>
    <mergeCell ref="A80:A88"/>
    <mergeCell ref="A29:A30"/>
    <mergeCell ref="A31:A34"/>
    <mergeCell ref="A35:A43"/>
    <mergeCell ref="A44:A53"/>
    <mergeCell ref="A7:B7"/>
  </mergeCells>
  <phoneticPr fontId="1"/>
  <printOptions horizontalCentered="1"/>
  <pageMargins left="0.59055118110236227" right="0.59055118110236227" top="0.59055118110236227" bottom="0.39370078740157483" header="0.51181102362204722" footer="0.31496062992125984"/>
  <pageSetup paperSize="9" scale="72" firstPageNumber="58" pageOrder="overThenDown" orientation="portrait" useFirstPageNumber="1" r:id="rId1"/>
  <headerFooter scaleWithDoc="0" alignWithMargins="0">
    <oddFooter>&amp;C&amp;"ＭＳ Ｐゴシック,標準"&amp;11- &amp;P -</oddFooter>
  </headerFooter>
  <rowBreaks count="1" manualBreakCount="1">
    <brk id="53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view="pageBreakPreview" zoomScale="85" zoomScaleNormal="100" zoomScaleSheetLayoutView="85" workbookViewId="0">
      <selection activeCell="D6" sqref="D6"/>
    </sheetView>
  </sheetViews>
  <sheetFormatPr defaultRowHeight="13.5"/>
  <cols>
    <col min="1" max="1" width="8.796875" style="290" customWidth="1"/>
    <col min="2" max="2" width="4.19921875" style="292" customWidth="1"/>
    <col min="3" max="3" width="5" style="290" customWidth="1"/>
    <col min="4" max="6" width="6" style="290" customWidth="1"/>
    <col min="7" max="7" width="19.09765625" style="291" customWidth="1"/>
    <col min="8" max="8" width="7.5" style="290" customWidth="1"/>
    <col min="9" max="13" width="6" style="290" customWidth="1"/>
    <col min="14" max="14" width="6.3984375" style="290" customWidth="1"/>
    <col min="15" max="15" width="8.296875" style="290" customWidth="1"/>
    <col min="16" max="16384" width="8.796875" style="290"/>
  </cols>
  <sheetData>
    <row r="1" spans="1:15" ht="25.5" customHeight="1" thickBot="1">
      <c r="A1" s="605" t="s">
        <v>360</v>
      </c>
      <c r="B1" s="290"/>
      <c r="N1" s="304"/>
    </row>
    <row r="2" spans="1:15" ht="20.25" customHeight="1">
      <c r="A2" s="836" t="s">
        <v>382</v>
      </c>
      <c r="B2" s="857" t="s">
        <v>353</v>
      </c>
      <c r="C2" s="851" t="s">
        <v>358</v>
      </c>
      <c r="D2" s="848" t="s">
        <v>359</v>
      </c>
      <c r="E2" s="849"/>
      <c r="F2" s="850"/>
      <c r="G2" s="846" t="s">
        <v>373</v>
      </c>
      <c r="H2" s="844" t="s">
        <v>352</v>
      </c>
      <c r="I2" s="303"/>
      <c r="J2" s="303"/>
      <c r="K2" s="303"/>
      <c r="L2" s="303"/>
      <c r="M2" s="302"/>
      <c r="N2" s="302"/>
      <c r="O2" s="571"/>
    </row>
    <row r="3" spans="1:15" ht="30" customHeight="1">
      <c r="A3" s="837"/>
      <c r="B3" s="858"/>
      <c r="C3" s="852"/>
      <c r="D3" s="854" t="s">
        <v>351</v>
      </c>
      <c r="E3" s="855"/>
      <c r="F3" s="856"/>
      <c r="G3" s="847"/>
      <c r="H3" s="845"/>
      <c r="I3" s="838" t="s">
        <v>350</v>
      </c>
      <c r="J3" s="839"/>
      <c r="K3" s="839"/>
      <c r="L3" s="839"/>
      <c r="M3" s="839"/>
      <c r="N3" s="840" t="s">
        <v>349</v>
      </c>
      <c r="O3" s="842" t="s">
        <v>348</v>
      </c>
    </row>
    <row r="4" spans="1:15" ht="30" customHeight="1" thickBot="1">
      <c r="A4" s="837"/>
      <c r="B4" s="858"/>
      <c r="C4" s="853"/>
      <c r="D4" s="581" t="s">
        <v>347</v>
      </c>
      <c r="E4" s="565" t="s">
        <v>346</v>
      </c>
      <c r="F4" s="582" t="s">
        <v>345</v>
      </c>
      <c r="G4" s="847"/>
      <c r="H4" s="561" t="s">
        <v>344</v>
      </c>
      <c r="I4" s="566" t="s">
        <v>343</v>
      </c>
      <c r="J4" s="567" t="s">
        <v>342</v>
      </c>
      <c r="K4" s="568" t="s">
        <v>341</v>
      </c>
      <c r="L4" s="567" t="s">
        <v>90</v>
      </c>
      <c r="M4" s="569" t="s">
        <v>91</v>
      </c>
      <c r="N4" s="841"/>
      <c r="O4" s="843"/>
    </row>
    <row r="5" spans="1:15" ht="29.25" customHeight="1" thickBot="1">
      <c r="A5" s="564" t="s">
        <v>340</v>
      </c>
      <c r="B5" s="600">
        <v>94</v>
      </c>
      <c r="C5" s="600">
        <v>2</v>
      </c>
      <c r="D5" s="560">
        <v>706.43899999999996</v>
      </c>
      <c r="E5" s="301">
        <v>93.020700000000019</v>
      </c>
      <c r="F5" s="601">
        <v>799.50210000000004</v>
      </c>
      <c r="G5" s="602" t="s">
        <v>339</v>
      </c>
      <c r="H5" s="603">
        <v>1093.3899999999999</v>
      </c>
      <c r="I5" s="300">
        <v>212.63</v>
      </c>
      <c r="J5" s="300">
        <v>195.584</v>
      </c>
      <c r="K5" s="300">
        <v>551.45100000000002</v>
      </c>
      <c r="L5" s="300">
        <v>130.14300000000003</v>
      </c>
      <c r="M5" s="300">
        <v>1.302</v>
      </c>
      <c r="N5" s="300">
        <v>1.8299999999999998</v>
      </c>
      <c r="O5" s="604">
        <v>1074.163</v>
      </c>
    </row>
    <row r="6" spans="1:15" ht="29.25" customHeight="1">
      <c r="A6" s="591" t="s">
        <v>379</v>
      </c>
      <c r="B6" s="592">
        <v>18</v>
      </c>
      <c r="C6" s="592"/>
      <c r="D6" s="593">
        <v>64.209000000000003</v>
      </c>
      <c r="E6" s="594">
        <v>31.250700000000002</v>
      </c>
      <c r="F6" s="595">
        <v>95.502099999999999</v>
      </c>
      <c r="G6" s="596" t="s">
        <v>374</v>
      </c>
      <c r="H6" s="597">
        <v>97.99</v>
      </c>
      <c r="I6" s="598">
        <v>33.36</v>
      </c>
      <c r="J6" s="598">
        <v>21.400000000000002</v>
      </c>
      <c r="K6" s="598">
        <v>31.439999999999998</v>
      </c>
      <c r="L6" s="598">
        <v>10.14</v>
      </c>
      <c r="M6" s="598">
        <v>0.12</v>
      </c>
      <c r="N6" s="598">
        <v>1.5299999999999998</v>
      </c>
      <c r="O6" s="599">
        <v>92.480000000000018</v>
      </c>
    </row>
    <row r="7" spans="1:15" ht="29.25" customHeight="1">
      <c r="A7" s="576" t="s">
        <v>380</v>
      </c>
      <c r="B7" s="578">
        <v>10</v>
      </c>
      <c r="C7" s="578"/>
      <c r="D7" s="583">
        <v>72.899999999999991</v>
      </c>
      <c r="E7" s="584">
        <v>17.950000000000003</v>
      </c>
      <c r="F7" s="585">
        <v>90.85</v>
      </c>
      <c r="G7" s="589" t="s">
        <v>374</v>
      </c>
      <c r="H7" s="572">
        <v>88.199999999999989</v>
      </c>
      <c r="I7" s="570">
        <v>18.7</v>
      </c>
      <c r="J7" s="570">
        <v>44.720000000000006</v>
      </c>
      <c r="K7" s="570">
        <v>12.09</v>
      </c>
      <c r="L7" s="570">
        <v>12.7</v>
      </c>
      <c r="M7" s="570"/>
      <c r="N7" s="570"/>
      <c r="O7" s="573">
        <v>81.199999999999989</v>
      </c>
    </row>
    <row r="8" spans="1:15" ht="29.25" customHeight="1">
      <c r="A8" s="576" t="s">
        <v>338</v>
      </c>
      <c r="B8" s="578">
        <v>16</v>
      </c>
      <c r="C8" s="578">
        <v>1</v>
      </c>
      <c r="D8" s="583">
        <v>77.400000000000006</v>
      </c>
      <c r="E8" s="584">
        <v>28</v>
      </c>
      <c r="F8" s="585">
        <v>105.40000000000002</v>
      </c>
      <c r="G8" s="589" t="s">
        <v>374</v>
      </c>
      <c r="H8" s="572">
        <v>193.44</v>
      </c>
      <c r="I8" s="570">
        <v>1.56</v>
      </c>
      <c r="J8" s="570">
        <v>9.7199999999999989</v>
      </c>
      <c r="K8" s="570">
        <v>151.92000000000002</v>
      </c>
      <c r="L8" s="570">
        <v>30.27</v>
      </c>
      <c r="M8" s="570"/>
      <c r="N8" s="570"/>
      <c r="O8" s="573">
        <v>190.38299999999998</v>
      </c>
    </row>
    <row r="9" spans="1:15" ht="29.25" customHeight="1">
      <c r="A9" s="576" t="s">
        <v>381</v>
      </c>
      <c r="B9" s="578">
        <v>34</v>
      </c>
      <c r="C9" s="578"/>
      <c r="D9" s="583">
        <v>246.82999999999998</v>
      </c>
      <c r="E9" s="584">
        <v>7.82</v>
      </c>
      <c r="F9" s="585">
        <v>254.65</v>
      </c>
      <c r="G9" s="589" t="s">
        <v>376</v>
      </c>
      <c r="H9" s="572">
        <v>421.7</v>
      </c>
      <c r="I9" s="570">
        <v>1.5</v>
      </c>
      <c r="J9" s="570">
        <v>22.3</v>
      </c>
      <c r="K9" s="570">
        <v>333.57</v>
      </c>
      <c r="L9" s="570">
        <v>63.840000000000011</v>
      </c>
      <c r="M9" s="570"/>
      <c r="N9" s="570"/>
      <c r="O9" s="573">
        <v>418.4</v>
      </c>
    </row>
    <row r="10" spans="1:15" s="291" customFormat="1" ht="29.25" customHeight="1">
      <c r="A10" s="576" t="s">
        <v>337</v>
      </c>
      <c r="B10" s="578">
        <v>2</v>
      </c>
      <c r="C10" s="578"/>
      <c r="D10" s="583">
        <v>3.4</v>
      </c>
      <c r="E10" s="584">
        <v>3.7</v>
      </c>
      <c r="F10" s="585">
        <v>7.1000000000000005</v>
      </c>
      <c r="G10" s="589" t="s">
        <v>377</v>
      </c>
      <c r="H10" s="572">
        <v>10.4</v>
      </c>
      <c r="I10" s="570"/>
      <c r="J10" s="570">
        <v>7.1</v>
      </c>
      <c r="K10" s="570">
        <v>1.5</v>
      </c>
      <c r="L10" s="570">
        <v>1.7999999999999998</v>
      </c>
      <c r="M10" s="570"/>
      <c r="N10" s="570"/>
      <c r="O10" s="573">
        <v>10.4</v>
      </c>
    </row>
    <row r="11" spans="1:15" s="299" customFormat="1" ht="29.25" customHeight="1">
      <c r="A11" s="576" t="s">
        <v>336</v>
      </c>
      <c r="B11" s="578">
        <v>12</v>
      </c>
      <c r="C11" s="578">
        <v>1</v>
      </c>
      <c r="D11" s="583">
        <v>219.70000000000005</v>
      </c>
      <c r="E11" s="584">
        <v>4.3</v>
      </c>
      <c r="F11" s="585">
        <v>224.00000000000003</v>
      </c>
      <c r="G11" s="589" t="s">
        <v>375</v>
      </c>
      <c r="H11" s="572">
        <v>248.15999999999997</v>
      </c>
      <c r="I11" s="570">
        <v>133.70999999999998</v>
      </c>
      <c r="J11" s="570">
        <v>81.543999999999997</v>
      </c>
      <c r="K11" s="570">
        <v>20.430999999999997</v>
      </c>
      <c r="L11" s="570">
        <v>10.993</v>
      </c>
      <c r="M11" s="570">
        <v>1.1820000000000002</v>
      </c>
      <c r="N11" s="570">
        <v>0.3</v>
      </c>
      <c r="O11" s="573">
        <v>247.79999999999995</v>
      </c>
    </row>
    <row r="12" spans="1:15" s="291" customFormat="1" ht="29.25" customHeight="1" thickBot="1">
      <c r="A12" s="577" t="s">
        <v>335</v>
      </c>
      <c r="B12" s="579">
        <v>2</v>
      </c>
      <c r="C12" s="579"/>
      <c r="D12" s="586">
        <v>22</v>
      </c>
      <c r="E12" s="587"/>
      <c r="F12" s="588">
        <v>22</v>
      </c>
      <c r="G12" s="590" t="s">
        <v>378</v>
      </c>
      <c r="H12" s="580">
        <v>33.5</v>
      </c>
      <c r="I12" s="574">
        <v>23.8</v>
      </c>
      <c r="J12" s="574">
        <v>8.8000000000000007</v>
      </c>
      <c r="K12" s="574">
        <v>0.5</v>
      </c>
      <c r="L12" s="574">
        <v>0.4</v>
      </c>
      <c r="M12" s="574"/>
      <c r="N12" s="574"/>
      <c r="O12" s="575">
        <v>33.5</v>
      </c>
    </row>
    <row r="13" spans="1:15" s="295" customFormat="1">
      <c r="A13" s="295" t="s">
        <v>372</v>
      </c>
      <c r="B13" s="298"/>
      <c r="C13" s="297"/>
      <c r="G13" s="296"/>
    </row>
    <row r="14" spans="1:15" s="293" customFormat="1" ht="15" customHeight="1">
      <c r="B14" s="294"/>
      <c r="C14" s="294"/>
    </row>
  </sheetData>
  <mergeCells count="10">
    <mergeCell ref="A2:A4"/>
    <mergeCell ref="I3:M3"/>
    <mergeCell ref="N3:N4"/>
    <mergeCell ref="O3:O4"/>
    <mergeCell ref="H2:H3"/>
    <mergeCell ref="G2:G4"/>
    <mergeCell ref="D2:F2"/>
    <mergeCell ref="C2:C4"/>
    <mergeCell ref="D3:F3"/>
    <mergeCell ref="B2:B4"/>
  </mergeCells>
  <phoneticPr fontId="9"/>
  <printOptions horizontalCentered="1"/>
  <pageMargins left="0.59055118110236227" right="0.59055118110236227" top="0.6692913385826772" bottom="0.62992125984251968" header="0.35433070866141736" footer="0.19685039370078741"/>
  <pageSetup paperSize="9" scale="58" firstPageNumber="60" fitToHeight="0" pageOrder="overThenDown" orientation="portrait" useFirstPageNumber="1" r:id="rId1"/>
  <headerFooter scaleWithDoc="0" alignWithMargins="0">
    <oddFooter>&amp;C&amp;"ＭＳ Ｐゴシック,標準"&amp;11-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view="pageBreakPreview" zoomScale="55" zoomScaleNormal="80" zoomScaleSheetLayoutView="55" workbookViewId="0">
      <selection activeCell="J2" sqref="J2"/>
    </sheetView>
  </sheetViews>
  <sheetFormatPr defaultRowHeight="14.25"/>
  <cols>
    <col min="1" max="1" width="3.69921875" style="31" customWidth="1"/>
    <col min="2" max="2" width="28" style="31" customWidth="1"/>
    <col min="3" max="3" width="6.5" style="23" customWidth="1"/>
    <col min="4" max="4" width="13.09765625" style="31" customWidth="1"/>
    <col min="5" max="6" width="3.69921875" style="31" customWidth="1"/>
    <col min="7" max="7" width="28" style="31" customWidth="1"/>
    <col min="8" max="8" width="6.5" style="31" customWidth="1"/>
    <col min="9" max="9" width="13.09765625" style="31" customWidth="1"/>
    <col min="10" max="256" width="8.796875" style="31"/>
    <col min="257" max="257" width="3.69921875" style="31" customWidth="1"/>
    <col min="258" max="258" width="28" style="31" customWidth="1"/>
    <col min="259" max="259" width="6.5" style="31" customWidth="1"/>
    <col min="260" max="260" width="13.09765625" style="31" customWidth="1"/>
    <col min="261" max="261" width="2" style="31" customWidth="1"/>
    <col min="262" max="262" width="3.69921875" style="31" customWidth="1"/>
    <col min="263" max="263" width="28" style="31" customWidth="1"/>
    <col min="264" max="264" width="6.5" style="31" customWidth="1"/>
    <col min="265" max="265" width="13.09765625" style="31" customWidth="1"/>
    <col min="266" max="512" width="8.796875" style="31"/>
    <col min="513" max="513" width="3.69921875" style="31" customWidth="1"/>
    <col min="514" max="514" width="28" style="31" customWidth="1"/>
    <col min="515" max="515" width="6.5" style="31" customWidth="1"/>
    <col min="516" max="516" width="13.09765625" style="31" customWidth="1"/>
    <col min="517" max="517" width="2" style="31" customWidth="1"/>
    <col min="518" max="518" width="3.69921875" style="31" customWidth="1"/>
    <col min="519" max="519" width="28" style="31" customWidth="1"/>
    <col min="520" max="520" width="6.5" style="31" customWidth="1"/>
    <col min="521" max="521" width="13.09765625" style="31" customWidth="1"/>
    <col min="522" max="768" width="8.796875" style="31"/>
    <col min="769" max="769" width="3.69921875" style="31" customWidth="1"/>
    <col min="770" max="770" width="28" style="31" customWidth="1"/>
    <col min="771" max="771" width="6.5" style="31" customWidth="1"/>
    <col min="772" max="772" width="13.09765625" style="31" customWidth="1"/>
    <col min="773" max="773" width="2" style="31" customWidth="1"/>
    <col min="774" max="774" width="3.69921875" style="31" customWidth="1"/>
    <col min="775" max="775" width="28" style="31" customWidth="1"/>
    <col min="776" max="776" width="6.5" style="31" customWidth="1"/>
    <col min="777" max="777" width="13.09765625" style="31" customWidth="1"/>
    <col min="778" max="1024" width="8.796875" style="31"/>
    <col min="1025" max="1025" width="3.69921875" style="31" customWidth="1"/>
    <col min="1026" max="1026" width="28" style="31" customWidth="1"/>
    <col min="1027" max="1027" width="6.5" style="31" customWidth="1"/>
    <col min="1028" max="1028" width="13.09765625" style="31" customWidth="1"/>
    <col min="1029" max="1029" width="2" style="31" customWidth="1"/>
    <col min="1030" max="1030" width="3.69921875" style="31" customWidth="1"/>
    <col min="1031" max="1031" width="28" style="31" customWidth="1"/>
    <col min="1032" max="1032" width="6.5" style="31" customWidth="1"/>
    <col min="1033" max="1033" width="13.09765625" style="31" customWidth="1"/>
    <col min="1034" max="1280" width="8.796875" style="31"/>
    <col min="1281" max="1281" width="3.69921875" style="31" customWidth="1"/>
    <col min="1282" max="1282" width="28" style="31" customWidth="1"/>
    <col min="1283" max="1283" width="6.5" style="31" customWidth="1"/>
    <col min="1284" max="1284" width="13.09765625" style="31" customWidth="1"/>
    <col min="1285" max="1285" width="2" style="31" customWidth="1"/>
    <col min="1286" max="1286" width="3.69921875" style="31" customWidth="1"/>
    <col min="1287" max="1287" width="28" style="31" customWidth="1"/>
    <col min="1288" max="1288" width="6.5" style="31" customWidth="1"/>
    <col min="1289" max="1289" width="13.09765625" style="31" customWidth="1"/>
    <col min="1290" max="1536" width="8.796875" style="31"/>
    <col min="1537" max="1537" width="3.69921875" style="31" customWidth="1"/>
    <col min="1538" max="1538" width="28" style="31" customWidth="1"/>
    <col min="1539" max="1539" width="6.5" style="31" customWidth="1"/>
    <col min="1540" max="1540" width="13.09765625" style="31" customWidth="1"/>
    <col min="1541" max="1541" width="2" style="31" customWidth="1"/>
    <col min="1542" max="1542" width="3.69921875" style="31" customWidth="1"/>
    <col min="1543" max="1543" width="28" style="31" customWidth="1"/>
    <col min="1544" max="1544" width="6.5" style="31" customWidth="1"/>
    <col min="1545" max="1545" width="13.09765625" style="31" customWidth="1"/>
    <col min="1546" max="1792" width="8.796875" style="31"/>
    <col min="1793" max="1793" width="3.69921875" style="31" customWidth="1"/>
    <col min="1794" max="1794" width="28" style="31" customWidth="1"/>
    <col min="1795" max="1795" width="6.5" style="31" customWidth="1"/>
    <col min="1796" max="1796" width="13.09765625" style="31" customWidth="1"/>
    <col min="1797" max="1797" width="2" style="31" customWidth="1"/>
    <col min="1798" max="1798" width="3.69921875" style="31" customWidth="1"/>
    <col min="1799" max="1799" width="28" style="31" customWidth="1"/>
    <col min="1800" max="1800" width="6.5" style="31" customWidth="1"/>
    <col min="1801" max="1801" width="13.09765625" style="31" customWidth="1"/>
    <col min="1802" max="2048" width="8.796875" style="31"/>
    <col min="2049" max="2049" width="3.69921875" style="31" customWidth="1"/>
    <col min="2050" max="2050" width="28" style="31" customWidth="1"/>
    <col min="2051" max="2051" width="6.5" style="31" customWidth="1"/>
    <col min="2052" max="2052" width="13.09765625" style="31" customWidth="1"/>
    <col min="2053" max="2053" width="2" style="31" customWidth="1"/>
    <col min="2054" max="2054" width="3.69921875" style="31" customWidth="1"/>
    <col min="2055" max="2055" width="28" style="31" customWidth="1"/>
    <col min="2056" max="2056" width="6.5" style="31" customWidth="1"/>
    <col min="2057" max="2057" width="13.09765625" style="31" customWidth="1"/>
    <col min="2058" max="2304" width="8.796875" style="31"/>
    <col min="2305" max="2305" width="3.69921875" style="31" customWidth="1"/>
    <col min="2306" max="2306" width="28" style="31" customWidth="1"/>
    <col min="2307" max="2307" width="6.5" style="31" customWidth="1"/>
    <col min="2308" max="2308" width="13.09765625" style="31" customWidth="1"/>
    <col min="2309" max="2309" width="2" style="31" customWidth="1"/>
    <col min="2310" max="2310" width="3.69921875" style="31" customWidth="1"/>
    <col min="2311" max="2311" width="28" style="31" customWidth="1"/>
    <col min="2312" max="2312" width="6.5" style="31" customWidth="1"/>
    <col min="2313" max="2313" width="13.09765625" style="31" customWidth="1"/>
    <col min="2314" max="2560" width="8.796875" style="31"/>
    <col min="2561" max="2561" width="3.69921875" style="31" customWidth="1"/>
    <col min="2562" max="2562" width="28" style="31" customWidth="1"/>
    <col min="2563" max="2563" width="6.5" style="31" customWidth="1"/>
    <col min="2564" max="2564" width="13.09765625" style="31" customWidth="1"/>
    <col min="2565" max="2565" width="2" style="31" customWidth="1"/>
    <col min="2566" max="2566" width="3.69921875" style="31" customWidth="1"/>
    <col min="2567" max="2567" width="28" style="31" customWidth="1"/>
    <col min="2568" max="2568" width="6.5" style="31" customWidth="1"/>
    <col min="2569" max="2569" width="13.09765625" style="31" customWidth="1"/>
    <col min="2570" max="2816" width="8.796875" style="31"/>
    <col min="2817" max="2817" width="3.69921875" style="31" customWidth="1"/>
    <col min="2818" max="2818" width="28" style="31" customWidth="1"/>
    <col min="2819" max="2819" width="6.5" style="31" customWidth="1"/>
    <col min="2820" max="2820" width="13.09765625" style="31" customWidth="1"/>
    <col min="2821" max="2821" width="2" style="31" customWidth="1"/>
    <col min="2822" max="2822" width="3.69921875" style="31" customWidth="1"/>
    <col min="2823" max="2823" width="28" style="31" customWidth="1"/>
    <col min="2824" max="2824" width="6.5" style="31" customWidth="1"/>
    <col min="2825" max="2825" width="13.09765625" style="31" customWidth="1"/>
    <col min="2826" max="3072" width="8.796875" style="31"/>
    <col min="3073" max="3073" width="3.69921875" style="31" customWidth="1"/>
    <col min="3074" max="3074" width="28" style="31" customWidth="1"/>
    <col min="3075" max="3075" width="6.5" style="31" customWidth="1"/>
    <col min="3076" max="3076" width="13.09765625" style="31" customWidth="1"/>
    <col min="3077" max="3077" width="2" style="31" customWidth="1"/>
    <col min="3078" max="3078" width="3.69921875" style="31" customWidth="1"/>
    <col min="3079" max="3079" width="28" style="31" customWidth="1"/>
    <col min="3080" max="3080" width="6.5" style="31" customWidth="1"/>
    <col min="3081" max="3081" width="13.09765625" style="31" customWidth="1"/>
    <col min="3082" max="3328" width="8.796875" style="31"/>
    <col min="3329" max="3329" width="3.69921875" style="31" customWidth="1"/>
    <col min="3330" max="3330" width="28" style="31" customWidth="1"/>
    <col min="3331" max="3331" width="6.5" style="31" customWidth="1"/>
    <col min="3332" max="3332" width="13.09765625" style="31" customWidth="1"/>
    <col min="3333" max="3333" width="2" style="31" customWidth="1"/>
    <col min="3334" max="3334" width="3.69921875" style="31" customWidth="1"/>
    <col min="3335" max="3335" width="28" style="31" customWidth="1"/>
    <col min="3336" max="3336" width="6.5" style="31" customWidth="1"/>
    <col min="3337" max="3337" width="13.09765625" style="31" customWidth="1"/>
    <col min="3338" max="3584" width="8.796875" style="31"/>
    <col min="3585" max="3585" width="3.69921875" style="31" customWidth="1"/>
    <col min="3586" max="3586" width="28" style="31" customWidth="1"/>
    <col min="3587" max="3587" width="6.5" style="31" customWidth="1"/>
    <col min="3588" max="3588" width="13.09765625" style="31" customWidth="1"/>
    <col min="3589" max="3589" width="2" style="31" customWidth="1"/>
    <col min="3590" max="3590" width="3.69921875" style="31" customWidth="1"/>
    <col min="3591" max="3591" width="28" style="31" customWidth="1"/>
    <col min="3592" max="3592" width="6.5" style="31" customWidth="1"/>
    <col min="3593" max="3593" width="13.09765625" style="31" customWidth="1"/>
    <col min="3594" max="3840" width="8.796875" style="31"/>
    <col min="3841" max="3841" width="3.69921875" style="31" customWidth="1"/>
    <col min="3842" max="3842" width="28" style="31" customWidth="1"/>
    <col min="3843" max="3843" width="6.5" style="31" customWidth="1"/>
    <col min="3844" max="3844" width="13.09765625" style="31" customWidth="1"/>
    <col min="3845" max="3845" width="2" style="31" customWidth="1"/>
    <col min="3846" max="3846" width="3.69921875" style="31" customWidth="1"/>
    <col min="3847" max="3847" width="28" style="31" customWidth="1"/>
    <col min="3848" max="3848" width="6.5" style="31" customWidth="1"/>
    <col min="3849" max="3849" width="13.09765625" style="31" customWidth="1"/>
    <col min="3850" max="4096" width="8.796875" style="31"/>
    <col min="4097" max="4097" width="3.69921875" style="31" customWidth="1"/>
    <col min="4098" max="4098" width="28" style="31" customWidth="1"/>
    <col min="4099" max="4099" width="6.5" style="31" customWidth="1"/>
    <col min="4100" max="4100" width="13.09765625" style="31" customWidth="1"/>
    <col min="4101" max="4101" width="2" style="31" customWidth="1"/>
    <col min="4102" max="4102" width="3.69921875" style="31" customWidth="1"/>
    <col min="4103" max="4103" width="28" style="31" customWidth="1"/>
    <col min="4104" max="4104" width="6.5" style="31" customWidth="1"/>
    <col min="4105" max="4105" width="13.09765625" style="31" customWidth="1"/>
    <col min="4106" max="4352" width="8.796875" style="31"/>
    <col min="4353" max="4353" width="3.69921875" style="31" customWidth="1"/>
    <col min="4354" max="4354" width="28" style="31" customWidth="1"/>
    <col min="4355" max="4355" width="6.5" style="31" customWidth="1"/>
    <col min="4356" max="4356" width="13.09765625" style="31" customWidth="1"/>
    <col min="4357" max="4357" width="2" style="31" customWidth="1"/>
    <col min="4358" max="4358" width="3.69921875" style="31" customWidth="1"/>
    <col min="4359" max="4359" width="28" style="31" customWidth="1"/>
    <col min="4360" max="4360" width="6.5" style="31" customWidth="1"/>
    <col min="4361" max="4361" width="13.09765625" style="31" customWidth="1"/>
    <col min="4362" max="4608" width="8.796875" style="31"/>
    <col min="4609" max="4609" width="3.69921875" style="31" customWidth="1"/>
    <col min="4610" max="4610" width="28" style="31" customWidth="1"/>
    <col min="4611" max="4611" width="6.5" style="31" customWidth="1"/>
    <col min="4612" max="4612" width="13.09765625" style="31" customWidth="1"/>
    <col min="4613" max="4613" width="2" style="31" customWidth="1"/>
    <col min="4614" max="4614" width="3.69921875" style="31" customWidth="1"/>
    <col min="4615" max="4615" width="28" style="31" customWidth="1"/>
    <col min="4616" max="4616" width="6.5" style="31" customWidth="1"/>
    <col min="4617" max="4617" width="13.09765625" style="31" customWidth="1"/>
    <col min="4618" max="4864" width="8.796875" style="31"/>
    <col min="4865" max="4865" width="3.69921875" style="31" customWidth="1"/>
    <col min="4866" max="4866" width="28" style="31" customWidth="1"/>
    <col min="4867" max="4867" width="6.5" style="31" customWidth="1"/>
    <col min="4868" max="4868" width="13.09765625" style="31" customWidth="1"/>
    <col min="4869" max="4869" width="2" style="31" customWidth="1"/>
    <col min="4870" max="4870" width="3.69921875" style="31" customWidth="1"/>
    <col min="4871" max="4871" width="28" style="31" customWidth="1"/>
    <col min="4872" max="4872" width="6.5" style="31" customWidth="1"/>
    <col min="4873" max="4873" width="13.09765625" style="31" customWidth="1"/>
    <col min="4874" max="5120" width="8.796875" style="31"/>
    <col min="5121" max="5121" width="3.69921875" style="31" customWidth="1"/>
    <col min="5122" max="5122" width="28" style="31" customWidth="1"/>
    <col min="5123" max="5123" width="6.5" style="31" customWidth="1"/>
    <col min="5124" max="5124" width="13.09765625" style="31" customWidth="1"/>
    <col min="5125" max="5125" width="2" style="31" customWidth="1"/>
    <col min="5126" max="5126" width="3.69921875" style="31" customWidth="1"/>
    <col min="5127" max="5127" width="28" style="31" customWidth="1"/>
    <col min="5128" max="5128" width="6.5" style="31" customWidth="1"/>
    <col min="5129" max="5129" width="13.09765625" style="31" customWidth="1"/>
    <col min="5130" max="5376" width="8.796875" style="31"/>
    <col min="5377" max="5377" width="3.69921875" style="31" customWidth="1"/>
    <col min="5378" max="5378" width="28" style="31" customWidth="1"/>
    <col min="5379" max="5379" width="6.5" style="31" customWidth="1"/>
    <col min="5380" max="5380" width="13.09765625" style="31" customWidth="1"/>
    <col min="5381" max="5381" width="2" style="31" customWidth="1"/>
    <col min="5382" max="5382" width="3.69921875" style="31" customWidth="1"/>
    <col min="5383" max="5383" width="28" style="31" customWidth="1"/>
    <col min="5384" max="5384" width="6.5" style="31" customWidth="1"/>
    <col min="5385" max="5385" width="13.09765625" style="31" customWidth="1"/>
    <col min="5386" max="5632" width="8.796875" style="31"/>
    <col min="5633" max="5633" width="3.69921875" style="31" customWidth="1"/>
    <col min="5634" max="5634" width="28" style="31" customWidth="1"/>
    <col min="5635" max="5635" width="6.5" style="31" customWidth="1"/>
    <col min="5636" max="5636" width="13.09765625" style="31" customWidth="1"/>
    <col min="5637" max="5637" width="2" style="31" customWidth="1"/>
    <col min="5638" max="5638" width="3.69921875" style="31" customWidth="1"/>
    <col min="5639" max="5639" width="28" style="31" customWidth="1"/>
    <col min="5640" max="5640" width="6.5" style="31" customWidth="1"/>
    <col min="5641" max="5641" width="13.09765625" style="31" customWidth="1"/>
    <col min="5642" max="5888" width="8.796875" style="31"/>
    <col min="5889" max="5889" width="3.69921875" style="31" customWidth="1"/>
    <col min="5890" max="5890" width="28" style="31" customWidth="1"/>
    <col min="5891" max="5891" width="6.5" style="31" customWidth="1"/>
    <col min="5892" max="5892" width="13.09765625" style="31" customWidth="1"/>
    <col min="5893" max="5893" width="2" style="31" customWidth="1"/>
    <col min="5894" max="5894" width="3.69921875" style="31" customWidth="1"/>
    <col min="5895" max="5895" width="28" style="31" customWidth="1"/>
    <col min="5896" max="5896" width="6.5" style="31" customWidth="1"/>
    <col min="5897" max="5897" width="13.09765625" style="31" customWidth="1"/>
    <col min="5898" max="6144" width="8.796875" style="31"/>
    <col min="6145" max="6145" width="3.69921875" style="31" customWidth="1"/>
    <col min="6146" max="6146" width="28" style="31" customWidth="1"/>
    <col min="6147" max="6147" width="6.5" style="31" customWidth="1"/>
    <col min="6148" max="6148" width="13.09765625" style="31" customWidth="1"/>
    <col min="6149" max="6149" width="2" style="31" customWidth="1"/>
    <col min="6150" max="6150" width="3.69921875" style="31" customWidth="1"/>
    <col min="6151" max="6151" width="28" style="31" customWidth="1"/>
    <col min="6152" max="6152" width="6.5" style="31" customWidth="1"/>
    <col min="6153" max="6153" width="13.09765625" style="31" customWidth="1"/>
    <col min="6154" max="6400" width="8.796875" style="31"/>
    <col min="6401" max="6401" width="3.69921875" style="31" customWidth="1"/>
    <col min="6402" max="6402" width="28" style="31" customWidth="1"/>
    <col min="6403" max="6403" width="6.5" style="31" customWidth="1"/>
    <col min="6404" max="6404" width="13.09765625" style="31" customWidth="1"/>
    <col min="6405" max="6405" width="2" style="31" customWidth="1"/>
    <col min="6406" max="6406" width="3.69921875" style="31" customWidth="1"/>
    <col min="6407" max="6407" width="28" style="31" customWidth="1"/>
    <col min="6408" max="6408" width="6.5" style="31" customWidth="1"/>
    <col min="6409" max="6409" width="13.09765625" style="31" customWidth="1"/>
    <col min="6410" max="6656" width="8.796875" style="31"/>
    <col min="6657" max="6657" width="3.69921875" style="31" customWidth="1"/>
    <col min="6658" max="6658" width="28" style="31" customWidth="1"/>
    <col min="6659" max="6659" width="6.5" style="31" customWidth="1"/>
    <col min="6660" max="6660" width="13.09765625" style="31" customWidth="1"/>
    <col min="6661" max="6661" width="2" style="31" customWidth="1"/>
    <col min="6662" max="6662" width="3.69921875" style="31" customWidth="1"/>
    <col min="6663" max="6663" width="28" style="31" customWidth="1"/>
    <col min="6664" max="6664" width="6.5" style="31" customWidth="1"/>
    <col min="6665" max="6665" width="13.09765625" style="31" customWidth="1"/>
    <col min="6666" max="6912" width="8.796875" style="31"/>
    <col min="6913" max="6913" width="3.69921875" style="31" customWidth="1"/>
    <col min="6914" max="6914" width="28" style="31" customWidth="1"/>
    <col min="6915" max="6915" width="6.5" style="31" customWidth="1"/>
    <col min="6916" max="6916" width="13.09765625" style="31" customWidth="1"/>
    <col min="6917" max="6917" width="2" style="31" customWidth="1"/>
    <col min="6918" max="6918" width="3.69921875" style="31" customWidth="1"/>
    <col min="6919" max="6919" width="28" style="31" customWidth="1"/>
    <col min="6920" max="6920" width="6.5" style="31" customWidth="1"/>
    <col min="6921" max="6921" width="13.09765625" style="31" customWidth="1"/>
    <col min="6922" max="7168" width="8.796875" style="31"/>
    <col min="7169" max="7169" width="3.69921875" style="31" customWidth="1"/>
    <col min="7170" max="7170" width="28" style="31" customWidth="1"/>
    <col min="7171" max="7171" width="6.5" style="31" customWidth="1"/>
    <col min="7172" max="7172" width="13.09765625" style="31" customWidth="1"/>
    <col min="7173" max="7173" width="2" style="31" customWidth="1"/>
    <col min="7174" max="7174" width="3.69921875" style="31" customWidth="1"/>
    <col min="7175" max="7175" width="28" style="31" customWidth="1"/>
    <col min="7176" max="7176" width="6.5" style="31" customWidth="1"/>
    <col min="7177" max="7177" width="13.09765625" style="31" customWidth="1"/>
    <col min="7178" max="7424" width="8.796875" style="31"/>
    <col min="7425" max="7425" width="3.69921875" style="31" customWidth="1"/>
    <col min="7426" max="7426" width="28" style="31" customWidth="1"/>
    <col min="7427" max="7427" width="6.5" style="31" customWidth="1"/>
    <col min="7428" max="7428" width="13.09765625" style="31" customWidth="1"/>
    <col min="7429" max="7429" width="2" style="31" customWidth="1"/>
    <col min="7430" max="7430" width="3.69921875" style="31" customWidth="1"/>
    <col min="7431" max="7431" width="28" style="31" customWidth="1"/>
    <col min="7432" max="7432" width="6.5" style="31" customWidth="1"/>
    <col min="7433" max="7433" width="13.09765625" style="31" customWidth="1"/>
    <col min="7434" max="7680" width="8.796875" style="31"/>
    <col min="7681" max="7681" width="3.69921875" style="31" customWidth="1"/>
    <col min="7682" max="7682" width="28" style="31" customWidth="1"/>
    <col min="7683" max="7683" width="6.5" style="31" customWidth="1"/>
    <col min="7684" max="7684" width="13.09765625" style="31" customWidth="1"/>
    <col min="7685" max="7685" width="2" style="31" customWidth="1"/>
    <col min="7686" max="7686" width="3.69921875" style="31" customWidth="1"/>
    <col min="7687" max="7687" width="28" style="31" customWidth="1"/>
    <col min="7688" max="7688" width="6.5" style="31" customWidth="1"/>
    <col min="7689" max="7689" width="13.09765625" style="31" customWidth="1"/>
    <col min="7690" max="7936" width="8.796875" style="31"/>
    <col min="7937" max="7937" width="3.69921875" style="31" customWidth="1"/>
    <col min="7938" max="7938" width="28" style="31" customWidth="1"/>
    <col min="7939" max="7939" width="6.5" style="31" customWidth="1"/>
    <col min="7940" max="7940" width="13.09765625" style="31" customWidth="1"/>
    <col min="7941" max="7941" width="2" style="31" customWidth="1"/>
    <col min="7942" max="7942" width="3.69921875" style="31" customWidth="1"/>
    <col min="7943" max="7943" width="28" style="31" customWidth="1"/>
    <col min="7944" max="7944" width="6.5" style="31" customWidth="1"/>
    <col min="7945" max="7945" width="13.09765625" style="31" customWidth="1"/>
    <col min="7946" max="8192" width="8.796875" style="31"/>
    <col min="8193" max="8193" width="3.69921875" style="31" customWidth="1"/>
    <col min="8194" max="8194" width="28" style="31" customWidth="1"/>
    <col min="8195" max="8195" width="6.5" style="31" customWidth="1"/>
    <col min="8196" max="8196" width="13.09765625" style="31" customWidth="1"/>
    <col min="8197" max="8197" width="2" style="31" customWidth="1"/>
    <col min="8198" max="8198" width="3.69921875" style="31" customWidth="1"/>
    <col min="8199" max="8199" width="28" style="31" customWidth="1"/>
    <col min="8200" max="8200" width="6.5" style="31" customWidth="1"/>
    <col min="8201" max="8201" width="13.09765625" style="31" customWidth="1"/>
    <col min="8202" max="8448" width="8.796875" style="31"/>
    <col min="8449" max="8449" width="3.69921875" style="31" customWidth="1"/>
    <col min="8450" max="8450" width="28" style="31" customWidth="1"/>
    <col min="8451" max="8451" width="6.5" style="31" customWidth="1"/>
    <col min="8452" max="8452" width="13.09765625" style="31" customWidth="1"/>
    <col min="8453" max="8453" width="2" style="31" customWidth="1"/>
    <col min="8454" max="8454" width="3.69921875" style="31" customWidth="1"/>
    <col min="8455" max="8455" width="28" style="31" customWidth="1"/>
    <col min="8456" max="8456" width="6.5" style="31" customWidth="1"/>
    <col min="8457" max="8457" width="13.09765625" style="31" customWidth="1"/>
    <col min="8458" max="8704" width="8.796875" style="31"/>
    <col min="8705" max="8705" width="3.69921875" style="31" customWidth="1"/>
    <col min="8706" max="8706" width="28" style="31" customWidth="1"/>
    <col min="8707" max="8707" width="6.5" style="31" customWidth="1"/>
    <col min="8708" max="8708" width="13.09765625" style="31" customWidth="1"/>
    <col min="8709" max="8709" width="2" style="31" customWidth="1"/>
    <col min="8710" max="8710" width="3.69921875" style="31" customWidth="1"/>
    <col min="8711" max="8711" width="28" style="31" customWidth="1"/>
    <col min="8712" max="8712" width="6.5" style="31" customWidth="1"/>
    <col min="8713" max="8713" width="13.09765625" style="31" customWidth="1"/>
    <col min="8714" max="8960" width="8.796875" style="31"/>
    <col min="8961" max="8961" width="3.69921875" style="31" customWidth="1"/>
    <col min="8962" max="8962" width="28" style="31" customWidth="1"/>
    <col min="8963" max="8963" width="6.5" style="31" customWidth="1"/>
    <col min="8964" max="8964" width="13.09765625" style="31" customWidth="1"/>
    <col min="8965" max="8965" width="2" style="31" customWidth="1"/>
    <col min="8966" max="8966" width="3.69921875" style="31" customWidth="1"/>
    <col min="8967" max="8967" width="28" style="31" customWidth="1"/>
    <col min="8968" max="8968" width="6.5" style="31" customWidth="1"/>
    <col min="8969" max="8969" width="13.09765625" style="31" customWidth="1"/>
    <col min="8970" max="9216" width="8.796875" style="31"/>
    <col min="9217" max="9217" width="3.69921875" style="31" customWidth="1"/>
    <col min="9218" max="9218" width="28" style="31" customWidth="1"/>
    <col min="9219" max="9219" width="6.5" style="31" customWidth="1"/>
    <col min="9220" max="9220" width="13.09765625" style="31" customWidth="1"/>
    <col min="9221" max="9221" width="2" style="31" customWidth="1"/>
    <col min="9222" max="9222" width="3.69921875" style="31" customWidth="1"/>
    <col min="9223" max="9223" width="28" style="31" customWidth="1"/>
    <col min="9224" max="9224" width="6.5" style="31" customWidth="1"/>
    <col min="9225" max="9225" width="13.09765625" style="31" customWidth="1"/>
    <col min="9226" max="9472" width="8.796875" style="31"/>
    <col min="9473" max="9473" width="3.69921875" style="31" customWidth="1"/>
    <col min="9474" max="9474" width="28" style="31" customWidth="1"/>
    <col min="9475" max="9475" width="6.5" style="31" customWidth="1"/>
    <col min="9476" max="9476" width="13.09765625" style="31" customWidth="1"/>
    <col min="9477" max="9477" width="2" style="31" customWidth="1"/>
    <col min="9478" max="9478" width="3.69921875" style="31" customWidth="1"/>
    <col min="9479" max="9479" width="28" style="31" customWidth="1"/>
    <col min="9480" max="9480" width="6.5" style="31" customWidth="1"/>
    <col min="9481" max="9481" width="13.09765625" style="31" customWidth="1"/>
    <col min="9482" max="9728" width="8.796875" style="31"/>
    <col min="9729" max="9729" width="3.69921875" style="31" customWidth="1"/>
    <col min="9730" max="9730" width="28" style="31" customWidth="1"/>
    <col min="9731" max="9731" width="6.5" style="31" customWidth="1"/>
    <col min="9732" max="9732" width="13.09765625" style="31" customWidth="1"/>
    <col min="9733" max="9733" width="2" style="31" customWidth="1"/>
    <col min="9734" max="9734" width="3.69921875" style="31" customWidth="1"/>
    <col min="9735" max="9735" width="28" style="31" customWidth="1"/>
    <col min="9736" max="9736" width="6.5" style="31" customWidth="1"/>
    <col min="9737" max="9737" width="13.09765625" style="31" customWidth="1"/>
    <col min="9738" max="9984" width="8.796875" style="31"/>
    <col min="9985" max="9985" width="3.69921875" style="31" customWidth="1"/>
    <col min="9986" max="9986" width="28" style="31" customWidth="1"/>
    <col min="9987" max="9987" width="6.5" style="31" customWidth="1"/>
    <col min="9988" max="9988" width="13.09765625" style="31" customWidth="1"/>
    <col min="9989" max="9989" width="2" style="31" customWidth="1"/>
    <col min="9990" max="9990" width="3.69921875" style="31" customWidth="1"/>
    <col min="9991" max="9991" width="28" style="31" customWidth="1"/>
    <col min="9992" max="9992" width="6.5" style="31" customWidth="1"/>
    <col min="9993" max="9993" width="13.09765625" style="31" customWidth="1"/>
    <col min="9994" max="10240" width="8.796875" style="31"/>
    <col min="10241" max="10241" width="3.69921875" style="31" customWidth="1"/>
    <col min="10242" max="10242" width="28" style="31" customWidth="1"/>
    <col min="10243" max="10243" width="6.5" style="31" customWidth="1"/>
    <col min="10244" max="10244" width="13.09765625" style="31" customWidth="1"/>
    <col min="10245" max="10245" width="2" style="31" customWidth="1"/>
    <col min="10246" max="10246" width="3.69921875" style="31" customWidth="1"/>
    <col min="10247" max="10247" width="28" style="31" customWidth="1"/>
    <col min="10248" max="10248" width="6.5" style="31" customWidth="1"/>
    <col min="10249" max="10249" width="13.09765625" style="31" customWidth="1"/>
    <col min="10250" max="10496" width="8.796875" style="31"/>
    <col min="10497" max="10497" width="3.69921875" style="31" customWidth="1"/>
    <col min="10498" max="10498" width="28" style="31" customWidth="1"/>
    <col min="10499" max="10499" width="6.5" style="31" customWidth="1"/>
    <col min="10500" max="10500" width="13.09765625" style="31" customWidth="1"/>
    <col min="10501" max="10501" width="2" style="31" customWidth="1"/>
    <col min="10502" max="10502" width="3.69921875" style="31" customWidth="1"/>
    <col min="10503" max="10503" width="28" style="31" customWidth="1"/>
    <col min="10504" max="10504" width="6.5" style="31" customWidth="1"/>
    <col min="10505" max="10505" width="13.09765625" style="31" customWidth="1"/>
    <col min="10506" max="10752" width="8.796875" style="31"/>
    <col min="10753" max="10753" width="3.69921875" style="31" customWidth="1"/>
    <col min="10754" max="10754" width="28" style="31" customWidth="1"/>
    <col min="10755" max="10755" width="6.5" style="31" customWidth="1"/>
    <col min="10756" max="10756" width="13.09765625" style="31" customWidth="1"/>
    <col min="10757" max="10757" width="2" style="31" customWidth="1"/>
    <col min="10758" max="10758" width="3.69921875" style="31" customWidth="1"/>
    <col min="10759" max="10759" width="28" style="31" customWidth="1"/>
    <col min="10760" max="10760" width="6.5" style="31" customWidth="1"/>
    <col min="10761" max="10761" width="13.09765625" style="31" customWidth="1"/>
    <col min="10762" max="11008" width="8.796875" style="31"/>
    <col min="11009" max="11009" width="3.69921875" style="31" customWidth="1"/>
    <col min="11010" max="11010" width="28" style="31" customWidth="1"/>
    <col min="11011" max="11011" width="6.5" style="31" customWidth="1"/>
    <col min="11012" max="11012" width="13.09765625" style="31" customWidth="1"/>
    <col min="11013" max="11013" width="2" style="31" customWidth="1"/>
    <col min="11014" max="11014" width="3.69921875" style="31" customWidth="1"/>
    <col min="11015" max="11015" width="28" style="31" customWidth="1"/>
    <col min="11016" max="11016" width="6.5" style="31" customWidth="1"/>
    <col min="11017" max="11017" width="13.09765625" style="31" customWidth="1"/>
    <col min="11018" max="11264" width="8.796875" style="31"/>
    <col min="11265" max="11265" width="3.69921875" style="31" customWidth="1"/>
    <col min="11266" max="11266" width="28" style="31" customWidth="1"/>
    <col min="11267" max="11267" width="6.5" style="31" customWidth="1"/>
    <col min="11268" max="11268" width="13.09765625" style="31" customWidth="1"/>
    <col min="11269" max="11269" width="2" style="31" customWidth="1"/>
    <col min="11270" max="11270" width="3.69921875" style="31" customWidth="1"/>
    <col min="11271" max="11271" width="28" style="31" customWidth="1"/>
    <col min="11272" max="11272" width="6.5" style="31" customWidth="1"/>
    <col min="11273" max="11273" width="13.09765625" style="31" customWidth="1"/>
    <col min="11274" max="11520" width="8.796875" style="31"/>
    <col min="11521" max="11521" width="3.69921875" style="31" customWidth="1"/>
    <col min="11522" max="11522" width="28" style="31" customWidth="1"/>
    <col min="11523" max="11523" width="6.5" style="31" customWidth="1"/>
    <col min="11524" max="11524" width="13.09765625" style="31" customWidth="1"/>
    <col min="11525" max="11525" width="2" style="31" customWidth="1"/>
    <col min="11526" max="11526" width="3.69921875" style="31" customWidth="1"/>
    <col min="11527" max="11527" width="28" style="31" customWidth="1"/>
    <col min="11528" max="11528" width="6.5" style="31" customWidth="1"/>
    <col min="11529" max="11529" width="13.09765625" style="31" customWidth="1"/>
    <col min="11530" max="11776" width="8.796875" style="31"/>
    <col min="11777" max="11777" width="3.69921875" style="31" customWidth="1"/>
    <col min="11778" max="11778" width="28" style="31" customWidth="1"/>
    <col min="11779" max="11779" width="6.5" style="31" customWidth="1"/>
    <col min="11780" max="11780" width="13.09765625" style="31" customWidth="1"/>
    <col min="11781" max="11781" width="2" style="31" customWidth="1"/>
    <col min="11782" max="11782" width="3.69921875" style="31" customWidth="1"/>
    <col min="11783" max="11783" width="28" style="31" customWidth="1"/>
    <col min="11784" max="11784" width="6.5" style="31" customWidth="1"/>
    <col min="11785" max="11785" width="13.09765625" style="31" customWidth="1"/>
    <col min="11786" max="12032" width="8.796875" style="31"/>
    <col min="12033" max="12033" width="3.69921875" style="31" customWidth="1"/>
    <col min="12034" max="12034" width="28" style="31" customWidth="1"/>
    <col min="12035" max="12035" width="6.5" style="31" customWidth="1"/>
    <col min="12036" max="12036" width="13.09765625" style="31" customWidth="1"/>
    <col min="12037" max="12037" width="2" style="31" customWidth="1"/>
    <col min="12038" max="12038" width="3.69921875" style="31" customWidth="1"/>
    <col min="12039" max="12039" width="28" style="31" customWidth="1"/>
    <col min="12040" max="12040" width="6.5" style="31" customWidth="1"/>
    <col min="12041" max="12041" width="13.09765625" style="31" customWidth="1"/>
    <col min="12042" max="12288" width="8.796875" style="31"/>
    <col min="12289" max="12289" width="3.69921875" style="31" customWidth="1"/>
    <col min="12290" max="12290" width="28" style="31" customWidth="1"/>
    <col min="12291" max="12291" width="6.5" style="31" customWidth="1"/>
    <col min="12292" max="12292" width="13.09765625" style="31" customWidth="1"/>
    <col min="12293" max="12293" width="2" style="31" customWidth="1"/>
    <col min="12294" max="12294" width="3.69921875" style="31" customWidth="1"/>
    <col min="12295" max="12295" width="28" style="31" customWidth="1"/>
    <col min="12296" max="12296" width="6.5" style="31" customWidth="1"/>
    <col min="12297" max="12297" width="13.09765625" style="31" customWidth="1"/>
    <col min="12298" max="12544" width="8.796875" style="31"/>
    <col min="12545" max="12545" width="3.69921875" style="31" customWidth="1"/>
    <col min="12546" max="12546" width="28" style="31" customWidth="1"/>
    <col min="12547" max="12547" width="6.5" style="31" customWidth="1"/>
    <col min="12548" max="12548" width="13.09765625" style="31" customWidth="1"/>
    <col min="12549" max="12549" width="2" style="31" customWidth="1"/>
    <col min="12550" max="12550" width="3.69921875" style="31" customWidth="1"/>
    <col min="12551" max="12551" width="28" style="31" customWidth="1"/>
    <col min="12552" max="12552" width="6.5" style="31" customWidth="1"/>
    <col min="12553" max="12553" width="13.09765625" style="31" customWidth="1"/>
    <col min="12554" max="12800" width="8.796875" style="31"/>
    <col min="12801" max="12801" width="3.69921875" style="31" customWidth="1"/>
    <col min="12802" max="12802" width="28" style="31" customWidth="1"/>
    <col min="12803" max="12803" width="6.5" style="31" customWidth="1"/>
    <col min="12804" max="12804" width="13.09765625" style="31" customWidth="1"/>
    <col min="12805" max="12805" width="2" style="31" customWidth="1"/>
    <col min="12806" max="12806" width="3.69921875" style="31" customWidth="1"/>
    <col min="12807" max="12807" width="28" style="31" customWidth="1"/>
    <col min="12808" max="12808" width="6.5" style="31" customWidth="1"/>
    <col min="12809" max="12809" width="13.09765625" style="31" customWidth="1"/>
    <col min="12810" max="13056" width="8.796875" style="31"/>
    <col min="13057" max="13057" width="3.69921875" style="31" customWidth="1"/>
    <col min="13058" max="13058" width="28" style="31" customWidth="1"/>
    <col min="13059" max="13059" width="6.5" style="31" customWidth="1"/>
    <col min="13060" max="13060" width="13.09765625" style="31" customWidth="1"/>
    <col min="13061" max="13061" width="2" style="31" customWidth="1"/>
    <col min="13062" max="13062" width="3.69921875" style="31" customWidth="1"/>
    <col min="13063" max="13063" width="28" style="31" customWidth="1"/>
    <col min="13064" max="13064" width="6.5" style="31" customWidth="1"/>
    <col min="13065" max="13065" width="13.09765625" style="31" customWidth="1"/>
    <col min="13066" max="13312" width="8.796875" style="31"/>
    <col min="13313" max="13313" width="3.69921875" style="31" customWidth="1"/>
    <col min="13314" max="13314" width="28" style="31" customWidth="1"/>
    <col min="13315" max="13315" width="6.5" style="31" customWidth="1"/>
    <col min="13316" max="13316" width="13.09765625" style="31" customWidth="1"/>
    <col min="13317" max="13317" width="2" style="31" customWidth="1"/>
    <col min="13318" max="13318" width="3.69921875" style="31" customWidth="1"/>
    <col min="13319" max="13319" width="28" style="31" customWidth="1"/>
    <col min="13320" max="13320" width="6.5" style="31" customWidth="1"/>
    <col min="13321" max="13321" width="13.09765625" style="31" customWidth="1"/>
    <col min="13322" max="13568" width="8.796875" style="31"/>
    <col min="13569" max="13569" width="3.69921875" style="31" customWidth="1"/>
    <col min="13570" max="13570" width="28" style="31" customWidth="1"/>
    <col min="13571" max="13571" width="6.5" style="31" customWidth="1"/>
    <col min="13572" max="13572" width="13.09765625" style="31" customWidth="1"/>
    <col min="13573" max="13573" width="2" style="31" customWidth="1"/>
    <col min="13574" max="13574" width="3.69921875" style="31" customWidth="1"/>
    <col min="13575" max="13575" width="28" style="31" customWidth="1"/>
    <col min="13576" max="13576" width="6.5" style="31" customWidth="1"/>
    <col min="13577" max="13577" width="13.09765625" style="31" customWidth="1"/>
    <col min="13578" max="13824" width="8.796875" style="31"/>
    <col min="13825" max="13825" width="3.69921875" style="31" customWidth="1"/>
    <col min="13826" max="13826" width="28" style="31" customWidth="1"/>
    <col min="13827" max="13827" width="6.5" style="31" customWidth="1"/>
    <col min="13828" max="13828" width="13.09765625" style="31" customWidth="1"/>
    <col min="13829" max="13829" width="2" style="31" customWidth="1"/>
    <col min="13830" max="13830" width="3.69921875" style="31" customWidth="1"/>
    <col min="13831" max="13831" width="28" style="31" customWidth="1"/>
    <col min="13832" max="13832" width="6.5" style="31" customWidth="1"/>
    <col min="13833" max="13833" width="13.09765625" style="31" customWidth="1"/>
    <col min="13834" max="14080" width="8.796875" style="31"/>
    <col min="14081" max="14081" width="3.69921875" style="31" customWidth="1"/>
    <col min="14082" max="14082" width="28" style="31" customWidth="1"/>
    <col min="14083" max="14083" width="6.5" style="31" customWidth="1"/>
    <col min="14084" max="14084" width="13.09765625" style="31" customWidth="1"/>
    <col min="14085" max="14085" width="2" style="31" customWidth="1"/>
    <col min="14086" max="14086" width="3.69921875" style="31" customWidth="1"/>
    <col min="14087" max="14087" width="28" style="31" customWidth="1"/>
    <col min="14088" max="14088" width="6.5" style="31" customWidth="1"/>
    <col min="14089" max="14089" width="13.09765625" style="31" customWidth="1"/>
    <col min="14090" max="14336" width="8.796875" style="31"/>
    <col min="14337" max="14337" width="3.69921875" style="31" customWidth="1"/>
    <col min="14338" max="14338" width="28" style="31" customWidth="1"/>
    <col min="14339" max="14339" width="6.5" style="31" customWidth="1"/>
    <col min="14340" max="14340" width="13.09765625" style="31" customWidth="1"/>
    <col min="14341" max="14341" width="2" style="31" customWidth="1"/>
    <col min="14342" max="14342" width="3.69921875" style="31" customWidth="1"/>
    <col min="14343" max="14343" width="28" style="31" customWidth="1"/>
    <col min="14344" max="14344" width="6.5" style="31" customWidth="1"/>
    <col min="14345" max="14345" width="13.09765625" style="31" customWidth="1"/>
    <col min="14346" max="14592" width="8.796875" style="31"/>
    <col min="14593" max="14593" width="3.69921875" style="31" customWidth="1"/>
    <col min="14594" max="14594" width="28" style="31" customWidth="1"/>
    <col min="14595" max="14595" width="6.5" style="31" customWidth="1"/>
    <col min="14596" max="14596" width="13.09765625" style="31" customWidth="1"/>
    <col min="14597" max="14597" width="2" style="31" customWidth="1"/>
    <col min="14598" max="14598" width="3.69921875" style="31" customWidth="1"/>
    <col min="14599" max="14599" width="28" style="31" customWidth="1"/>
    <col min="14600" max="14600" width="6.5" style="31" customWidth="1"/>
    <col min="14601" max="14601" width="13.09765625" style="31" customWidth="1"/>
    <col min="14602" max="14848" width="8.796875" style="31"/>
    <col min="14849" max="14849" width="3.69921875" style="31" customWidth="1"/>
    <col min="14850" max="14850" width="28" style="31" customWidth="1"/>
    <col min="14851" max="14851" width="6.5" style="31" customWidth="1"/>
    <col min="14852" max="14852" width="13.09765625" style="31" customWidth="1"/>
    <col min="14853" max="14853" width="2" style="31" customWidth="1"/>
    <col min="14854" max="14854" width="3.69921875" style="31" customWidth="1"/>
    <col min="14855" max="14855" width="28" style="31" customWidth="1"/>
    <col min="14856" max="14856" width="6.5" style="31" customWidth="1"/>
    <col min="14857" max="14857" width="13.09765625" style="31" customWidth="1"/>
    <col min="14858" max="15104" width="8.796875" style="31"/>
    <col min="15105" max="15105" width="3.69921875" style="31" customWidth="1"/>
    <col min="15106" max="15106" width="28" style="31" customWidth="1"/>
    <col min="15107" max="15107" width="6.5" style="31" customWidth="1"/>
    <col min="15108" max="15108" width="13.09765625" style="31" customWidth="1"/>
    <col min="15109" max="15109" width="2" style="31" customWidth="1"/>
    <col min="15110" max="15110" width="3.69921875" style="31" customWidth="1"/>
    <col min="15111" max="15111" width="28" style="31" customWidth="1"/>
    <col min="15112" max="15112" width="6.5" style="31" customWidth="1"/>
    <col min="15113" max="15113" width="13.09765625" style="31" customWidth="1"/>
    <col min="15114" max="15360" width="8.796875" style="31"/>
    <col min="15361" max="15361" width="3.69921875" style="31" customWidth="1"/>
    <col min="15362" max="15362" width="28" style="31" customWidth="1"/>
    <col min="15363" max="15363" width="6.5" style="31" customWidth="1"/>
    <col min="15364" max="15364" width="13.09765625" style="31" customWidth="1"/>
    <col min="15365" max="15365" width="2" style="31" customWidth="1"/>
    <col min="15366" max="15366" width="3.69921875" style="31" customWidth="1"/>
    <col min="15367" max="15367" width="28" style="31" customWidth="1"/>
    <col min="15368" max="15368" width="6.5" style="31" customWidth="1"/>
    <col min="15369" max="15369" width="13.09765625" style="31" customWidth="1"/>
    <col min="15370" max="15616" width="8.796875" style="31"/>
    <col min="15617" max="15617" width="3.69921875" style="31" customWidth="1"/>
    <col min="15618" max="15618" width="28" style="31" customWidth="1"/>
    <col min="15619" max="15619" width="6.5" style="31" customWidth="1"/>
    <col min="15620" max="15620" width="13.09765625" style="31" customWidth="1"/>
    <col min="15621" max="15621" width="2" style="31" customWidth="1"/>
    <col min="15622" max="15622" width="3.69921875" style="31" customWidth="1"/>
    <col min="15623" max="15623" width="28" style="31" customWidth="1"/>
    <col min="15624" max="15624" width="6.5" style="31" customWidth="1"/>
    <col min="15625" max="15625" width="13.09765625" style="31" customWidth="1"/>
    <col min="15626" max="15872" width="8.796875" style="31"/>
    <col min="15873" max="15873" width="3.69921875" style="31" customWidth="1"/>
    <col min="15874" max="15874" width="28" style="31" customWidth="1"/>
    <col min="15875" max="15875" width="6.5" style="31" customWidth="1"/>
    <col min="15876" max="15876" width="13.09765625" style="31" customWidth="1"/>
    <col min="15877" max="15877" width="2" style="31" customWidth="1"/>
    <col min="15878" max="15878" width="3.69921875" style="31" customWidth="1"/>
    <col min="15879" max="15879" width="28" style="31" customWidth="1"/>
    <col min="15880" max="15880" width="6.5" style="31" customWidth="1"/>
    <col min="15881" max="15881" width="13.09765625" style="31" customWidth="1"/>
    <col min="15882" max="16128" width="8.796875" style="31"/>
    <col min="16129" max="16129" width="3.69921875" style="31" customWidth="1"/>
    <col min="16130" max="16130" width="28" style="31" customWidth="1"/>
    <col min="16131" max="16131" width="6.5" style="31" customWidth="1"/>
    <col min="16132" max="16132" width="13.09765625" style="31" customWidth="1"/>
    <col min="16133" max="16133" width="2" style="31" customWidth="1"/>
    <col min="16134" max="16134" width="3.69921875" style="31" customWidth="1"/>
    <col min="16135" max="16135" width="28" style="31" customWidth="1"/>
    <col min="16136" max="16136" width="6.5" style="31" customWidth="1"/>
    <col min="16137" max="16137" width="13.09765625" style="31" customWidth="1"/>
    <col min="16138" max="16384" width="8.796875" style="31"/>
  </cols>
  <sheetData>
    <row r="1" spans="1:9" ht="30" customHeight="1" thickBot="1">
      <c r="A1" s="264" t="s">
        <v>2</v>
      </c>
      <c r="B1" s="24"/>
      <c r="C1" s="24"/>
      <c r="D1" s="24"/>
    </row>
    <row r="2" spans="1:9" ht="45.75" customHeight="1">
      <c r="A2" s="868" t="s">
        <v>140</v>
      </c>
      <c r="B2" s="870" t="s">
        <v>118</v>
      </c>
      <c r="C2" s="606"/>
      <c r="D2" s="607" t="s">
        <v>405</v>
      </c>
      <c r="F2" s="868" t="s">
        <v>140</v>
      </c>
      <c r="G2" s="870" t="s">
        <v>118</v>
      </c>
      <c r="H2" s="606"/>
      <c r="I2" s="607" t="s">
        <v>405</v>
      </c>
    </row>
    <row r="3" spans="1:9" ht="45.75" customHeight="1">
      <c r="A3" s="869"/>
      <c r="B3" s="871"/>
      <c r="C3" s="562" t="s">
        <v>119</v>
      </c>
      <c r="D3" s="608" t="s">
        <v>383</v>
      </c>
      <c r="F3" s="869"/>
      <c r="G3" s="871"/>
      <c r="H3" s="562" t="s">
        <v>119</v>
      </c>
      <c r="I3" s="608" t="s">
        <v>383</v>
      </c>
    </row>
    <row r="4" spans="1:9" ht="39.950000000000003" customHeight="1">
      <c r="A4" s="859" t="s">
        <v>112</v>
      </c>
      <c r="B4" s="609" t="s">
        <v>121</v>
      </c>
      <c r="C4" s="634">
        <v>14</v>
      </c>
      <c r="D4" s="635">
        <v>124.8</v>
      </c>
      <c r="F4" s="861" t="s">
        <v>33</v>
      </c>
      <c r="G4" s="612" t="s">
        <v>121</v>
      </c>
      <c r="H4" s="613">
        <v>1</v>
      </c>
      <c r="I4" s="614">
        <v>12</v>
      </c>
    </row>
    <row r="5" spans="1:9" ht="39.950000000000003" customHeight="1">
      <c r="A5" s="872"/>
      <c r="B5" s="609" t="s">
        <v>122</v>
      </c>
      <c r="C5" s="634">
        <v>6</v>
      </c>
      <c r="D5" s="635">
        <v>59</v>
      </c>
      <c r="F5" s="873"/>
      <c r="G5" s="612" t="s">
        <v>122</v>
      </c>
      <c r="H5" s="613">
        <v>1</v>
      </c>
      <c r="I5" s="614">
        <v>18</v>
      </c>
    </row>
    <row r="6" spans="1:9" ht="39.950000000000003" customHeight="1">
      <c r="A6" s="685"/>
      <c r="B6" s="609" t="s">
        <v>124</v>
      </c>
      <c r="C6" s="634">
        <v>2</v>
      </c>
      <c r="D6" s="635">
        <v>27</v>
      </c>
      <c r="F6" s="873"/>
      <c r="G6" s="612" t="s">
        <v>384</v>
      </c>
      <c r="H6" s="613">
        <v>1</v>
      </c>
      <c r="I6" s="614">
        <v>12</v>
      </c>
    </row>
    <row r="7" spans="1:9" ht="39.950000000000003" customHeight="1">
      <c r="A7" s="685"/>
      <c r="B7" s="609" t="s">
        <v>385</v>
      </c>
      <c r="C7" s="634">
        <v>3</v>
      </c>
      <c r="D7" s="635">
        <v>47</v>
      </c>
      <c r="F7" s="874"/>
      <c r="G7" s="612" t="s">
        <v>331</v>
      </c>
      <c r="H7" s="613">
        <v>1</v>
      </c>
      <c r="I7" s="614">
        <v>12</v>
      </c>
    </row>
    <row r="8" spans="1:9" ht="39.950000000000003" customHeight="1">
      <c r="A8" s="685"/>
      <c r="B8" s="609" t="s">
        <v>386</v>
      </c>
      <c r="C8" s="634">
        <v>3</v>
      </c>
      <c r="D8" s="635">
        <v>25</v>
      </c>
      <c r="F8" s="875" t="s">
        <v>35</v>
      </c>
      <c r="G8" s="612" t="s">
        <v>121</v>
      </c>
      <c r="H8" s="615">
        <v>16</v>
      </c>
      <c r="I8" s="616">
        <v>248.7</v>
      </c>
    </row>
    <row r="9" spans="1:9" ht="39.950000000000003" customHeight="1">
      <c r="A9" s="860"/>
      <c r="B9" s="609" t="s">
        <v>123</v>
      </c>
      <c r="C9" s="634">
        <v>3</v>
      </c>
      <c r="D9" s="635">
        <v>33.119999999999997</v>
      </c>
      <c r="F9" s="875"/>
      <c r="G9" s="612" t="s">
        <v>122</v>
      </c>
      <c r="H9" s="615">
        <v>8</v>
      </c>
      <c r="I9" s="616">
        <v>245.25</v>
      </c>
    </row>
    <row r="10" spans="1:9" ht="39.950000000000003" customHeight="1">
      <c r="A10" s="876" t="s">
        <v>128</v>
      </c>
      <c r="B10" s="609" t="s">
        <v>121</v>
      </c>
      <c r="C10" s="634">
        <v>8</v>
      </c>
      <c r="D10" s="635">
        <v>84.7</v>
      </c>
      <c r="F10" s="875"/>
      <c r="G10" s="612" t="s">
        <v>124</v>
      </c>
      <c r="H10" s="615">
        <v>3</v>
      </c>
      <c r="I10" s="616">
        <v>0</v>
      </c>
    </row>
    <row r="11" spans="1:9" ht="39.950000000000003" customHeight="1">
      <c r="A11" s="877"/>
      <c r="B11" s="609" t="s">
        <v>122</v>
      </c>
      <c r="C11" s="634">
        <v>2</v>
      </c>
      <c r="D11" s="635">
        <v>84.7</v>
      </c>
      <c r="F11" s="875"/>
      <c r="G11" s="612" t="s">
        <v>332</v>
      </c>
      <c r="H11" s="615">
        <v>3</v>
      </c>
      <c r="I11" s="616">
        <v>77.88</v>
      </c>
    </row>
    <row r="12" spans="1:9" ht="39.950000000000003" customHeight="1">
      <c r="A12" s="877"/>
      <c r="B12" s="609" t="s">
        <v>124</v>
      </c>
      <c r="C12" s="634">
        <v>3</v>
      </c>
      <c r="D12" s="635">
        <v>6</v>
      </c>
      <c r="F12" s="875"/>
      <c r="G12" s="612" t="s">
        <v>264</v>
      </c>
      <c r="H12" s="615">
        <v>2</v>
      </c>
      <c r="I12" s="616">
        <v>33.72</v>
      </c>
    </row>
    <row r="13" spans="1:9" ht="39.950000000000003" customHeight="1">
      <c r="A13" s="877"/>
      <c r="B13" s="609" t="s">
        <v>385</v>
      </c>
      <c r="C13" s="634">
        <v>2</v>
      </c>
      <c r="D13" s="635">
        <v>84.7</v>
      </c>
      <c r="F13" s="875"/>
      <c r="G13" s="612" t="s">
        <v>386</v>
      </c>
      <c r="H13" s="615">
        <v>1</v>
      </c>
      <c r="I13" s="616">
        <v>0</v>
      </c>
    </row>
    <row r="14" spans="1:9" ht="39.950000000000003" customHeight="1">
      <c r="A14" s="877"/>
      <c r="B14" s="609" t="s">
        <v>363</v>
      </c>
      <c r="C14" s="634">
        <v>1</v>
      </c>
      <c r="D14" s="635">
        <v>16.7</v>
      </c>
      <c r="F14" s="875"/>
      <c r="G14" s="612" t="s">
        <v>387</v>
      </c>
      <c r="H14" s="615">
        <v>1</v>
      </c>
      <c r="I14" s="616">
        <v>66.33</v>
      </c>
    </row>
    <row r="15" spans="1:9" ht="39.950000000000003" customHeight="1">
      <c r="A15" s="877"/>
      <c r="B15" s="609" t="s">
        <v>123</v>
      </c>
      <c r="C15" s="634">
        <v>1</v>
      </c>
      <c r="D15" s="635">
        <v>4</v>
      </c>
      <c r="F15" s="875"/>
      <c r="G15" s="617" t="s">
        <v>388</v>
      </c>
      <c r="H15" s="618">
        <v>2</v>
      </c>
      <c r="I15" s="619">
        <v>61.26</v>
      </c>
    </row>
    <row r="16" spans="1:9" ht="39.950000000000003" customHeight="1">
      <c r="A16" s="878"/>
      <c r="B16" s="609" t="s">
        <v>130</v>
      </c>
      <c r="C16" s="634">
        <v>2</v>
      </c>
      <c r="D16" s="635">
        <v>60</v>
      </c>
      <c r="F16" s="875"/>
      <c r="G16" s="612" t="s">
        <v>123</v>
      </c>
      <c r="H16" s="615">
        <v>4</v>
      </c>
      <c r="I16" s="616">
        <v>0</v>
      </c>
    </row>
    <row r="17" spans="1:9" ht="39.950000000000003" customHeight="1">
      <c r="A17" s="859" t="s">
        <v>389</v>
      </c>
      <c r="B17" s="609" t="s">
        <v>121</v>
      </c>
      <c r="C17" s="634">
        <v>11</v>
      </c>
      <c r="D17" s="635">
        <v>554.70000000000005</v>
      </c>
      <c r="F17" s="861" t="s">
        <v>390</v>
      </c>
      <c r="G17" s="609" t="s">
        <v>121</v>
      </c>
      <c r="H17" s="620">
        <v>3</v>
      </c>
      <c r="I17" s="621">
        <v>26</v>
      </c>
    </row>
    <row r="18" spans="1:9" ht="39.950000000000003" customHeight="1">
      <c r="A18" s="685"/>
      <c r="B18" s="609" t="s">
        <v>122</v>
      </c>
      <c r="C18" s="634">
        <v>5</v>
      </c>
      <c r="D18" s="635">
        <v>203.7</v>
      </c>
      <c r="F18" s="685"/>
      <c r="G18" s="609" t="s">
        <v>122</v>
      </c>
      <c r="H18" s="620">
        <v>2</v>
      </c>
      <c r="I18" s="621">
        <v>24</v>
      </c>
    </row>
    <row r="19" spans="1:9" ht="39.950000000000003" customHeight="1" thickBot="1">
      <c r="A19" s="685"/>
      <c r="B19" s="609" t="s">
        <v>385</v>
      </c>
      <c r="C19" s="634">
        <v>1</v>
      </c>
      <c r="D19" s="635">
        <v>160</v>
      </c>
      <c r="F19" s="686"/>
      <c r="G19" s="622" t="s">
        <v>391</v>
      </c>
      <c r="H19" s="623">
        <v>3</v>
      </c>
      <c r="I19" s="624">
        <v>26</v>
      </c>
    </row>
    <row r="20" spans="1:9" ht="39.950000000000003" customHeight="1">
      <c r="A20" s="860"/>
      <c r="B20" s="609" t="s">
        <v>123</v>
      </c>
      <c r="C20" s="634">
        <v>5</v>
      </c>
      <c r="D20" s="635">
        <v>170</v>
      </c>
    </row>
    <row r="21" spans="1:9" ht="39.950000000000003" customHeight="1">
      <c r="A21" s="862" t="s">
        <v>392</v>
      </c>
      <c r="B21" s="609" t="s">
        <v>393</v>
      </c>
      <c r="C21" s="610">
        <v>1</v>
      </c>
      <c r="D21" s="611">
        <v>32</v>
      </c>
    </row>
    <row r="22" spans="1:9" ht="39.950000000000003" customHeight="1">
      <c r="A22" s="863"/>
      <c r="B22" s="609" t="s">
        <v>121</v>
      </c>
      <c r="C22" s="610">
        <v>4</v>
      </c>
      <c r="D22" s="611">
        <v>502</v>
      </c>
    </row>
    <row r="23" spans="1:9" ht="39.950000000000003" customHeight="1">
      <c r="A23" s="863"/>
      <c r="B23" s="609" t="s">
        <v>122</v>
      </c>
      <c r="C23" s="610">
        <v>3</v>
      </c>
      <c r="D23" s="611">
        <v>474</v>
      </c>
    </row>
    <row r="24" spans="1:9" ht="39.950000000000003" customHeight="1">
      <c r="A24" s="863"/>
      <c r="B24" s="609" t="s">
        <v>394</v>
      </c>
      <c r="C24" s="610">
        <v>1</v>
      </c>
      <c r="D24" s="611">
        <v>402</v>
      </c>
    </row>
    <row r="25" spans="1:9" ht="39.950000000000003" customHeight="1">
      <c r="A25" s="863"/>
      <c r="B25" s="609" t="s">
        <v>395</v>
      </c>
      <c r="C25" s="610">
        <v>2</v>
      </c>
      <c r="D25" s="611">
        <v>434</v>
      </c>
    </row>
    <row r="26" spans="1:9" ht="39.950000000000003" customHeight="1">
      <c r="A26" s="863"/>
      <c r="B26" s="609" t="s">
        <v>396</v>
      </c>
      <c r="C26" s="610">
        <v>1</v>
      </c>
      <c r="D26" s="611">
        <v>402</v>
      </c>
    </row>
    <row r="27" spans="1:9" ht="39.950000000000003" customHeight="1">
      <c r="A27" s="863"/>
      <c r="B27" s="609" t="s">
        <v>397</v>
      </c>
      <c r="C27" s="610">
        <v>1</v>
      </c>
      <c r="D27" s="611">
        <v>402</v>
      </c>
    </row>
    <row r="28" spans="1:9" ht="39.950000000000003" customHeight="1">
      <c r="A28" s="863"/>
      <c r="B28" s="609" t="s">
        <v>385</v>
      </c>
      <c r="C28" s="610">
        <v>3</v>
      </c>
      <c r="D28" s="611">
        <v>474</v>
      </c>
    </row>
    <row r="29" spans="1:9" ht="39.950000000000003" customHeight="1">
      <c r="A29" s="863"/>
      <c r="B29" s="609" t="s">
        <v>363</v>
      </c>
      <c r="C29" s="610">
        <v>2</v>
      </c>
      <c r="D29" s="611">
        <v>32</v>
      </c>
    </row>
    <row r="30" spans="1:9" ht="39.950000000000003" customHeight="1">
      <c r="A30" s="863"/>
      <c r="B30" s="609" t="s">
        <v>398</v>
      </c>
      <c r="C30" s="610">
        <v>2</v>
      </c>
      <c r="D30" s="611">
        <v>24</v>
      </c>
    </row>
    <row r="31" spans="1:9" ht="39.950000000000003" customHeight="1">
      <c r="A31" s="863"/>
      <c r="B31" s="609" t="s">
        <v>123</v>
      </c>
      <c r="C31" s="610">
        <v>2</v>
      </c>
      <c r="D31" s="611">
        <v>16</v>
      </c>
    </row>
    <row r="32" spans="1:9" ht="39.950000000000003" customHeight="1">
      <c r="A32" s="863"/>
      <c r="B32" s="609" t="s">
        <v>130</v>
      </c>
      <c r="C32" s="610">
        <v>2</v>
      </c>
      <c r="D32" s="611">
        <v>502</v>
      </c>
    </row>
    <row r="33" spans="1:5" ht="39.950000000000003" customHeight="1" thickBot="1">
      <c r="A33" s="864"/>
      <c r="B33" s="625" t="s">
        <v>399</v>
      </c>
      <c r="C33" s="626">
        <v>3</v>
      </c>
      <c r="D33" s="627">
        <v>402</v>
      </c>
    </row>
    <row r="34" spans="1:5" ht="39.950000000000003" customHeight="1"/>
    <row r="35" spans="1:5" ht="39.950000000000003" customHeight="1">
      <c r="D35" s="628"/>
      <c r="E35" s="628"/>
    </row>
    <row r="36" spans="1:5" ht="39.950000000000003" customHeight="1"/>
    <row r="37" spans="1:5" ht="39.950000000000003" customHeight="1">
      <c r="A37" s="865"/>
      <c r="B37" s="629"/>
      <c r="C37" s="630"/>
      <c r="D37" s="630"/>
    </row>
    <row r="38" spans="1:5" ht="39.950000000000003" customHeight="1">
      <c r="A38" s="866"/>
      <c r="B38" s="629"/>
      <c r="C38" s="630"/>
      <c r="D38" s="630"/>
    </row>
    <row r="39" spans="1:5" ht="39.950000000000003" customHeight="1">
      <c r="A39" s="866"/>
      <c r="B39" s="629"/>
      <c r="C39" s="630"/>
      <c r="D39" s="630"/>
    </row>
    <row r="40" spans="1:5" ht="39.950000000000003" customHeight="1">
      <c r="A40" s="866"/>
      <c r="B40" s="629"/>
      <c r="C40" s="630"/>
      <c r="D40" s="630"/>
    </row>
    <row r="41" spans="1:5" ht="39.950000000000003" customHeight="1">
      <c r="A41" s="866"/>
      <c r="B41" s="629"/>
      <c r="C41" s="630"/>
      <c r="D41" s="630"/>
    </row>
    <row r="42" spans="1:5" ht="39.950000000000003" customHeight="1">
      <c r="A42" s="866"/>
      <c r="B42" s="629"/>
      <c r="C42" s="630"/>
      <c r="D42" s="630"/>
    </row>
    <row r="43" spans="1:5" ht="39.950000000000003" customHeight="1">
      <c r="A43" s="866"/>
      <c r="B43" s="629"/>
      <c r="C43" s="630"/>
      <c r="D43" s="630"/>
    </row>
    <row r="44" spans="1:5" ht="39.950000000000003" customHeight="1">
      <c r="A44" s="866"/>
      <c r="B44" s="629"/>
      <c r="C44" s="630"/>
      <c r="D44" s="630"/>
    </row>
    <row r="45" spans="1:5" ht="39.950000000000003" customHeight="1">
      <c r="A45" s="867"/>
      <c r="B45" s="629"/>
      <c r="C45" s="630"/>
      <c r="D45" s="630"/>
    </row>
    <row r="46" spans="1:5" ht="17.25">
      <c r="A46" s="866"/>
      <c r="B46" s="629"/>
      <c r="C46" s="630"/>
      <c r="D46" s="630"/>
    </row>
    <row r="47" spans="1:5" ht="17.25">
      <c r="A47" s="866"/>
      <c r="B47" s="629"/>
      <c r="C47" s="630"/>
      <c r="D47" s="630"/>
    </row>
  </sheetData>
  <mergeCells count="13">
    <mergeCell ref="A2:A3"/>
    <mergeCell ref="B2:B3"/>
    <mergeCell ref="F2:F3"/>
    <mergeCell ref="G2:G3"/>
    <mergeCell ref="A4:A9"/>
    <mergeCell ref="F4:F7"/>
    <mergeCell ref="F8:F16"/>
    <mergeCell ref="A10:A16"/>
    <mergeCell ref="A17:A20"/>
    <mergeCell ref="F17:F19"/>
    <mergeCell ref="A21:A33"/>
    <mergeCell ref="A37:A44"/>
    <mergeCell ref="A45:A47"/>
  </mergeCells>
  <phoneticPr fontId="9"/>
  <pageMargins left="0.70866141732283472" right="0.70866141732283472" top="0.74803149606299213" bottom="0.74803149606299213" header="0.31496062992125984" footer="0.31496062992125984"/>
  <pageSetup paperSize="9" scale="60" firstPageNumber="61" fitToWidth="0" orientation="portrait" useFirstPageNumber="1" r:id="rId1"/>
  <headerFooter scaleWithDoc="0" alignWithMargins="0">
    <oddFooter>&amp;C&amp;"ＭＳ Ｐゴシック,標準"&amp;11-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Q23"/>
  <sheetViews>
    <sheetView view="pageBreakPreview" zoomScale="75" zoomScaleNormal="75" zoomScaleSheetLayoutView="100" workbookViewId="0">
      <selection activeCell="L10" sqref="L10"/>
    </sheetView>
  </sheetViews>
  <sheetFormatPr defaultRowHeight="17.25"/>
  <cols>
    <col min="1" max="1" width="4.09765625" style="6" customWidth="1"/>
    <col min="2" max="2" width="13.69921875" style="8" bestFit="1" customWidth="1"/>
    <col min="3" max="3" width="14.19921875" style="8" customWidth="1"/>
    <col min="4" max="4" width="10.296875" style="8" customWidth="1"/>
    <col min="5" max="9" width="6.59765625" style="6" customWidth="1"/>
    <col min="10" max="10" width="8.296875" style="6" customWidth="1"/>
    <col min="11" max="16384" width="8.796875" style="6"/>
  </cols>
  <sheetData>
    <row r="1" spans="1:121" s="258" customFormat="1" ht="30" customHeight="1">
      <c r="A1" s="264" t="s">
        <v>3</v>
      </c>
      <c r="B1" s="266"/>
      <c r="C1" s="266"/>
      <c r="D1" s="266"/>
      <c r="E1" s="266"/>
      <c r="F1" s="266"/>
      <c r="G1" s="266"/>
      <c r="H1" s="266"/>
      <c r="I1" s="266"/>
      <c r="J1" s="266"/>
    </row>
    <row r="2" spans="1:121" ht="32.25" customHeight="1">
      <c r="A2" s="885" t="s">
        <v>140</v>
      </c>
      <c r="B2" s="888" t="s">
        <v>400</v>
      </c>
      <c r="C2" s="888" t="s">
        <v>401</v>
      </c>
      <c r="D2" s="891" t="s">
        <v>356</v>
      </c>
      <c r="E2" s="892"/>
      <c r="F2" s="892"/>
      <c r="G2" s="892"/>
      <c r="H2" s="892"/>
      <c r="I2" s="893"/>
      <c r="J2" s="894" t="s">
        <v>357</v>
      </c>
    </row>
    <row r="3" spans="1:121" ht="32.25" customHeight="1">
      <c r="A3" s="886"/>
      <c r="B3" s="889"/>
      <c r="C3" s="889"/>
      <c r="D3" s="3" t="s">
        <v>402</v>
      </c>
      <c r="E3" s="896" t="s">
        <v>7</v>
      </c>
      <c r="F3" s="897"/>
      <c r="G3" s="897"/>
      <c r="H3" s="897"/>
      <c r="I3" s="898"/>
      <c r="J3" s="895"/>
    </row>
    <row r="4" spans="1:121" ht="32.25" customHeight="1">
      <c r="A4" s="887"/>
      <c r="B4" s="890"/>
      <c r="C4" s="890"/>
      <c r="D4" s="82" t="s">
        <v>330</v>
      </c>
      <c r="E4" s="631" t="s">
        <v>96</v>
      </c>
      <c r="F4" s="631" t="s">
        <v>97</v>
      </c>
      <c r="G4" s="631" t="s">
        <v>98</v>
      </c>
      <c r="H4" s="631" t="s">
        <v>99</v>
      </c>
      <c r="I4" s="631" t="s">
        <v>89</v>
      </c>
      <c r="J4" s="632" t="s">
        <v>403</v>
      </c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</row>
    <row r="5" spans="1:121" ht="18.75" customHeight="1">
      <c r="A5" s="880" t="s">
        <v>112</v>
      </c>
      <c r="B5" s="563">
        <v>1</v>
      </c>
      <c r="C5" s="563">
        <v>1</v>
      </c>
      <c r="D5" s="513">
        <v>6.4</v>
      </c>
      <c r="E5" s="512">
        <v>5.0999999999999996</v>
      </c>
      <c r="F5" s="512">
        <v>0.7</v>
      </c>
      <c r="G5" s="512"/>
      <c r="H5" s="512"/>
      <c r="I5" s="512">
        <v>0.6</v>
      </c>
      <c r="J5" s="512">
        <v>6.7</v>
      </c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</row>
    <row r="6" spans="1:121" ht="18.75" customHeight="1">
      <c r="A6" s="881"/>
      <c r="B6" s="515"/>
      <c r="C6" s="515"/>
      <c r="D6" s="636">
        <v>6.4</v>
      </c>
      <c r="E6" s="633"/>
      <c r="F6" s="633"/>
      <c r="G6" s="633"/>
      <c r="H6" s="633"/>
      <c r="I6" s="633"/>
      <c r="J6" s="633"/>
    </row>
    <row r="7" spans="1:121" ht="18.75" customHeight="1">
      <c r="A7" s="880" t="s">
        <v>153</v>
      </c>
      <c r="B7" s="563">
        <v>5</v>
      </c>
      <c r="C7" s="563">
        <v>6</v>
      </c>
      <c r="D7" s="513">
        <v>9.1</v>
      </c>
      <c r="E7" s="512">
        <v>4.8000000000000007</v>
      </c>
      <c r="F7" s="512">
        <v>2.7</v>
      </c>
      <c r="G7" s="512">
        <v>1.3</v>
      </c>
      <c r="H7" s="512"/>
      <c r="I7" s="512">
        <v>0.30000000000000004</v>
      </c>
      <c r="J7" s="512">
        <v>8.4999999999999982</v>
      </c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</row>
    <row r="8" spans="1:121" ht="18.75" customHeight="1">
      <c r="A8" s="881"/>
      <c r="B8" s="515"/>
      <c r="C8" s="515"/>
      <c r="D8" s="636">
        <v>1.3</v>
      </c>
      <c r="E8" s="633"/>
      <c r="F8" s="633"/>
      <c r="G8" s="633"/>
      <c r="H8" s="633"/>
      <c r="I8" s="633"/>
      <c r="J8" s="633"/>
    </row>
    <row r="9" spans="1:121" ht="18.75" customHeight="1">
      <c r="A9" s="880" t="s">
        <v>136</v>
      </c>
      <c r="B9" s="563">
        <v>5</v>
      </c>
      <c r="C9" s="563">
        <v>5</v>
      </c>
      <c r="D9" s="513">
        <v>18.8</v>
      </c>
      <c r="E9" s="512">
        <v>11.06</v>
      </c>
      <c r="F9" s="512">
        <v>4.5</v>
      </c>
      <c r="G9" s="512">
        <v>1.96</v>
      </c>
      <c r="H9" s="512">
        <v>0.7</v>
      </c>
      <c r="I9" s="512">
        <v>0.6</v>
      </c>
      <c r="J9" s="512">
        <v>18.8</v>
      </c>
    </row>
    <row r="10" spans="1:121" ht="18.75" customHeight="1">
      <c r="A10" s="882"/>
      <c r="B10" s="515"/>
      <c r="C10" s="515"/>
      <c r="D10" s="636">
        <v>18.8</v>
      </c>
      <c r="E10" s="633"/>
      <c r="F10" s="633"/>
      <c r="G10" s="633"/>
      <c r="H10" s="633"/>
      <c r="I10" s="633"/>
      <c r="J10" s="633"/>
    </row>
    <row r="11" spans="1:121" ht="18.75" customHeight="1">
      <c r="A11" s="880" t="s">
        <v>364</v>
      </c>
      <c r="B11" s="563">
        <v>11</v>
      </c>
      <c r="C11" s="563">
        <v>11</v>
      </c>
      <c r="D11" s="513">
        <v>157.55000000000001</v>
      </c>
      <c r="E11" s="512">
        <v>33.72</v>
      </c>
      <c r="F11" s="512">
        <v>121.83000000000001</v>
      </c>
      <c r="G11" s="512">
        <v>2</v>
      </c>
      <c r="H11" s="512"/>
      <c r="I11" s="512">
        <v>0.03</v>
      </c>
      <c r="J11" s="512">
        <v>259.64999999999998</v>
      </c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</row>
    <row r="12" spans="1:121" ht="18.75" customHeight="1">
      <c r="A12" s="881"/>
      <c r="B12" s="515"/>
      <c r="C12" s="515"/>
      <c r="D12" s="514" t="s">
        <v>406</v>
      </c>
      <c r="E12" s="633"/>
      <c r="F12" s="633"/>
      <c r="G12" s="633"/>
      <c r="H12" s="633"/>
      <c r="I12" s="633"/>
      <c r="J12" s="633"/>
    </row>
    <row r="13" spans="1:121" ht="18.75" customHeight="1">
      <c r="A13" s="883" t="s">
        <v>404</v>
      </c>
      <c r="B13" s="563">
        <v>2</v>
      </c>
      <c r="C13" s="563">
        <v>3</v>
      </c>
      <c r="D13" s="513">
        <v>4.5999999999999996</v>
      </c>
      <c r="E13" s="512">
        <v>1</v>
      </c>
      <c r="F13" s="512">
        <v>1.4</v>
      </c>
      <c r="G13" s="512">
        <v>3.2</v>
      </c>
      <c r="H13" s="512"/>
      <c r="I13" s="512"/>
      <c r="J13" s="512">
        <v>7.6950000000000003</v>
      </c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</row>
    <row r="14" spans="1:121" ht="18.75" customHeight="1">
      <c r="A14" s="883"/>
      <c r="B14" s="515"/>
      <c r="C14" s="515"/>
      <c r="D14" s="636">
        <v>4.5999999999999996</v>
      </c>
      <c r="E14" s="633"/>
      <c r="F14" s="633"/>
      <c r="G14" s="633"/>
      <c r="H14" s="633"/>
      <c r="I14" s="633"/>
      <c r="J14" s="633"/>
    </row>
    <row r="15" spans="1:121" ht="18.75" customHeight="1">
      <c r="A15" s="884" t="s">
        <v>35</v>
      </c>
      <c r="B15" s="563">
        <v>3</v>
      </c>
      <c r="C15" s="563">
        <v>3</v>
      </c>
      <c r="D15" s="513">
        <v>2</v>
      </c>
      <c r="E15" s="512"/>
      <c r="F15" s="512">
        <v>2</v>
      </c>
      <c r="G15" s="512"/>
      <c r="H15" s="512"/>
      <c r="I15" s="512"/>
      <c r="J15" s="512">
        <v>2.8</v>
      </c>
    </row>
    <row r="16" spans="1:121" ht="18.75" customHeight="1">
      <c r="A16" s="884"/>
      <c r="B16" s="515"/>
      <c r="C16" s="515"/>
      <c r="D16" s="637"/>
      <c r="E16" s="633"/>
      <c r="F16" s="633"/>
      <c r="G16" s="633"/>
      <c r="H16" s="633"/>
      <c r="I16" s="633"/>
      <c r="J16" s="633"/>
    </row>
    <row r="17" spans="1:40" ht="18.75" customHeight="1">
      <c r="A17" s="283"/>
      <c r="B17" s="284"/>
      <c r="C17" s="284"/>
      <c r="D17" s="285"/>
      <c r="E17" s="286"/>
      <c r="F17" s="286"/>
      <c r="G17" s="286"/>
      <c r="H17" s="286"/>
      <c r="I17" s="286"/>
      <c r="J17" s="286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</row>
    <row r="18" spans="1:40" ht="18.75" customHeight="1">
      <c r="A18" s="283"/>
      <c r="B18" s="284"/>
      <c r="C18" s="284"/>
      <c r="D18" s="285"/>
      <c r="E18" s="286"/>
      <c r="F18" s="286"/>
      <c r="G18" s="286"/>
      <c r="H18" s="286"/>
      <c r="I18" s="286"/>
      <c r="J18" s="286"/>
    </row>
    <row r="19" spans="1:40" ht="18.75" customHeight="1">
      <c r="A19" s="879"/>
      <c r="B19" s="279"/>
      <c r="C19" s="279"/>
      <c r="D19" s="281"/>
      <c r="E19" s="280"/>
      <c r="F19" s="280"/>
      <c r="G19" s="280"/>
      <c r="H19" s="280"/>
      <c r="I19" s="280"/>
      <c r="J19" s="280"/>
    </row>
    <row r="20" spans="1:40" ht="18.75" customHeight="1">
      <c r="A20" s="879"/>
      <c r="B20" s="282"/>
      <c r="C20" s="282"/>
      <c r="D20" s="287"/>
      <c r="E20" s="280"/>
      <c r="F20" s="280"/>
      <c r="G20" s="280"/>
      <c r="H20" s="280"/>
      <c r="I20" s="280"/>
      <c r="J20" s="280"/>
    </row>
    <row r="21" spans="1:40" ht="18.75" customHeight="1">
      <c r="A21" s="879"/>
      <c r="B21" s="279"/>
      <c r="C21" s="279"/>
      <c r="D21" s="281"/>
      <c r="E21" s="280"/>
      <c r="F21" s="280"/>
      <c r="G21" s="280"/>
      <c r="H21" s="280"/>
      <c r="I21" s="280"/>
      <c r="J21" s="280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</row>
    <row r="22" spans="1:40" ht="18.75" customHeight="1">
      <c r="A22" s="879"/>
      <c r="B22" s="279"/>
      <c r="C22" s="279"/>
      <c r="D22" s="281"/>
      <c r="E22" s="280"/>
      <c r="F22" s="280"/>
      <c r="G22" s="280"/>
      <c r="H22" s="280"/>
      <c r="I22" s="280"/>
      <c r="J22" s="280"/>
    </row>
    <row r="23" spans="1:40">
      <c r="A23" s="879"/>
      <c r="B23" s="282"/>
      <c r="C23" s="279"/>
      <c r="D23" s="287"/>
      <c r="E23" s="280"/>
      <c r="F23" s="280"/>
      <c r="G23" s="280"/>
      <c r="H23" s="280"/>
      <c r="I23" s="280"/>
      <c r="J23" s="280"/>
    </row>
  </sheetData>
  <mergeCells count="13">
    <mergeCell ref="A2:A4"/>
    <mergeCell ref="B2:B4"/>
    <mergeCell ref="C2:C4"/>
    <mergeCell ref="D2:I2"/>
    <mergeCell ref="J2:J3"/>
    <mergeCell ref="E3:I3"/>
    <mergeCell ref="A19:A23"/>
    <mergeCell ref="A5:A6"/>
    <mergeCell ref="A7:A8"/>
    <mergeCell ref="A9:A10"/>
    <mergeCell ref="A11:A12"/>
    <mergeCell ref="A13:A14"/>
    <mergeCell ref="A15:A16"/>
  </mergeCells>
  <phoneticPr fontId="9"/>
  <printOptions horizontalCentered="1"/>
  <pageMargins left="0.59055118110236227" right="0.59055118110236227" top="0.59055118110236227" bottom="0.39370078740157483" header="0.31496062992125984" footer="0.51181102362204722"/>
  <pageSetup paperSize="9" scale="86" firstPageNumber="62" fitToHeight="0" orientation="portrait" useFirstPageNumber="1" r:id="rId1"/>
  <headerFooter scaleWithDoc="0" alignWithMargins="0">
    <oddFooter>&amp;C&amp;"ＭＳ Ｐゴシック,標準"&amp;11- &amp;P -</oddFooter>
  </headerFooter>
  <rowBreaks count="1" manualBreakCount="1">
    <brk id="16" max="10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P34"/>
  <sheetViews>
    <sheetView view="pageBreakPreview" zoomScale="40" zoomScaleNormal="75" zoomScaleSheetLayoutView="40" workbookViewId="0">
      <pane xSplit="1" ySplit="4" topLeftCell="B5" activePane="bottomRight" state="frozen"/>
      <selection activeCell="K29" sqref="J29:K29"/>
      <selection pane="topRight" activeCell="K29" sqref="J29:K29"/>
      <selection pane="bottomLeft" activeCell="K29" sqref="J29:K29"/>
      <selection pane="bottomRight" activeCell="N15" sqref="N15"/>
    </sheetView>
  </sheetViews>
  <sheetFormatPr defaultRowHeight="17.25"/>
  <cols>
    <col min="1" max="1" width="3.19921875" style="6" customWidth="1"/>
    <col min="2" max="2" width="14.69921875" style="5" customWidth="1"/>
    <col min="3" max="11" width="11.59765625" style="6" customWidth="1"/>
    <col min="12" max="16384" width="8.796875" style="6"/>
  </cols>
  <sheetData>
    <row r="1" spans="1:120" s="258" customFormat="1" ht="30" customHeight="1" thickBot="1">
      <c r="A1" s="264" t="s">
        <v>4</v>
      </c>
      <c r="B1" s="265"/>
      <c r="C1" s="266"/>
      <c r="D1" s="266"/>
      <c r="E1" s="266"/>
      <c r="F1" s="266"/>
      <c r="G1" s="266"/>
      <c r="H1" s="266"/>
      <c r="I1" s="266"/>
      <c r="J1" s="266"/>
    </row>
    <row r="2" spans="1:120" ht="27" customHeight="1">
      <c r="A2" s="916" t="s">
        <v>140</v>
      </c>
      <c r="B2" s="901" t="s">
        <v>93</v>
      </c>
      <c r="C2" s="901" t="s">
        <v>106</v>
      </c>
      <c r="D2" s="903" t="s">
        <v>105</v>
      </c>
      <c r="E2" s="905" t="s">
        <v>1</v>
      </c>
      <c r="F2" s="74"/>
      <c r="G2" s="905" t="s">
        <v>31</v>
      </c>
      <c r="H2" s="288"/>
      <c r="I2" s="903" t="s">
        <v>107</v>
      </c>
      <c r="J2" s="911" t="s">
        <v>314</v>
      </c>
      <c r="K2" s="899" t="s">
        <v>89</v>
      </c>
    </row>
    <row r="3" spans="1:120" ht="57" customHeight="1">
      <c r="A3" s="917"/>
      <c r="B3" s="907"/>
      <c r="C3" s="902"/>
      <c r="D3" s="904"/>
      <c r="E3" s="906"/>
      <c r="F3" s="289" t="s">
        <v>333</v>
      </c>
      <c r="G3" s="904"/>
      <c r="H3" s="308" t="s">
        <v>334</v>
      </c>
      <c r="I3" s="904"/>
      <c r="J3" s="912"/>
      <c r="K3" s="900"/>
    </row>
    <row r="4" spans="1:120" ht="31.5" customHeight="1" thickBot="1">
      <c r="A4" s="917"/>
      <c r="B4" s="902"/>
      <c r="C4" s="67" t="s">
        <v>108</v>
      </c>
      <c r="D4" s="67" t="s">
        <v>108</v>
      </c>
      <c r="E4" s="75" t="s">
        <v>108</v>
      </c>
      <c r="F4" s="75" t="s">
        <v>108</v>
      </c>
      <c r="G4" s="67" t="s">
        <v>108</v>
      </c>
      <c r="H4" s="76"/>
      <c r="I4" s="76" t="s">
        <v>108</v>
      </c>
      <c r="J4" s="67" t="s">
        <v>108</v>
      </c>
      <c r="K4" s="77" t="s">
        <v>108</v>
      </c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</row>
    <row r="5" spans="1:120" ht="31.5" customHeight="1">
      <c r="A5" s="915" t="s">
        <v>110</v>
      </c>
      <c r="B5" s="130" t="s">
        <v>361</v>
      </c>
      <c r="C5" s="140">
        <f t="shared" ref="C5:J5" si="0">SUMIF($B$7:$B$34,"平成２７年実績",C7:C34)</f>
        <v>11</v>
      </c>
      <c r="D5" s="140"/>
      <c r="E5" s="140">
        <f t="shared" si="0"/>
        <v>104.1</v>
      </c>
      <c r="F5" s="140">
        <f t="shared" si="0"/>
        <v>104.1</v>
      </c>
      <c r="G5" s="140">
        <f t="shared" si="0"/>
        <v>21.8</v>
      </c>
      <c r="H5" s="140">
        <f t="shared" si="0"/>
        <v>11</v>
      </c>
      <c r="I5" s="140"/>
      <c r="J5" s="140">
        <f t="shared" si="0"/>
        <v>49.6</v>
      </c>
      <c r="K5" s="309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</row>
    <row r="6" spans="1:120" ht="31.5" customHeight="1" thickBot="1">
      <c r="A6" s="663"/>
      <c r="B6" s="105" t="s">
        <v>362</v>
      </c>
      <c r="C6" s="268">
        <f t="shared" ref="C6:K6" si="1">SUMIF($B$7:$B$34,"平成２８年見込",C7:C34)</f>
        <v>27.6</v>
      </c>
      <c r="D6" s="268"/>
      <c r="E6" s="268">
        <f t="shared" si="1"/>
        <v>107.8</v>
      </c>
      <c r="F6" s="268">
        <f t="shared" si="1"/>
        <v>107.4</v>
      </c>
      <c r="G6" s="268">
        <f t="shared" si="1"/>
        <v>25.8</v>
      </c>
      <c r="H6" s="268">
        <f t="shared" si="1"/>
        <v>14</v>
      </c>
      <c r="I6" s="268"/>
      <c r="J6" s="268">
        <f t="shared" si="1"/>
        <v>51.9</v>
      </c>
      <c r="K6" s="310">
        <f t="shared" si="1"/>
        <v>0.2</v>
      </c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</row>
    <row r="7" spans="1:120" ht="36" customHeight="1">
      <c r="A7" s="908" t="s">
        <v>112</v>
      </c>
      <c r="B7" s="130" t="s">
        <v>361</v>
      </c>
      <c r="C7" s="516"/>
      <c r="D7" s="517"/>
      <c r="E7" s="517"/>
      <c r="F7" s="517"/>
      <c r="G7" s="517"/>
      <c r="H7" s="517"/>
      <c r="I7" s="517"/>
      <c r="J7" s="517">
        <v>7</v>
      </c>
      <c r="K7" s="518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</row>
    <row r="8" spans="1:120" ht="36" customHeight="1">
      <c r="A8" s="909"/>
      <c r="B8" s="131" t="s">
        <v>362</v>
      </c>
      <c r="C8" s="519"/>
      <c r="D8" s="520"/>
      <c r="E8" s="520"/>
      <c r="F8" s="520"/>
      <c r="G8" s="520"/>
      <c r="H8" s="520"/>
      <c r="I8" s="520"/>
      <c r="J8" s="520">
        <v>7.2</v>
      </c>
      <c r="K8" s="521"/>
    </row>
    <row r="9" spans="1:120" ht="36" customHeight="1">
      <c r="A9" s="910" t="s">
        <v>120</v>
      </c>
      <c r="B9" s="131" t="s">
        <v>361</v>
      </c>
      <c r="C9" s="522"/>
      <c r="D9" s="523"/>
      <c r="E9" s="523">
        <v>12.6</v>
      </c>
      <c r="F9" s="523">
        <v>12.6</v>
      </c>
      <c r="G9" s="523"/>
      <c r="H9" s="523"/>
      <c r="I9" s="523"/>
      <c r="J9" s="523"/>
      <c r="K9" s="524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</row>
    <row r="10" spans="1:120" ht="36" customHeight="1">
      <c r="A10" s="909"/>
      <c r="B10" s="131" t="s">
        <v>362</v>
      </c>
      <c r="C10" s="519"/>
      <c r="D10" s="520"/>
      <c r="E10" s="520">
        <v>14.1</v>
      </c>
      <c r="F10" s="520">
        <v>14.1</v>
      </c>
      <c r="G10" s="520"/>
      <c r="H10" s="520"/>
      <c r="I10" s="520"/>
      <c r="J10" s="520"/>
      <c r="K10" s="521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</row>
    <row r="11" spans="1:120" ht="36" customHeight="1">
      <c r="A11" s="910" t="s">
        <v>125</v>
      </c>
      <c r="B11" s="131" t="s">
        <v>361</v>
      </c>
      <c r="C11" s="522"/>
      <c r="D11" s="523"/>
      <c r="E11" s="523"/>
      <c r="F11" s="523"/>
      <c r="G11" s="523"/>
      <c r="H11" s="523"/>
      <c r="I11" s="523"/>
      <c r="J11" s="523">
        <v>1</v>
      </c>
      <c r="K11" s="524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</row>
    <row r="12" spans="1:120" ht="36" customHeight="1">
      <c r="A12" s="909"/>
      <c r="B12" s="131" t="s">
        <v>362</v>
      </c>
      <c r="C12" s="525"/>
      <c r="D12" s="526"/>
      <c r="E12" s="526"/>
      <c r="F12" s="526"/>
      <c r="G12" s="526"/>
      <c r="H12" s="526"/>
      <c r="I12" s="526"/>
      <c r="J12" s="520">
        <v>1</v>
      </c>
      <c r="K12" s="527"/>
    </row>
    <row r="13" spans="1:120" s="194" customFormat="1" ht="36" customHeight="1">
      <c r="A13" s="913" t="s">
        <v>128</v>
      </c>
      <c r="B13" s="131" t="s">
        <v>361</v>
      </c>
      <c r="C13" s="522"/>
      <c r="D13" s="523"/>
      <c r="E13" s="523"/>
      <c r="F13" s="523"/>
      <c r="G13" s="523"/>
      <c r="H13" s="523"/>
      <c r="I13" s="523"/>
      <c r="J13" s="523">
        <v>17.3</v>
      </c>
      <c r="K13" s="524"/>
      <c r="L13" s="193"/>
      <c r="M13" s="193"/>
      <c r="N13" s="193"/>
      <c r="O13" s="193"/>
      <c r="P13" s="193"/>
      <c r="Q13" s="193"/>
      <c r="R13" s="193"/>
      <c r="S13" s="193"/>
      <c r="T13" s="193"/>
      <c r="U13" s="193"/>
      <c r="V13" s="193"/>
      <c r="W13" s="193"/>
      <c r="X13" s="193"/>
      <c r="Y13" s="193"/>
      <c r="Z13" s="193"/>
      <c r="AA13" s="193"/>
      <c r="AB13" s="193"/>
      <c r="AC13" s="193"/>
      <c r="AD13" s="193"/>
      <c r="AE13" s="193"/>
      <c r="AF13" s="193"/>
      <c r="AG13" s="193"/>
      <c r="AH13" s="193"/>
      <c r="AI13" s="193"/>
      <c r="AJ13" s="193"/>
      <c r="AK13" s="193"/>
      <c r="AL13" s="193"/>
      <c r="AM13" s="193"/>
    </row>
    <row r="14" spans="1:120" s="194" customFormat="1" ht="36" customHeight="1">
      <c r="A14" s="914"/>
      <c r="B14" s="131" t="s">
        <v>362</v>
      </c>
      <c r="C14" s="522"/>
      <c r="D14" s="523"/>
      <c r="E14" s="523"/>
      <c r="F14" s="523"/>
      <c r="G14" s="523"/>
      <c r="H14" s="523"/>
      <c r="I14" s="523"/>
      <c r="J14" s="523">
        <v>18.3</v>
      </c>
      <c r="K14" s="524"/>
    </row>
    <row r="15" spans="1:120" ht="36" customHeight="1">
      <c r="A15" s="910" t="s">
        <v>131</v>
      </c>
      <c r="B15" s="131" t="s">
        <v>361</v>
      </c>
      <c r="C15" s="519"/>
      <c r="D15" s="520"/>
      <c r="E15" s="520"/>
      <c r="F15" s="520"/>
      <c r="G15" s="520"/>
      <c r="H15" s="520"/>
      <c r="I15" s="520"/>
      <c r="J15" s="520"/>
      <c r="K15" s="521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</row>
    <row r="16" spans="1:120" ht="36" customHeight="1">
      <c r="A16" s="909"/>
      <c r="B16" s="131" t="s">
        <v>362</v>
      </c>
      <c r="C16" s="519"/>
      <c r="D16" s="520"/>
      <c r="E16" s="520"/>
      <c r="F16" s="520"/>
      <c r="G16" s="520"/>
      <c r="H16" s="520"/>
      <c r="I16" s="520"/>
      <c r="J16" s="520"/>
      <c r="K16" s="521"/>
    </row>
    <row r="17" spans="1:39" ht="36" customHeight="1">
      <c r="A17" s="919" t="s">
        <v>134</v>
      </c>
      <c r="B17" s="131" t="s">
        <v>361</v>
      </c>
      <c r="C17" s="519"/>
      <c r="D17" s="520"/>
      <c r="E17" s="520"/>
      <c r="F17" s="520"/>
      <c r="G17" s="520"/>
      <c r="H17" s="520"/>
      <c r="I17" s="520"/>
      <c r="J17" s="520">
        <v>21.3</v>
      </c>
      <c r="K17" s="521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</row>
    <row r="18" spans="1:39" ht="36" customHeight="1">
      <c r="A18" s="920"/>
      <c r="B18" s="131" t="s">
        <v>362</v>
      </c>
      <c r="C18" s="519"/>
      <c r="D18" s="520"/>
      <c r="E18" s="520"/>
      <c r="F18" s="520"/>
      <c r="G18" s="520"/>
      <c r="H18" s="520"/>
      <c r="I18" s="520"/>
      <c r="J18" s="520">
        <v>22</v>
      </c>
      <c r="K18" s="521"/>
    </row>
    <row r="19" spans="1:39" ht="36" customHeight="1">
      <c r="A19" s="910" t="s">
        <v>135</v>
      </c>
      <c r="B19" s="131" t="s">
        <v>361</v>
      </c>
      <c r="C19" s="528"/>
      <c r="D19" s="523"/>
      <c r="E19" s="523"/>
      <c r="F19" s="523"/>
      <c r="G19" s="523"/>
      <c r="H19" s="523"/>
      <c r="I19" s="523"/>
      <c r="J19" s="523"/>
      <c r="K19" s="524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</row>
    <row r="20" spans="1:39" ht="36" customHeight="1">
      <c r="A20" s="909"/>
      <c r="B20" s="131" t="s">
        <v>362</v>
      </c>
      <c r="C20" s="519"/>
      <c r="D20" s="520"/>
      <c r="E20" s="520">
        <v>0.6</v>
      </c>
      <c r="F20" s="520">
        <v>0.2</v>
      </c>
      <c r="G20" s="520">
        <v>1.3</v>
      </c>
      <c r="H20" s="520"/>
      <c r="I20" s="520"/>
      <c r="J20" s="520">
        <v>0.4</v>
      </c>
      <c r="K20" s="521">
        <v>0.2</v>
      </c>
    </row>
    <row r="21" spans="1:39" ht="36" customHeight="1">
      <c r="A21" s="910" t="s">
        <v>137</v>
      </c>
      <c r="B21" s="131" t="s">
        <v>361</v>
      </c>
      <c r="C21" s="529"/>
      <c r="D21" s="529"/>
      <c r="E21" s="530">
        <v>11.6</v>
      </c>
      <c r="F21" s="530">
        <v>11.6</v>
      </c>
      <c r="G21" s="530">
        <v>9.8000000000000007</v>
      </c>
      <c r="H21" s="530"/>
      <c r="I21" s="531"/>
      <c r="J21" s="531"/>
      <c r="K21" s="532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</row>
    <row r="22" spans="1:39" ht="36" customHeight="1">
      <c r="A22" s="909"/>
      <c r="B22" s="131" t="s">
        <v>362</v>
      </c>
      <c r="C22" s="533"/>
      <c r="D22" s="530"/>
      <c r="E22" s="530">
        <v>11.6</v>
      </c>
      <c r="F22" s="530">
        <v>11.6</v>
      </c>
      <c r="G22" s="530">
        <v>9.5</v>
      </c>
      <c r="H22" s="530"/>
      <c r="I22" s="531"/>
      <c r="J22" s="531"/>
      <c r="K22" s="532"/>
    </row>
    <row r="23" spans="1:39" ht="36" customHeight="1">
      <c r="A23" s="910" t="s">
        <v>323</v>
      </c>
      <c r="B23" s="131" t="s">
        <v>361</v>
      </c>
      <c r="C23" s="522"/>
      <c r="D23" s="523"/>
      <c r="E23" s="523"/>
      <c r="F23" s="523"/>
      <c r="G23" s="523">
        <v>1</v>
      </c>
      <c r="H23" s="523"/>
      <c r="I23" s="523"/>
      <c r="J23" s="523">
        <v>3</v>
      </c>
      <c r="K23" s="524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</row>
    <row r="24" spans="1:39" ht="36" customHeight="1">
      <c r="A24" s="909"/>
      <c r="B24" s="131" t="s">
        <v>362</v>
      </c>
      <c r="C24" s="519"/>
      <c r="D24" s="520"/>
      <c r="E24" s="520"/>
      <c r="F24" s="520"/>
      <c r="G24" s="520">
        <v>1</v>
      </c>
      <c r="H24" s="520"/>
      <c r="I24" s="520"/>
      <c r="J24" s="520">
        <v>3</v>
      </c>
      <c r="K24" s="521"/>
    </row>
    <row r="25" spans="1:39" ht="36" customHeight="1">
      <c r="A25" s="918" t="s">
        <v>324</v>
      </c>
      <c r="B25" s="131" t="s">
        <v>361</v>
      </c>
      <c r="C25" s="519"/>
      <c r="D25" s="519"/>
      <c r="E25" s="519"/>
      <c r="F25" s="519"/>
      <c r="G25" s="519"/>
      <c r="H25" s="519"/>
      <c r="I25" s="519"/>
      <c r="J25" s="519"/>
      <c r="K25" s="534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</row>
    <row r="26" spans="1:39" ht="36" customHeight="1">
      <c r="A26" s="921"/>
      <c r="B26" s="131" t="s">
        <v>362</v>
      </c>
      <c r="C26" s="519"/>
      <c r="D26" s="519"/>
      <c r="E26" s="519"/>
      <c r="F26" s="519"/>
      <c r="G26" s="519"/>
      <c r="H26" s="519"/>
      <c r="I26" s="519"/>
      <c r="J26" s="519"/>
      <c r="K26" s="534"/>
    </row>
    <row r="27" spans="1:39" ht="36" customHeight="1">
      <c r="A27" s="913" t="s">
        <v>5</v>
      </c>
      <c r="B27" s="131" t="s">
        <v>361</v>
      </c>
      <c r="C27" s="519"/>
      <c r="D27" s="519"/>
      <c r="E27" s="519"/>
      <c r="F27" s="519"/>
      <c r="G27" s="519"/>
      <c r="H27" s="519"/>
      <c r="I27" s="519"/>
      <c r="J27" s="519"/>
      <c r="K27" s="534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</row>
    <row r="28" spans="1:39" ht="36" customHeight="1">
      <c r="A28" s="909"/>
      <c r="B28" s="131" t="s">
        <v>362</v>
      </c>
      <c r="C28" s="519"/>
      <c r="D28" s="519"/>
      <c r="E28" s="519"/>
      <c r="F28" s="519"/>
      <c r="G28" s="519"/>
      <c r="H28" s="519"/>
      <c r="I28" s="519"/>
      <c r="J28" s="519"/>
      <c r="K28" s="534"/>
    </row>
    <row r="29" spans="1:39" ht="36" customHeight="1">
      <c r="A29" s="910" t="s">
        <v>329</v>
      </c>
      <c r="B29" s="131" t="s">
        <v>361</v>
      </c>
      <c r="C29" s="522">
        <v>11</v>
      </c>
      <c r="D29" s="522"/>
      <c r="E29" s="522">
        <v>58.4</v>
      </c>
      <c r="F29" s="522">
        <v>58.4</v>
      </c>
      <c r="G29" s="522">
        <v>11</v>
      </c>
      <c r="H29" s="522">
        <v>11</v>
      </c>
      <c r="I29" s="522"/>
      <c r="J29" s="522"/>
      <c r="K29" s="535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</row>
    <row r="30" spans="1:39" ht="36" customHeight="1">
      <c r="A30" s="909"/>
      <c r="B30" s="131" t="s">
        <v>362</v>
      </c>
      <c r="C30" s="519">
        <v>27.6</v>
      </c>
      <c r="D30" s="519"/>
      <c r="E30" s="519">
        <v>60</v>
      </c>
      <c r="F30" s="519">
        <v>60</v>
      </c>
      <c r="G30" s="519">
        <v>14</v>
      </c>
      <c r="H30" s="519">
        <v>14</v>
      </c>
      <c r="I30" s="519"/>
      <c r="J30" s="519"/>
      <c r="K30" s="534"/>
    </row>
    <row r="31" spans="1:39" ht="36" customHeight="1">
      <c r="A31" s="910" t="s">
        <v>38</v>
      </c>
      <c r="B31" s="131" t="s">
        <v>361</v>
      </c>
      <c r="C31" s="522"/>
      <c r="D31" s="523"/>
      <c r="E31" s="523"/>
      <c r="F31" s="523"/>
      <c r="G31" s="523"/>
      <c r="H31" s="523"/>
      <c r="I31" s="523"/>
      <c r="J31" s="523"/>
      <c r="K31" s="524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</row>
    <row r="32" spans="1:39" ht="36" customHeight="1">
      <c r="A32" s="909"/>
      <c r="B32" s="131" t="s">
        <v>362</v>
      </c>
      <c r="C32" s="519"/>
      <c r="D32" s="520"/>
      <c r="E32" s="520"/>
      <c r="F32" s="520"/>
      <c r="G32" s="520"/>
      <c r="H32" s="520"/>
      <c r="I32" s="520"/>
      <c r="J32" s="520"/>
      <c r="K32" s="521"/>
    </row>
    <row r="33" spans="1:39" ht="36" customHeight="1">
      <c r="A33" s="918" t="s">
        <v>6</v>
      </c>
      <c r="B33" s="131" t="s">
        <v>361</v>
      </c>
      <c r="C33" s="522"/>
      <c r="D33" s="523"/>
      <c r="E33" s="528">
        <v>21.5</v>
      </c>
      <c r="F33" s="528">
        <v>21.5</v>
      </c>
      <c r="G33" s="523"/>
      <c r="H33" s="523"/>
      <c r="I33" s="523"/>
      <c r="J33" s="523"/>
      <c r="K33" s="524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</row>
    <row r="34" spans="1:39" ht="36" customHeight="1" thickBot="1">
      <c r="A34" s="640"/>
      <c r="B34" s="105" t="s">
        <v>362</v>
      </c>
      <c r="C34" s="536"/>
      <c r="D34" s="537"/>
      <c r="E34" s="538">
        <v>21.5</v>
      </c>
      <c r="F34" s="538">
        <v>21.5</v>
      </c>
      <c r="G34" s="537"/>
      <c r="H34" s="537"/>
      <c r="I34" s="537"/>
      <c r="J34" s="537"/>
      <c r="K34" s="539"/>
    </row>
  </sheetData>
  <mergeCells count="24">
    <mergeCell ref="A29:A30"/>
    <mergeCell ref="A31:A32"/>
    <mergeCell ref="A33:A34"/>
    <mergeCell ref="A17:A18"/>
    <mergeCell ref="A19:A20"/>
    <mergeCell ref="A21:A22"/>
    <mergeCell ref="A27:A28"/>
    <mergeCell ref="A23:A24"/>
    <mergeCell ref="A25:A26"/>
    <mergeCell ref="A11:A12"/>
    <mergeCell ref="A13:A14"/>
    <mergeCell ref="A5:A6"/>
    <mergeCell ref="A15:A16"/>
    <mergeCell ref="A2:A4"/>
    <mergeCell ref="B2:B4"/>
    <mergeCell ref="A7:A8"/>
    <mergeCell ref="A9:A10"/>
    <mergeCell ref="I2:I3"/>
    <mergeCell ref="J2:J3"/>
    <mergeCell ref="K2:K3"/>
    <mergeCell ref="C2:C3"/>
    <mergeCell ref="D2:D3"/>
    <mergeCell ref="E2:E3"/>
    <mergeCell ref="G2:G3"/>
  </mergeCells>
  <phoneticPr fontId="9"/>
  <printOptions horizontalCentered="1"/>
  <pageMargins left="0.59055118110236227" right="0.59055118110236227" top="0.59055118110236227" bottom="0.39370078740157483" header="0.31496062992125984" footer="0.51181102362204722"/>
  <pageSetup paperSize="9" scale="58" firstPageNumber="63" orientation="portrait" useFirstPageNumber="1" r:id="rId1"/>
  <headerFooter scaleWithDoc="0" alignWithMargins="0">
    <oddFooter>&amp;C&amp;"ＭＳ Ｐゴシック,標準"&amp;11- &amp;P -</oddFooter>
  </headerFooter>
  <rowBreaks count="1" manualBreakCount="1">
    <brk id="25" max="10" man="1"/>
  </rowBreaks>
  <colBreaks count="1" manualBreakCount="1">
    <brk id="1" max="3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15</vt:i4>
      </vt:variant>
    </vt:vector>
  </HeadingPairs>
  <TitlesOfParts>
    <vt:vector size="24" baseType="lpstr">
      <vt:lpstr>Ⅱ大豆の部</vt:lpstr>
      <vt:lpstr>大豆生産①</vt:lpstr>
      <vt:lpstr>栽培管理状況②</vt:lpstr>
      <vt:lpstr>大豆の検査結果③</vt:lpstr>
      <vt:lpstr>排水対策④</vt:lpstr>
      <vt:lpstr>大豆団地状況⑤</vt:lpstr>
      <vt:lpstr>乾燥調製施設等設置状況⑥</vt:lpstr>
      <vt:lpstr>地産地消・県外流通状況⑦</vt:lpstr>
      <vt:lpstr>新技術導入状況⑧</vt:lpstr>
      <vt:lpstr>Ⅱ大豆の部!Print_Area</vt:lpstr>
      <vt:lpstr>乾燥調製施設等設置状況⑥!Print_Area</vt:lpstr>
      <vt:lpstr>栽培管理状況②!Print_Area</vt:lpstr>
      <vt:lpstr>新技術導入状況⑧!Print_Area</vt:lpstr>
      <vt:lpstr>大豆の検査結果③!Print_Area</vt:lpstr>
      <vt:lpstr>大豆生産①!Print_Area</vt:lpstr>
      <vt:lpstr>大豆団地状況⑤!Print_Area</vt:lpstr>
      <vt:lpstr>地産地消・県外流通状況⑦!Print_Area</vt:lpstr>
      <vt:lpstr>排水対策④!Print_Area</vt:lpstr>
      <vt:lpstr>栽培管理状況②!Print_Titles</vt:lpstr>
      <vt:lpstr>大豆の検査結果③!Print_Titles</vt:lpstr>
      <vt:lpstr>大豆生産①!Print_Titles</vt:lpstr>
      <vt:lpstr>大豆団地状況⑤!Print_Titles</vt:lpstr>
      <vt:lpstr>地産地消・県外流通状況⑦!Print_Titles</vt:lpstr>
      <vt:lpstr>排水対策④!Print_Titles</vt:lpstr>
    </vt:vector>
  </TitlesOfParts>
  <Company>福島県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園芸蚕糸課</dc:creator>
  <cp:lastModifiedBy>水田畑作課　八木田靖司</cp:lastModifiedBy>
  <cp:lastPrinted>2018-03-13T05:49:39Z</cp:lastPrinted>
  <dcterms:created xsi:type="dcterms:W3CDTF">1998-02-19T23:50:03Z</dcterms:created>
  <dcterms:modified xsi:type="dcterms:W3CDTF">2018-03-13T06:16:18Z</dcterms:modified>
</cp:coreProperties>
</file>