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P+gZfkukILfyrpF0wNK9y57iBea0Qftay+pipRyh+a4jVNvxC+nyhzrLJnen3eadMGi90dC4aCvW6SlEE4xsuQ==" workbookSaltValue="hOJfvcHp+KW/XtKBlsGDq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<sst xmlns="http://schemas.openxmlformats.org/spreadsheetml/2006/main" count="240" uniqueCount="123">
  <si>
    <t>「支払能力」</t>
  </si>
  <si>
    <t>経営比較分析表（平成29年度決算）</t>
  </si>
  <si>
    <t>事業名</t>
  </si>
  <si>
    <t>資金不足比率</t>
    <rPh sb="0" eb="2">
      <t>シキン</t>
    </rPh>
    <rPh sb="2" eb="4">
      <t>フソク</t>
    </rPh>
    <rPh sb="4" eb="6">
      <t>ヒリツ</t>
    </rPh>
    <phoneticPr fontId="1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</si>
  <si>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</si>
  <si>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業務名</t>
    <rPh sb="2" eb="3">
      <t>メイ</t>
    </rPh>
    <phoneticPr fontId="1"/>
  </si>
  <si>
    <t>全国平均</t>
    <rPh sb="0" eb="2">
      <t>ゼンコク</t>
    </rPh>
    <rPh sb="2" eb="4">
      <t>ヘイキン</t>
    </rPh>
    <phoneticPr fontId="1"/>
  </si>
  <si>
    <t>類似団体区分</t>
    <rPh sb="4" eb="6">
      <t>クブン</t>
    </rPh>
    <phoneticPr fontId="1"/>
  </si>
  <si>
    <t>業種名</t>
    <rPh sb="2" eb="3">
      <t>メイ</t>
    </rPh>
    <phoneticPr fontId="1"/>
  </si>
  <si>
    <t>類似団体平均値（平均値）</t>
  </si>
  <si>
    <t>基本情報</t>
    <rPh sb="0" eb="2">
      <t>キホン</t>
    </rPh>
    <rPh sb="2" eb="4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</si>
  <si>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</si>
  <si>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</si>
  <si>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1"/>
  </si>
  <si>
    <t>管理者の情報</t>
    <rPh sb="0" eb="3">
      <t>カンリシャ</t>
    </rPh>
    <rPh sb="4" eb="6">
      <t>ジョウホウ</t>
    </rPh>
    <phoneticPr fontId="1"/>
  </si>
  <si>
    <t>人口（人）</t>
    <rPh sb="0" eb="2">
      <t>ジンコウ</t>
    </rPh>
    <rPh sb="3" eb="4">
      <t>ヒト</t>
    </rPh>
    <phoneticPr fontId="1"/>
  </si>
  <si>
    <t>【】</t>
  </si>
  <si>
    <t>グラフ凡例</t>
    <rPh sb="3" eb="5">
      <t>ハンレイ</t>
    </rPh>
    <phoneticPr fontId="1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</si>
  <si>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</si>
  <si>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</si>
  <si>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</si>
  <si>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当該団体値（当該値）</t>
    <rPh sb="2" eb="4">
      <t>ダンタイ</t>
    </rPh>
    <phoneticPr fontId="1"/>
  </si>
  <si>
    <t>資金不足比率(％)</t>
  </si>
  <si>
    <t>業務CD</t>
    <rPh sb="0" eb="2">
      <t>ギョウム</t>
    </rPh>
    <phoneticPr fontId="1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</si>
  <si>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</si>
  <si>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</si>
  <si>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</si>
  <si>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</si>
  <si>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</si>
  <si>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</si>
  <si>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1"/>
  </si>
  <si>
    <t>2③</t>
  </si>
  <si>
    <t>1②</t>
  </si>
  <si>
    <t>2. 老朽化の状況について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</si>
  <si>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</si>
  <si>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比率(N-4)</t>
    <rPh sb="0" eb="2">
      <t>ヒリツ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</si>
  <si>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</si>
  <si>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業種CD</t>
    <rPh sb="0" eb="2">
      <t>ギョウシュ</t>
    </rPh>
    <phoneticPr fontId="1"/>
  </si>
  <si>
    <t>－</t>
  </si>
  <si>
    <t>平成29年度全国平均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</si>
  <si>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</si>
  <si>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1. 経営の健全性・効率性について</t>
  </si>
  <si>
    <t>2①</t>
  </si>
  <si>
    <t>「単年度の収支」</t>
  </si>
  <si>
    <t>大項目</t>
    <rPh sb="0" eb="3">
      <t>ダイコウモク</t>
    </rPh>
    <phoneticPr fontId="1"/>
  </si>
  <si>
    <t>「累積欠損」</t>
    <rPh sb="1" eb="3">
      <t>ルイセキ</t>
    </rPh>
    <rPh sb="3" eb="5">
      <t>ケッソン</t>
    </rPh>
    <phoneticPr fontId="1"/>
  </si>
  <si>
    <t>「債務残高」</t>
    <rPh sb="1" eb="3">
      <t>サイム</t>
    </rPh>
    <rPh sb="3" eb="5">
      <t>ザンダカ</t>
    </rPh>
    <phoneticPr fontId="1"/>
  </si>
  <si>
    <t>団体CD</t>
    <rPh sb="0" eb="2">
      <t>ダンタイ</t>
    </rPh>
    <phoneticPr fontId="1"/>
  </si>
  <si>
    <t>2. 老朽化の状況</t>
  </si>
  <si>
    <t>全体総括</t>
    <rPh sb="0" eb="2">
      <t>ゼンタイ</t>
    </rPh>
    <rPh sb="2" eb="4">
      <t>ソウカツ</t>
    </rPh>
    <phoneticPr fontId="1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</si>
  <si>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</si>
  <si>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</si>
  <si>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「使用料対象の捕捉」</t>
    <rPh sb="1" eb="4">
      <t>シヨウリョウ</t>
    </rPh>
    <rPh sb="4" eb="6">
      <t>タイショウ</t>
    </rPh>
    <rPh sb="7" eb="9">
      <t>ホソク</t>
    </rPh>
    <phoneticPr fontId="1"/>
  </si>
  <si>
    <t>「管渠の経年化の状況」</t>
    <rPh sb="4" eb="7">
      <t>ケイネンカ</t>
    </rPh>
    <rPh sb="8" eb="10">
      <t>ジョウキョウ</t>
    </rPh>
    <phoneticPr fontId="1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</si>
  <si>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</si>
  <si>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1"/>
  </si>
  <si>
    <t>1①</t>
  </si>
  <si>
    <t>2②</t>
  </si>
  <si>
    <t>1③</t>
  </si>
  <si>
    <t>1④</t>
  </si>
  <si>
    <t>事業CD</t>
    <rPh sb="0" eb="2">
      <t>ジギョウ</t>
    </rPh>
    <phoneticPr fontId="1"/>
  </si>
  <si>
    <t>1⑤</t>
  </si>
  <si>
    <t>1⑦</t>
  </si>
  <si>
    <t>年度</t>
    <rPh sb="0" eb="2">
      <t>ネンド</t>
    </rPh>
    <phoneticPr fontId="1"/>
  </si>
  <si>
    <t>-</t>
  </si>
  <si>
    <t>人口</t>
    <rPh sb="0" eb="2">
      <t>ジンコウ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</si>
  <si>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</si>
  <si>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項番</t>
    <rPh sb="0" eb="2">
      <t>コウバン</t>
    </rPh>
    <phoneticPr fontId="1"/>
  </si>
  <si>
    <t>施設CD</t>
    <rPh sb="0" eb="2">
      <t>シセツ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</si>
  <si>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</si>
  <si>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中項目</t>
    <rPh sb="0" eb="1">
      <t>チュウ</t>
    </rPh>
    <rPh sb="1" eb="3">
      <t>コウモク</t>
    </rPh>
    <phoneticPr fontId="1"/>
  </si>
  <si>
    <t>①収益的収支比率(％)</t>
    <rPh sb="1" eb="4">
      <t>シュウエキテキ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</si>
  <si>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</si>
  <si>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</si>
  <si>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</si>
  <si>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</si>
  <si>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</si>
  <si>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</si>
  <si>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</si>
  <si>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</si>
  <si>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</si>
  <si>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</si>
  <si>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</si>
  <si>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</si>
  <si>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</si>
  <si>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</si>
  <si>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</si>
  <si>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</si>
  <si>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</si>
  <si>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</si>
  <si>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</si>
  <si>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</si>
  <si>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</si>
  <si>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</si>
  <si>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処理区域内人口</t>
  </si>
  <si>
    <t>処理区域面積</t>
  </si>
  <si>
    <t>処理区域内人口密度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</si>
  <si>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</si>
  <si>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</si>
  <si>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</si>
  <si>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</si>
  <si>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</si>
  <si>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</si>
  <si>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</si>
  <si>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</si>
  <si>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</si>
  <si>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</si>
  <si>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</si>
  <si>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福島県　金山町</t>
  </si>
  <si>
    <t>法非適用</t>
  </si>
  <si>
    <t>下水道事業</t>
  </si>
  <si>
    <t>特定環境保全公共下水道</t>
  </si>
  <si>
    <t>D3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</si>
  <si>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</si>
  <si>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</si>
  <si>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</si>
  <si>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</si>
  <si>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</si>
  <si>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</si>
  <si>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</si>
  <si>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当町の特定環境保全公共下水道事業は、平成２３年度～２４年度に整備し、平成２５年から供用開始した事業である。
　加入者も増加傾向にあるが、これ以上の加入率の向上はなかなか難しい状況である。
　使用料収入が少なく、町からの繰入金で賄っている状況である。
　</t>
  </si>
  <si>
    <t>　現在、施設改修等の計画はないが、ストックマネジメント計画等による適正な管理が必要である。</t>
  </si>
  <si>
    <t>　水洗化率を少しでも上げ、料金収入を増加させ、繰入金を少しでも抑えることが必要。あわせて料金体系の見直しも、今後必要となる。
　また、他部局と連携し人口減少をいかに食い止めるか、今後の推移を観察し、経営の健全化を図っていきたい。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</si>
</sst>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75392"/>
        <c:axId val="8930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75392"/>
        <c:axId val="89305088"/>
      </c:lineChart>
      <c:dateAx>
        <c:axId val="8727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05088"/>
        <c:crosses val="autoZero"/>
        <c:auto val="1"/>
        <c:lblOffset val="100"/>
        <c:baseTimeUnit val="years"/>
      </c:dateAx>
      <c:valAx>
        <c:axId val="8930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8727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93152"/>
        <c:axId val="9621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93152"/>
        <c:axId val="96211712"/>
      </c:lineChart>
      <c:dateAx>
        <c:axId val="961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11712"/>
        <c:crosses val="autoZero"/>
        <c:auto val="1"/>
        <c:lblOffset val="100"/>
        <c:baseTimeUnit val="years"/>
      </c:dateAx>
      <c:valAx>
        <c:axId val="9621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19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21.94</c:v>
                </c:pt>
                <c:pt idx="1">
                  <c:v>43.23</c:v>
                </c:pt>
                <c:pt idx="2">
                  <c:v>57.42</c:v>
                </c:pt>
                <c:pt idx="3">
                  <c:v>57.42</c:v>
                </c:pt>
                <c:pt idx="4">
                  <c:v>57.42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33728"/>
        <c:axId val="9625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33728"/>
        <c:axId val="96252288"/>
      </c:lineChart>
      <c:dateAx>
        <c:axId val="9623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52288"/>
        <c:crosses val="autoZero"/>
        <c:auto val="1"/>
        <c:lblOffset val="100"/>
        <c:baseTimeUnit val="years"/>
      </c:dateAx>
      <c:valAx>
        <c:axId val="9625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23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66.31</c:v>
                </c:pt>
                <c:pt idx="1">
                  <c:v>45.71</c:v>
                </c:pt>
                <c:pt idx="2">
                  <c:v>85.08</c:v>
                </c:pt>
                <c:pt idx="3">
                  <c:v>85.44</c:v>
                </c:pt>
                <c:pt idx="4">
                  <c:v>99.48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9392"/>
        <c:axId val="8934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9392"/>
        <c:axId val="89341312"/>
      </c:lineChart>
      <c:dateAx>
        <c:axId val="8933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41312"/>
        <c:crosses val="autoZero"/>
        <c:auto val="1"/>
        <c:lblOffset val="100"/>
        <c:baseTimeUnit val="years"/>
      </c:dateAx>
      <c:valAx>
        <c:axId val="8934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8933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71776"/>
        <c:axId val="893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1776"/>
        <c:axId val="89373696"/>
      </c:lineChart>
      <c:dateAx>
        <c:axId val="893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73696"/>
        <c:crosses val="autoZero"/>
        <c:auto val="1"/>
        <c:lblOffset val="100"/>
        <c:baseTimeUnit val="years"/>
      </c:dateAx>
      <c:valAx>
        <c:axId val="893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893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7312"/>
        <c:axId val="9047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7312"/>
        <c:axId val="90479232"/>
      </c:lineChart>
      <c:dateAx>
        <c:axId val="9047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79232"/>
        <c:crosses val="autoZero"/>
        <c:auto val="1"/>
        <c:lblOffset val="100"/>
        <c:baseTimeUnit val="years"/>
      </c:dateAx>
      <c:valAx>
        <c:axId val="9047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047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3424"/>
        <c:axId val="959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3424"/>
        <c:axId val="95949184"/>
      </c:lineChart>
      <c:dateAx>
        <c:axId val="9050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49184"/>
        <c:crosses val="autoZero"/>
        <c:auto val="1"/>
        <c:lblOffset val="100"/>
        <c:baseTimeUnit val="years"/>
      </c:dateAx>
      <c:valAx>
        <c:axId val="959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050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87968"/>
        <c:axId val="960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7968"/>
        <c:axId val="96006528"/>
      </c:lineChart>
      <c:dateAx>
        <c:axId val="959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06528"/>
        <c:crosses val="autoZero"/>
        <c:auto val="1"/>
        <c:lblOffset val="100"/>
        <c:baseTimeUnit val="years"/>
      </c:dateAx>
      <c:valAx>
        <c:axId val="9600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59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43481.43</c:v>
                </c:pt>
                <c:pt idx="1">
                  <c:v>7391.17</c:v>
                </c:pt>
                <c:pt idx="2" formatCode="#,##0.00;&quot;△&quot;#,##0.00">
                  <c:v>0</c:v>
                </c:pt>
                <c:pt idx="3">
                  <c:v>3048.18</c:v>
                </c:pt>
                <c:pt idx="4">
                  <c:v>113.62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0352"/>
        <c:axId val="9602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0352"/>
        <c:axId val="96022528"/>
      </c:lineChart>
      <c:dateAx>
        <c:axId val="960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22528"/>
        <c:crosses val="autoZero"/>
        <c:auto val="1"/>
        <c:lblOffset val="100"/>
        <c:baseTimeUnit val="years"/>
      </c:dateAx>
      <c:valAx>
        <c:axId val="9602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02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2.1</c:v>
                </c:pt>
                <c:pt idx="1">
                  <c:v>8.08</c:v>
                </c:pt>
                <c:pt idx="2">
                  <c:v>17.420000000000002</c:v>
                </c:pt>
                <c:pt idx="3">
                  <c:v>23.98</c:v>
                </c:pt>
                <c:pt idx="4">
                  <c:v>23.64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42848"/>
        <c:axId val="9614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42848"/>
        <c:axId val="96144768"/>
      </c:lineChart>
      <c:dateAx>
        <c:axId val="961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44768"/>
        <c:crosses val="autoZero"/>
        <c:auto val="1"/>
        <c:lblOffset val="100"/>
        <c:baseTimeUnit val="years"/>
      </c:dateAx>
      <c:valAx>
        <c:axId val="9614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14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10986.05</c:v>
                </c:pt>
                <c:pt idx="1">
                  <c:v>3524.78</c:v>
                </c:pt>
                <c:pt idx="2">
                  <c:v>1626.9</c:v>
                </c:pt>
                <c:pt idx="3">
                  <c:v>1015.16</c:v>
                </c:pt>
                <c:pt idx="4">
                  <c:v>1075.3800000000001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75232"/>
        <c:axId val="9617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75232"/>
        <c:axId val="96177152"/>
      </c:lineChart>
      <c:dateAx>
        <c:axId val="9617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77152"/>
        <c:crosses val="autoZero"/>
        <c:auto val="1"/>
        <c:lblOffset val="100"/>
        <c:baseTimeUnit val="years"/>
      </c:dateAx>
      <c:valAx>
        <c:axId val="9617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617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【1,225.44】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【82.67】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【215.23】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</row>
    <row r="3" spans="1:78" ht="9.75" customHeight="1" x14ac:dyDescent="0.1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</row>
    <row r="4" spans="1:78" ht="9.75" customHeight="1" x14ac:dyDescent="0.15">
      <c r="A4" s="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福島県　金山町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5</v>
      </c>
      <c r="C7" s="42"/>
      <c r="D7" s="42"/>
      <c r="E7" s="42"/>
      <c r="F7" s="42"/>
      <c r="G7" s="42"/>
      <c r="H7" s="42"/>
      <c r="I7" s="42" t="s">
        <v>8</v>
      </c>
      <c r="J7" s="42"/>
      <c r="K7" s="42"/>
      <c r="L7" s="42"/>
      <c r="M7" s="42"/>
      <c r="N7" s="42"/>
      <c r="O7" s="42"/>
      <c r="P7" s="42" t="s">
        <v>2</v>
      </c>
      <c r="Q7" s="42"/>
      <c r="R7" s="42"/>
      <c r="S7" s="42"/>
      <c r="T7" s="42"/>
      <c r="U7" s="42"/>
      <c r="V7" s="42"/>
      <c r="W7" s="42" t="s">
        <v>7</v>
      </c>
      <c r="X7" s="42"/>
      <c r="Y7" s="42"/>
      <c r="Z7" s="42"/>
      <c r="AA7" s="42"/>
      <c r="AB7" s="42"/>
      <c r="AC7" s="42"/>
      <c r="AD7" s="42" t="s">
        <v>14</v>
      </c>
      <c r="AE7" s="42"/>
      <c r="AF7" s="42"/>
      <c r="AG7" s="42"/>
      <c r="AH7" s="42"/>
      <c r="AI7" s="42"/>
      <c r="AJ7" s="42"/>
      <c r="AK7" s="3"/>
      <c r="AL7" s="42" t="s">
        <v>15</v>
      </c>
      <c r="AM7" s="42"/>
      <c r="AN7" s="42"/>
      <c r="AO7" s="42"/>
      <c r="AP7" s="42"/>
      <c r="AQ7" s="42"/>
      <c r="AR7" s="42"/>
      <c r="AS7" s="42"/>
      <c r="AT7" s="42" t="s">
        <v>12</v>
      </c>
      <c r="AU7" s="42"/>
      <c r="AV7" s="42"/>
      <c r="AW7" s="42"/>
      <c r="AX7" s="42"/>
      <c r="AY7" s="42"/>
      <c r="AZ7" s="42"/>
      <c r="BA7" s="42"/>
      <c r="BB7" s="42" t="s">
        <v>11</v>
      </c>
      <c r="BC7" s="42"/>
      <c r="BD7" s="42"/>
      <c r="BE7" s="42"/>
      <c r="BF7" s="42"/>
      <c r="BG7" s="42"/>
      <c r="BH7" s="42"/>
      <c r="BI7" s="42"/>
      <c r="BJ7" s="3"/>
      <c r="BK7" s="3"/>
      <c r="BL7" s="14" t="s">
        <v>17</v>
      </c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22"/>
    </row>
    <row r="8" spans="1:78" ht="18.75" customHeight="1" x14ac:dyDescent="0.15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特定環境保全公共下水道</v>
      </c>
      <c r="Q8" s="43"/>
      <c r="R8" s="43"/>
      <c r="S8" s="43"/>
      <c r="T8" s="43"/>
      <c r="U8" s="43"/>
      <c r="V8" s="43"/>
      <c r="W8" s="43" t="str">
        <f>データ!L6</f>
        <v>D3</v>
      </c>
      <c r="X8" s="43"/>
      <c r="Y8" s="43"/>
      <c r="Z8" s="43"/>
      <c r="AA8" s="43"/>
      <c r="AB8" s="43"/>
      <c r="AC8" s="43"/>
      <c r="AD8" s="44" t="str">
        <f>データ!$M$6</f>
        <v>非設置</v>
      </c>
      <c r="AE8" s="44"/>
      <c r="AF8" s="44"/>
      <c r="AG8" s="44"/>
      <c r="AH8" s="44"/>
      <c r="AI8" s="44"/>
      <c r="AJ8" s="44"/>
      <c r="AK8" s="3"/>
      <c r="AL8" s="45">
        <f>データ!S6</f>
        <v>2135</v>
      </c>
      <c r="AM8" s="45"/>
      <c r="AN8" s="45"/>
      <c r="AO8" s="45"/>
      <c r="AP8" s="45"/>
      <c r="AQ8" s="45"/>
      <c r="AR8" s="45"/>
      <c r="AS8" s="45"/>
      <c r="AT8" s="46">
        <f>データ!T6</f>
        <v>293.92</v>
      </c>
      <c r="AU8" s="46"/>
      <c r="AV8" s="46"/>
      <c r="AW8" s="46"/>
      <c r="AX8" s="46"/>
      <c r="AY8" s="46"/>
      <c r="AZ8" s="46"/>
      <c r="BA8" s="46"/>
      <c r="BB8" s="46">
        <f>データ!U6</f>
        <v>7.26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18</v>
      </c>
      <c r="BM8" s="48"/>
      <c r="BN8" s="16" t="s">
        <v>21</v>
      </c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23"/>
    </row>
    <row r="9" spans="1:78" ht="18.75" customHeight="1" x14ac:dyDescent="0.15">
      <c r="A9" s="2"/>
      <c r="B9" s="42" t="s">
        <v>22</v>
      </c>
      <c r="C9" s="42"/>
      <c r="D9" s="42"/>
      <c r="E9" s="42"/>
      <c r="F9" s="42"/>
      <c r="G9" s="42"/>
      <c r="H9" s="42"/>
      <c r="I9" s="42" t="s">
        <v>24</v>
      </c>
      <c r="J9" s="42"/>
      <c r="K9" s="42"/>
      <c r="L9" s="42"/>
      <c r="M9" s="42"/>
      <c r="N9" s="42"/>
      <c r="O9" s="42"/>
      <c r="P9" s="42" t="s">
        <v>26</v>
      </c>
      <c r="Q9" s="42"/>
      <c r="R9" s="42"/>
      <c r="S9" s="42"/>
      <c r="T9" s="42"/>
      <c r="U9" s="42"/>
      <c r="V9" s="42"/>
      <c r="W9" s="42" t="s">
        <v>27</v>
      </c>
      <c r="X9" s="42"/>
      <c r="Y9" s="42"/>
      <c r="Z9" s="42"/>
      <c r="AA9" s="42"/>
      <c r="AB9" s="42"/>
      <c r="AC9" s="42"/>
      <c r="AD9" s="42" t="s">
        <v>28</v>
      </c>
      <c r="AE9" s="42"/>
      <c r="AF9" s="42"/>
      <c r="AG9" s="42"/>
      <c r="AH9" s="42"/>
      <c r="AI9" s="42"/>
      <c r="AJ9" s="42"/>
      <c r="AK9" s="3"/>
      <c r="AL9" s="42" t="s">
        <v>30</v>
      </c>
      <c r="AM9" s="42"/>
      <c r="AN9" s="42"/>
      <c r="AO9" s="42"/>
      <c r="AP9" s="42"/>
      <c r="AQ9" s="42"/>
      <c r="AR9" s="42"/>
      <c r="AS9" s="42"/>
      <c r="AT9" s="42" t="s">
        <v>34</v>
      </c>
      <c r="AU9" s="42"/>
      <c r="AV9" s="42"/>
      <c r="AW9" s="42"/>
      <c r="AX9" s="42"/>
      <c r="AY9" s="42"/>
      <c r="AZ9" s="42"/>
      <c r="BA9" s="42"/>
      <c r="BB9" s="42" t="s">
        <v>36</v>
      </c>
      <c r="BC9" s="42"/>
      <c r="BD9" s="42"/>
      <c r="BE9" s="42"/>
      <c r="BF9" s="42"/>
      <c r="BG9" s="42"/>
      <c r="BH9" s="42"/>
      <c r="BI9" s="42"/>
      <c r="BJ9" s="3"/>
      <c r="BK9" s="3"/>
      <c r="BL9" s="49" t="s">
        <v>38</v>
      </c>
      <c r="BM9" s="50"/>
      <c r="BN9" s="17" t="s">
        <v>9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4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7.37</v>
      </c>
      <c r="Q10" s="46"/>
      <c r="R10" s="46"/>
      <c r="S10" s="46"/>
      <c r="T10" s="46"/>
      <c r="U10" s="46"/>
      <c r="V10" s="46"/>
      <c r="W10" s="46">
        <f>データ!Q6</f>
        <v>47.42</v>
      </c>
      <c r="X10" s="46"/>
      <c r="Y10" s="46"/>
      <c r="Z10" s="46"/>
      <c r="AA10" s="46"/>
      <c r="AB10" s="46"/>
      <c r="AC10" s="46"/>
      <c r="AD10" s="45">
        <f>データ!R6</f>
        <v>3240</v>
      </c>
      <c r="AE10" s="45"/>
      <c r="AF10" s="45"/>
      <c r="AG10" s="45"/>
      <c r="AH10" s="45"/>
      <c r="AI10" s="45"/>
      <c r="AJ10" s="45"/>
      <c r="AK10" s="2"/>
      <c r="AL10" s="45">
        <f>データ!V6</f>
        <v>155</v>
      </c>
      <c r="AM10" s="45"/>
      <c r="AN10" s="45"/>
      <c r="AO10" s="45"/>
      <c r="AP10" s="45"/>
      <c r="AQ10" s="45"/>
      <c r="AR10" s="45"/>
      <c r="AS10" s="45"/>
      <c r="AT10" s="46">
        <f>データ!W6</f>
        <v>0.08</v>
      </c>
      <c r="AU10" s="46"/>
      <c r="AV10" s="46"/>
      <c r="AW10" s="46"/>
      <c r="AX10" s="46"/>
      <c r="AY10" s="46"/>
      <c r="AZ10" s="46"/>
      <c r="BA10" s="46"/>
      <c r="BB10" s="46">
        <f>データ!X6</f>
        <v>1937.5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1" t="s">
        <v>16</v>
      </c>
      <c r="BM10" s="52"/>
      <c r="BN10" s="18" t="s">
        <v>39</v>
      </c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13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41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2"/>
      <c r="BK16" s="2"/>
      <c r="BL16" s="69" t="s">
        <v>120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2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2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2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2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2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2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2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2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2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2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2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2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2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2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2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2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2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68" t="s">
        <v>43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1"/>
      <c r="R34" s="68" t="s">
        <v>45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1"/>
      <c r="AG34" s="68" t="s">
        <v>0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1"/>
      <c r="AV34" s="68" t="s">
        <v>46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2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1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1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1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2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2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2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2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2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2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2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2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2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2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2"/>
      <c r="BK45" s="2"/>
      <c r="BL45" s="62" t="s">
        <v>33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2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2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2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2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2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2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2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2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2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2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68" t="s">
        <v>50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1"/>
      <c r="R56" s="68" t="s">
        <v>19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1"/>
      <c r="AG56" s="68" t="s">
        <v>51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1"/>
      <c r="AV56" s="68" t="s">
        <v>52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2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1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1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1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2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1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2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59" t="s">
        <v>48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2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2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2"/>
      <c r="BK64" s="2"/>
      <c r="BL64" s="62" t="s">
        <v>49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2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2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2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2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2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2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2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2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2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2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2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2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2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2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68" t="s">
        <v>20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1"/>
      <c r="V79" s="11"/>
      <c r="W79" s="68" t="s">
        <v>53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1"/>
      <c r="AP79" s="11"/>
      <c r="AQ79" s="68" t="s">
        <v>55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7"/>
      <c r="BJ79" s="12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1"/>
      <c r="V80" s="11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1"/>
      <c r="AP80" s="11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7"/>
      <c r="BJ80" s="12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7"/>
      <c r="V81" s="7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7"/>
      <c r="AP81" s="7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7"/>
      <c r="BJ81" s="12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40</v>
      </c>
    </row>
    <row r="84" spans="1:78" x14ac:dyDescent="0.15">
      <c r="C84" s="2" t="s">
        <v>4</v>
      </c>
    </row>
    <row r="85" spans="1:78" hidden="1" x14ac:dyDescent="0.15">
      <c r="B85" s="6" t="s">
        <v>6</v>
      </c>
      <c r="C85" s="6"/>
      <c r="D85" s="6"/>
      <c r="E85" s="6" t="s">
        <v>56</v>
      </c>
      <c r="F85" s="6" t="s">
        <v>32</v>
      </c>
      <c r="G85" s="6" t="s">
        <v>58</v>
      </c>
      <c r="H85" s="6" t="s">
        <v>59</v>
      </c>
      <c r="I85" s="6" t="s">
        <v>61</v>
      </c>
      <c r="J85" s="6" t="s">
        <v>29</v>
      </c>
      <c r="K85" s="6" t="s">
        <v>62</v>
      </c>
      <c r="L85" s="6" t="s">
        <v>54</v>
      </c>
      <c r="M85" s="6" t="s">
        <v>42</v>
      </c>
      <c r="N85" s="6" t="s">
        <v>57</v>
      </c>
      <c r="O85" s="6" t="s">
        <v>31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64</v>
      </c>
      <c r="G86" s="6" t="s">
        <v>64</v>
      </c>
      <c r="H86" s="6" t="str">
        <f>データ!BP6</f>
        <v>【1,225.44】</v>
      </c>
      <c r="I86" s="6" t="str">
        <f>データ!CA6</f>
        <v>【75.58】</v>
      </c>
      <c r="J86" s="6" t="str">
        <f>データ!CL6</f>
        <v>【215.23】</v>
      </c>
      <c r="K86" s="6" t="str">
        <f>データ!CW6</f>
        <v>【42.66】</v>
      </c>
      <c r="L86" s="6" t="str">
        <f>データ!DH6</f>
        <v>【82.67】</v>
      </c>
      <c r="M86" s="6" t="s">
        <v>64</v>
      </c>
      <c r="N86" s="6" t="s">
        <v>64</v>
      </c>
      <c r="O86" s="6" t="str">
        <f>データ!EO6</f>
        <v>【0.10】</v>
      </c>
    </row>
  </sheetData>
  <sheetProtection algorithmName="SHA-512" hashValue="d82yUkoSRKikaXeHGyK2HHvGhY2jrH6KvM2sCXhvxNPE+iM8Tw3uKMJDM5oyJu1qKVTyn+N3UBE11WMJymkD2g==" saltValue="XkYq2TqiuaYM+edPmeab2g==" spinCount="100000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66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I1" s="39">
        <v>1</v>
      </c>
      <c r="DJ1" s="39">
        <v>1</v>
      </c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/>
      <c r="DT1" s="39">
        <v>1</v>
      </c>
      <c r="DU1" s="39">
        <v>1</v>
      </c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/>
      <c r="EE1" s="39">
        <v>1</v>
      </c>
      <c r="EF1" s="39">
        <v>1</v>
      </c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/>
    </row>
    <row r="2" spans="1:145" x14ac:dyDescent="0.15">
      <c r="A2" s="27" t="s">
        <v>67</v>
      </c>
      <c r="B2" s="27">
        <f t="shared" ref="B2:EO2" si="0">COLUMN()-1</f>
        <v>1</v>
      </c>
      <c r="C2" s="27">
        <f t="shared" si="0"/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si="0"/>
        <v>71</v>
      </c>
      <c r="BU2" s="27">
        <f t="shared" si="0"/>
        <v>72</v>
      </c>
      <c r="BV2" s="27">
        <f t="shared" si="0"/>
        <v>73</v>
      </c>
      <c r="BW2" s="27">
        <f t="shared" si="0"/>
        <v>74</v>
      </c>
      <c r="BX2" s="27">
        <f t="shared" si="0"/>
        <v>75</v>
      </c>
      <c r="BY2" s="27">
        <f t="shared" si="0"/>
        <v>76</v>
      </c>
      <c r="BZ2" s="27">
        <f t="shared" si="0"/>
        <v>77</v>
      </c>
      <c r="CA2" s="27">
        <f t="shared" si="0"/>
        <v>78</v>
      </c>
      <c r="CB2" s="27">
        <f t="shared" si="0"/>
        <v>79</v>
      </c>
      <c r="CC2" s="27">
        <f t="shared" si="0"/>
        <v>80</v>
      </c>
      <c r="CD2" s="27">
        <f t="shared" si="0"/>
        <v>81</v>
      </c>
      <c r="CE2" s="27">
        <f t="shared" si="0"/>
        <v>82</v>
      </c>
      <c r="CF2" s="27">
        <f t="shared" si="0"/>
        <v>83</v>
      </c>
      <c r="CG2" s="27">
        <f t="shared" si="0"/>
        <v>84</v>
      </c>
      <c r="CH2" s="27">
        <f t="shared" si="0"/>
        <v>85</v>
      </c>
      <c r="CI2" s="27">
        <f t="shared" si="0"/>
        <v>86</v>
      </c>
      <c r="CJ2" s="27">
        <f t="shared" si="0"/>
        <v>87</v>
      </c>
      <c r="CK2" s="27">
        <f t="shared" si="0"/>
        <v>88</v>
      </c>
      <c r="CL2" s="27">
        <f t="shared" si="0"/>
        <v>89</v>
      </c>
      <c r="CM2" s="27">
        <f t="shared" si="0"/>
        <v>90</v>
      </c>
      <c r="CN2" s="27">
        <f t="shared" si="0"/>
        <v>91</v>
      </c>
      <c r="CO2" s="27">
        <f t="shared" si="0"/>
        <v>92</v>
      </c>
      <c r="CP2" s="27">
        <f t="shared" si="0"/>
        <v>93</v>
      </c>
      <c r="CQ2" s="27">
        <f t="shared" si="0"/>
        <v>94</v>
      </c>
      <c r="CR2" s="27">
        <f t="shared" si="0"/>
        <v>95</v>
      </c>
      <c r="CS2" s="27">
        <f t="shared" si="0"/>
        <v>96</v>
      </c>
      <c r="CT2" s="27">
        <f t="shared" si="0"/>
        <v>97</v>
      </c>
      <c r="CU2" s="27">
        <f t="shared" si="0"/>
        <v>98</v>
      </c>
      <c r="CV2" s="27">
        <f t="shared" si="0"/>
        <v>99</v>
      </c>
      <c r="CW2" s="27">
        <f t="shared" si="0"/>
        <v>100</v>
      </c>
      <c r="CX2" s="27">
        <f t="shared" si="0"/>
        <v>101</v>
      </c>
      <c r="CY2" s="27">
        <f t="shared" si="0"/>
        <v>102</v>
      </c>
      <c r="CZ2" s="27">
        <f t="shared" si="0"/>
        <v>103</v>
      </c>
      <c r="DA2" s="27">
        <f t="shared" si="0"/>
        <v>104</v>
      </c>
      <c r="DB2" s="27">
        <f t="shared" si="0"/>
        <v>105</v>
      </c>
      <c r="DC2" s="27">
        <f t="shared" si="0"/>
        <v>106</v>
      </c>
      <c r="DD2" s="27">
        <f t="shared" si="0"/>
        <v>107</v>
      </c>
      <c r="DE2" s="27">
        <f t="shared" si="0"/>
        <v>108</v>
      </c>
      <c r="DF2" s="27">
        <f t="shared" si="0"/>
        <v>109</v>
      </c>
      <c r="DG2" s="27">
        <f t="shared" si="0"/>
        <v>110</v>
      </c>
      <c r="DH2" s="27">
        <f t="shared" si="0"/>
        <v>111</v>
      </c>
      <c r="DI2" s="27">
        <f t="shared" si="0"/>
        <v>112</v>
      </c>
      <c r="DJ2" s="27">
        <f t="shared" si="0"/>
        <v>113</v>
      </c>
      <c r="DK2" s="27">
        <f t="shared" si="0"/>
        <v>114</v>
      </c>
      <c r="DL2" s="27">
        <f t="shared" si="0"/>
        <v>115</v>
      </c>
      <c r="DM2" s="27">
        <f t="shared" si="0"/>
        <v>116</v>
      </c>
      <c r="DN2" s="27">
        <f t="shared" si="0"/>
        <v>117</v>
      </c>
      <c r="DO2" s="27">
        <f t="shared" si="0"/>
        <v>118</v>
      </c>
      <c r="DP2" s="27">
        <f t="shared" si="0"/>
        <v>119</v>
      </c>
      <c r="DQ2" s="27">
        <f t="shared" si="0"/>
        <v>120</v>
      </c>
      <c r="DR2" s="27">
        <f t="shared" si="0"/>
        <v>121</v>
      </c>
      <c r="DS2" s="27">
        <f t="shared" si="0"/>
        <v>122</v>
      </c>
      <c r="DT2" s="27">
        <f t="shared" si="0"/>
        <v>123</v>
      </c>
      <c r="DU2" s="27">
        <f t="shared" si="0"/>
        <v>124</v>
      </c>
      <c r="DV2" s="27">
        <f t="shared" si="0"/>
        <v>125</v>
      </c>
      <c r="DW2" s="27">
        <f t="shared" si="0"/>
        <v>126</v>
      </c>
      <c r="DX2" s="27">
        <f t="shared" si="0"/>
        <v>127</v>
      </c>
      <c r="DY2" s="27">
        <f t="shared" si="0"/>
        <v>128</v>
      </c>
      <c r="DZ2" s="27">
        <f t="shared" si="0"/>
        <v>129</v>
      </c>
      <c r="EA2" s="27">
        <f t="shared" si="0"/>
        <v>130</v>
      </c>
      <c r="EB2" s="27">
        <f t="shared" si="0"/>
        <v>131</v>
      </c>
      <c r="EC2" s="27">
        <f t="shared" si="0"/>
        <v>132</v>
      </c>
      <c r="ED2" s="27">
        <f t="shared" si="0"/>
        <v>133</v>
      </c>
      <c r="EE2" s="27">
        <f t="shared" si="0"/>
        <v>134</v>
      </c>
      <c r="EF2" s="27">
        <f t="shared" si="0"/>
        <v>135</v>
      </c>
      <c r="EG2" s="27">
        <f t="shared" si="0"/>
        <v>136</v>
      </c>
      <c r="EH2" s="27">
        <f t="shared" si="0"/>
        <v>137</v>
      </c>
      <c r="EI2" s="27">
        <f t="shared" si="0"/>
        <v>138</v>
      </c>
      <c r="EJ2" s="27">
        <f t="shared" si="0"/>
        <v>139</v>
      </c>
      <c r="EK2" s="27">
        <f t="shared" si="0"/>
        <v>140</v>
      </c>
      <c r="EL2" s="27">
        <f t="shared" si="0"/>
        <v>141</v>
      </c>
      <c r="EM2" s="27">
        <f t="shared" si="0"/>
        <v>142</v>
      </c>
      <c r="EN2" s="27">
        <f t="shared" si="0"/>
        <v>143</v>
      </c>
      <c r="EO2" s="27">
        <f t="shared" si="0"/>
        <v>144</v>
      </c>
    </row>
    <row r="3" spans="1:145" x14ac:dyDescent="0.15">
      <c r="A3" s="27" t="s">
        <v>44</v>
      </c>
      <c r="B3" s="29" t="s">
        <v>63</v>
      </c>
      <c r="C3" s="29" t="s">
        <v>47</v>
      </c>
      <c r="D3" s="29" t="s">
        <v>23</v>
      </c>
      <c r="E3" s="29" t="s">
        <v>37</v>
      </c>
      <c r="F3" s="29" t="s">
        <v>60</v>
      </c>
      <c r="G3" s="29" t="s">
        <v>68</v>
      </c>
      <c r="H3" s="77" t="s">
        <v>10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69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48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82</v>
      </c>
      <c r="B5" s="31"/>
      <c r="C5" s="31"/>
      <c r="D5" s="31"/>
      <c r="E5" s="31"/>
      <c r="F5" s="31"/>
      <c r="G5" s="31"/>
      <c r="H5" s="35" t="s">
        <v>83</v>
      </c>
      <c r="I5" s="35" t="s">
        <v>84</v>
      </c>
      <c r="J5" s="35" t="s">
        <v>85</v>
      </c>
      <c r="K5" s="35" t="s">
        <v>86</v>
      </c>
      <c r="L5" s="35" t="s">
        <v>87</v>
      </c>
      <c r="M5" s="35" t="s">
        <v>14</v>
      </c>
      <c r="N5" s="35" t="s">
        <v>3</v>
      </c>
      <c r="O5" s="35" t="s">
        <v>88</v>
      </c>
      <c r="P5" s="35" t="s">
        <v>89</v>
      </c>
      <c r="Q5" s="35" t="s">
        <v>90</v>
      </c>
      <c r="R5" s="35" t="s">
        <v>91</v>
      </c>
      <c r="S5" s="35" t="s">
        <v>65</v>
      </c>
      <c r="T5" s="35" t="s">
        <v>92</v>
      </c>
      <c r="U5" s="35" t="s">
        <v>93</v>
      </c>
      <c r="V5" s="35" t="s">
        <v>94</v>
      </c>
      <c r="W5" s="35" t="s">
        <v>95</v>
      </c>
      <c r="X5" s="35" t="s">
        <v>96</v>
      </c>
      <c r="Y5" s="35" t="s">
        <v>35</v>
      </c>
      <c r="Z5" s="35" t="s">
        <v>97</v>
      </c>
      <c r="AA5" s="35" t="s">
        <v>98</v>
      </c>
      <c r="AB5" s="35" t="s">
        <v>99</v>
      </c>
      <c r="AC5" s="35" t="s">
        <v>100</v>
      </c>
      <c r="AD5" s="35" t="s">
        <v>101</v>
      </c>
      <c r="AE5" s="35" t="s">
        <v>102</v>
      </c>
      <c r="AF5" s="35" t="s">
        <v>103</v>
      </c>
      <c r="AG5" s="35" t="s">
        <v>104</v>
      </c>
      <c r="AH5" s="35" t="s">
        <v>105</v>
      </c>
      <c r="AI5" s="35" t="s">
        <v>6</v>
      </c>
      <c r="AJ5" s="35" t="s">
        <v>35</v>
      </c>
      <c r="AK5" s="35" t="s">
        <v>97</v>
      </c>
      <c r="AL5" s="35" t="s">
        <v>98</v>
      </c>
      <c r="AM5" s="35" t="s">
        <v>99</v>
      </c>
      <c r="AN5" s="35" t="s">
        <v>100</v>
      </c>
      <c r="AO5" s="35" t="s">
        <v>101</v>
      </c>
      <c r="AP5" s="35" t="s">
        <v>102</v>
      </c>
      <c r="AQ5" s="35" t="s">
        <v>103</v>
      </c>
      <c r="AR5" s="35" t="s">
        <v>104</v>
      </c>
      <c r="AS5" s="35" t="s">
        <v>105</v>
      </c>
      <c r="AT5" s="35" t="s">
        <v>106</v>
      </c>
      <c r="AU5" s="35" t="s">
        <v>35</v>
      </c>
      <c r="AV5" s="35" t="s">
        <v>97</v>
      </c>
      <c r="AW5" s="35" t="s">
        <v>98</v>
      </c>
      <c r="AX5" s="35" t="s">
        <v>99</v>
      </c>
      <c r="AY5" s="35" t="s">
        <v>100</v>
      </c>
      <c r="AZ5" s="35" t="s">
        <v>101</v>
      </c>
      <c r="BA5" s="35" t="s">
        <v>102</v>
      </c>
      <c r="BB5" s="35" t="s">
        <v>103</v>
      </c>
      <c r="BC5" s="35" t="s">
        <v>104</v>
      </c>
      <c r="BD5" s="35" t="s">
        <v>105</v>
      </c>
      <c r="BE5" s="35" t="s">
        <v>106</v>
      </c>
      <c r="BF5" s="35" t="s">
        <v>35</v>
      </c>
      <c r="BG5" s="35" t="s">
        <v>97</v>
      </c>
      <c r="BH5" s="35" t="s">
        <v>98</v>
      </c>
      <c r="BI5" s="35" t="s">
        <v>99</v>
      </c>
      <c r="BJ5" s="35" t="s">
        <v>100</v>
      </c>
      <c r="BK5" s="35" t="s">
        <v>101</v>
      </c>
      <c r="BL5" s="35" t="s">
        <v>102</v>
      </c>
      <c r="BM5" s="35" t="s">
        <v>103</v>
      </c>
      <c r="BN5" s="35" t="s">
        <v>104</v>
      </c>
      <c r="BO5" s="35" t="s">
        <v>105</v>
      </c>
      <c r="BP5" s="35" t="s">
        <v>106</v>
      </c>
      <c r="BQ5" s="35" t="s">
        <v>35</v>
      </c>
      <c r="BR5" s="35" t="s">
        <v>97</v>
      </c>
      <c r="BS5" s="35" t="s">
        <v>98</v>
      </c>
      <c r="BT5" s="35" t="s">
        <v>99</v>
      </c>
      <c r="BU5" s="35" t="s">
        <v>100</v>
      </c>
      <c r="BV5" s="35" t="s">
        <v>101</v>
      </c>
      <c r="BW5" s="35" t="s">
        <v>102</v>
      </c>
      <c r="BX5" s="35" t="s">
        <v>103</v>
      </c>
      <c r="BY5" s="35" t="s">
        <v>104</v>
      </c>
      <c r="BZ5" s="35" t="s">
        <v>105</v>
      </c>
      <c r="CA5" s="35" t="s">
        <v>106</v>
      </c>
      <c r="CB5" s="35" t="s">
        <v>35</v>
      </c>
      <c r="CC5" s="35" t="s">
        <v>97</v>
      </c>
      <c r="CD5" s="35" t="s">
        <v>98</v>
      </c>
      <c r="CE5" s="35" t="s">
        <v>99</v>
      </c>
      <c r="CF5" s="35" t="s">
        <v>100</v>
      </c>
      <c r="CG5" s="35" t="s">
        <v>101</v>
      </c>
      <c r="CH5" s="35" t="s">
        <v>102</v>
      </c>
      <c r="CI5" s="35" t="s">
        <v>103</v>
      </c>
      <c r="CJ5" s="35" t="s">
        <v>104</v>
      </c>
      <c r="CK5" s="35" t="s">
        <v>105</v>
      </c>
      <c r="CL5" s="35" t="s">
        <v>106</v>
      </c>
      <c r="CM5" s="35" t="s">
        <v>35</v>
      </c>
      <c r="CN5" s="35" t="s">
        <v>97</v>
      </c>
      <c r="CO5" s="35" t="s">
        <v>98</v>
      </c>
      <c r="CP5" s="35" t="s">
        <v>99</v>
      </c>
      <c r="CQ5" s="35" t="s">
        <v>100</v>
      </c>
      <c r="CR5" s="35" t="s">
        <v>101</v>
      </c>
      <c r="CS5" s="35" t="s">
        <v>102</v>
      </c>
      <c r="CT5" s="35" t="s">
        <v>103</v>
      </c>
      <c r="CU5" s="35" t="s">
        <v>104</v>
      </c>
      <c r="CV5" s="35" t="s">
        <v>105</v>
      </c>
      <c r="CW5" s="35" t="s">
        <v>106</v>
      </c>
      <c r="CX5" s="35" t="s">
        <v>35</v>
      </c>
      <c r="CY5" s="35" t="s">
        <v>97</v>
      </c>
      <c r="CZ5" s="35" t="s">
        <v>98</v>
      </c>
      <c r="DA5" s="35" t="s">
        <v>99</v>
      </c>
      <c r="DB5" s="35" t="s">
        <v>100</v>
      </c>
      <c r="DC5" s="35" t="s">
        <v>101</v>
      </c>
      <c r="DD5" s="35" t="s">
        <v>102</v>
      </c>
      <c r="DE5" s="35" t="s">
        <v>103</v>
      </c>
      <c r="DF5" s="35" t="s">
        <v>104</v>
      </c>
      <c r="DG5" s="35" t="s">
        <v>105</v>
      </c>
      <c r="DH5" s="35" t="s">
        <v>106</v>
      </c>
      <c r="DI5" s="35" t="s">
        <v>35</v>
      </c>
      <c r="DJ5" s="35" t="s">
        <v>97</v>
      </c>
      <c r="DK5" s="35" t="s">
        <v>98</v>
      </c>
      <c r="DL5" s="35" t="s">
        <v>99</v>
      </c>
      <c r="DM5" s="35" t="s">
        <v>100</v>
      </c>
      <c r="DN5" s="35" t="s">
        <v>101</v>
      </c>
      <c r="DO5" s="35" t="s">
        <v>102</v>
      </c>
      <c r="DP5" s="35" t="s">
        <v>103</v>
      </c>
      <c r="DQ5" s="35" t="s">
        <v>104</v>
      </c>
      <c r="DR5" s="35" t="s">
        <v>105</v>
      </c>
      <c r="DS5" s="35" t="s">
        <v>106</v>
      </c>
      <c r="DT5" s="35" t="s">
        <v>35</v>
      </c>
      <c r="DU5" s="35" t="s">
        <v>97</v>
      </c>
      <c r="DV5" s="35" t="s">
        <v>98</v>
      </c>
      <c r="DW5" s="35" t="s">
        <v>99</v>
      </c>
      <c r="DX5" s="35" t="s">
        <v>100</v>
      </c>
      <c r="DY5" s="35" t="s">
        <v>101</v>
      </c>
      <c r="DZ5" s="35" t="s">
        <v>102</v>
      </c>
      <c r="EA5" s="35" t="s">
        <v>103</v>
      </c>
      <c r="EB5" s="35" t="s">
        <v>104</v>
      </c>
      <c r="EC5" s="35" t="s">
        <v>105</v>
      </c>
      <c r="ED5" s="35" t="s">
        <v>106</v>
      </c>
      <c r="EE5" s="35" t="s">
        <v>35</v>
      </c>
      <c r="EF5" s="35" t="s">
        <v>97</v>
      </c>
      <c r="EG5" s="35" t="s">
        <v>98</v>
      </c>
      <c r="EH5" s="35" t="s">
        <v>99</v>
      </c>
      <c r="EI5" s="35" t="s">
        <v>100</v>
      </c>
      <c r="EJ5" s="35" t="s">
        <v>101</v>
      </c>
      <c r="EK5" s="35" t="s">
        <v>102</v>
      </c>
      <c r="EL5" s="35" t="s">
        <v>103</v>
      </c>
      <c r="EM5" s="35" t="s">
        <v>104</v>
      </c>
      <c r="EN5" s="35" t="s">
        <v>105</v>
      </c>
      <c r="EO5" s="35" t="s">
        <v>106</v>
      </c>
    </row>
    <row r="6" spans="1:145" s="26" customFormat="1" x14ac:dyDescent="0.15">
      <c r="A6" s="27" t="s">
        <v>107</v>
      </c>
      <c r="B6" s="32">
        <f t="shared" ref="B6:X6" si="1">B7</f>
        <v>2017</v>
      </c>
      <c r="C6" s="32">
        <f t="shared" si="1"/>
        <v>74454</v>
      </c>
      <c r="D6" s="32">
        <f t="shared" si="1"/>
        <v>47</v>
      </c>
      <c r="E6" s="32">
        <f t="shared" si="1"/>
        <v>17</v>
      </c>
      <c r="F6" s="32">
        <f t="shared" si="1"/>
        <v>4</v>
      </c>
      <c r="G6" s="32">
        <f t="shared" si="1"/>
        <v>0</v>
      </c>
      <c r="H6" s="32" t="str">
        <f t="shared" si="1"/>
        <v>福島県　金山町</v>
      </c>
      <c r="I6" s="32" t="str">
        <f t="shared" si="1"/>
        <v>法非適用</v>
      </c>
      <c r="J6" s="32" t="str">
        <f t="shared" si="1"/>
        <v>下水道事業</v>
      </c>
      <c r="K6" s="32" t="str">
        <f t="shared" si="1"/>
        <v>特定環境保全公共下水道</v>
      </c>
      <c r="L6" s="32" t="str">
        <f t="shared" si="1"/>
        <v>D3</v>
      </c>
      <c r="M6" s="32" t="str">
        <f t="shared" si="1"/>
        <v>非設置</v>
      </c>
      <c r="N6" s="36" t="str">
        <f t="shared" si="1"/>
        <v>-</v>
      </c>
      <c r="O6" s="36" t="str">
        <f t="shared" si="1"/>
        <v>該当数値なし</v>
      </c>
      <c r="P6" s="36">
        <f t="shared" si="1"/>
        <v>7.37</v>
      </c>
      <c r="Q6" s="36">
        <f t="shared" si="1"/>
        <v>47.42</v>
      </c>
      <c r="R6" s="36">
        <f t="shared" si="1"/>
        <v>3240</v>
      </c>
      <c r="S6" s="36">
        <f t="shared" si="1"/>
        <v>2135</v>
      </c>
      <c r="T6" s="36">
        <f t="shared" si="1"/>
        <v>293.92</v>
      </c>
      <c r="U6" s="36">
        <f t="shared" si="1"/>
        <v>7.26</v>
      </c>
      <c r="V6" s="36">
        <f t="shared" si="1"/>
        <v>155</v>
      </c>
      <c r="W6" s="36">
        <f t="shared" si="1"/>
        <v>0.08</v>
      </c>
      <c r="X6" s="36">
        <f t="shared" si="1"/>
        <v>1937.5</v>
      </c>
      <c r="Y6" s="40">
        <f t="shared" ref="Y6:AH6" si="2">IF(Y7="",NA(),Y7)</f>
        <v>66.31</v>
      </c>
      <c r="Z6" s="40">
        <f t="shared" si="2"/>
        <v>45.71</v>
      </c>
      <c r="AA6" s="40">
        <f t="shared" si="2"/>
        <v>85.08</v>
      </c>
      <c r="AB6" s="40">
        <f t="shared" si="2"/>
        <v>85.44</v>
      </c>
      <c r="AC6" s="40">
        <f t="shared" si="2"/>
        <v>99.48</v>
      </c>
      <c r="AD6" s="36" t="e">
        <f t="shared" si="2"/>
        <v>#N/A</v>
      </c>
      <c r="AE6" s="36" t="e">
        <f t="shared" si="2"/>
        <v>#N/A</v>
      </c>
      <c r="AF6" s="36" t="e">
        <f t="shared" si="2"/>
        <v>#N/A</v>
      </c>
      <c r="AG6" s="36" t="e">
        <f t="shared" si="2"/>
        <v>#N/A</v>
      </c>
      <c r="AH6" s="36" t="e">
        <f t="shared" si="2"/>
        <v>#N/A</v>
      </c>
      <c r="AI6" s="36" t="str">
        <f>IF(AI7="","",IF(AI7="-","【-】","【"&amp;SUBSTITUTE(TEXT(AI7,"#,##0.00"),"-","△")&amp;"】"))</f>
        <v/>
      </c>
      <c r="AJ6" s="36" t="e">
        <f t="shared" ref="AJ6:AS6" si="3">IF(AJ7="",NA(),AJ7)</f>
        <v>#N/A</v>
      </c>
      <c r="AK6" s="36" t="e">
        <f t="shared" si="3"/>
        <v>#N/A</v>
      </c>
      <c r="AL6" s="36" t="e">
        <f t="shared" si="3"/>
        <v>#N/A</v>
      </c>
      <c r="AM6" s="36" t="e">
        <f t="shared" si="3"/>
        <v>#N/A</v>
      </c>
      <c r="AN6" s="36" t="e">
        <f t="shared" si="3"/>
        <v>#N/A</v>
      </c>
      <c r="AO6" s="36" t="e">
        <f t="shared" si="3"/>
        <v>#N/A</v>
      </c>
      <c r="AP6" s="36" t="e">
        <f t="shared" si="3"/>
        <v>#N/A</v>
      </c>
      <c r="AQ6" s="36" t="e">
        <f t="shared" si="3"/>
        <v>#N/A</v>
      </c>
      <c r="AR6" s="36" t="e">
        <f t="shared" si="3"/>
        <v>#N/A</v>
      </c>
      <c r="AS6" s="36" t="e">
        <f t="shared" si="3"/>
        <v>#N/A</v>
      </c>
      <c r="AT6" s="36" t="str">
        <f>IF(AT7="","",IF(AT7="-","【-】","【"&amp;SUBSTITUTE(TEXT(AT7,"#,##0.00"),"-","△")&amp;"】"))</f>
        <v/>
      </c>
      <c r="AU6" s="36" t="e">
        <f t="shared" ref="AU6:BD6" si="4">IF(AU7="",NA(),AU7)</f>
        <v>#N/A</v>
      </c>
      <c r="AV6" s="36" t="e">
        <f t="shared" si="4"/>
        <v>#N/A</v>
      </c>
      <c r="AW6" s="36" t="e">
        <f t="shared" si="4"/>
        <v>#N/A</v>
      </c>
      <c r="AX6" s="36" t="e">
        <f t="shared" si="4"/>
        <v>#N/A</v>
      </c>
      <c r="AY6" s="36" t="e">
        <f t="shared" si="4"/>
        <v>#N/A</v>
      </c>
      <c r="AZ6" s="36" t="e">
        <f t="shared" si="4"/>
        <v>#N/A</v>
      </c>
      <c r="BA6" s="36" t="e">
        <f t="shared" si="4"/>
        <v>#N/A</v>
      </c>
      <c r="BB6" s="36" t="e">
        <f t="shared" si="4"/>
        <v>#N/A</v>
      </c>
      <c r="BC6" s="36" t="e">
        <f t="shared" si="4"/>
        <v>#N/A</v>
      </c>
      <c r="BD6" s="36" t="e">
        <f t="shared" si="4"/>
        <v>#N/A</v>
      </c>
      <c r="BE6" s="36" t="str">
        <f>IF(BE7="","",IF(BE7="-","【-】","【"&amp;SUBSTITUTE(TEXT(BE7,"#,##0.00"),"-","△")&amp;"】"))</f>
        <v/>
      </c>
      <c r="BF6" s="40">
        <f t="shared" ref="BF6:BO6" si="5">IF(BF7="",NA(),BF7)</f>
        <v>43481.43</v>
      </c>
      <c r="BG6" s="40">
        <f t="shared" si="5"/>
        <v>7391.17</v>
      </c>
      <c r="BH6" s="36">
        <f t="shared" si="5"/>
        <v>0</v>
      </c>
      <c r="BI6" s="40">
        <f t="shared" si="5"/>
        <v>3048.18</v>
      </c>
      <c r="BJ6" s="40">
        <f t="shared" si="5"/>
        <v>113.62</v>
      </c>
      <c r="BK6" s="40">
        <f t="shared" si="5"/>
        <v>1554.05</v>
      </c>
      <c r="BL6" s="40">
        <f t="shared" si="5"/>
        <v>1671.86</v>
      </c>
      <c r="BM6" s="40">
        <f t="shared" si="5"/>
        <v>1673.47</v>
      </c>
      <c r="BN6" s="40">
        <f t="shared" si="5"/>
        <v>1592.72</v>
      </c>
      <c r="BO6" s="40">
        <f t="shared" si="5"/>
        <v>1223.96</v>
      </c>
      <c r="BP6" s="36" t="str">
        <f>IF(BP7="","",IF(BP7="-","【-】","【"&amp;SUBSTITUTE(TEXT(BP7,"#,##0.00"),"-","△")&amp;"】"))</f>
        <v>【1,225.44】</v>
      </c>
      <c r="BQ6" s="40">
        <f t="shared" ref="BQ6:BZ6" si="6">IF(BQ7="",NA(),BQ7)</f>
        <v>2.1</v>
      </c>
      <c r="BR6" s="40">
        <f t="shared" si="6"/>
        <v>8.08</v>
      </c>
      <c r="BS6" s="40">
        <f t="shared" si="6"/>
        <v>17.420000000000002</v>
      </c>
      <c r="BT6" s="40">
        <f t="shared" si="6"/>
        <v>23.98</v>
      </c>
      <c r="BU6" s="40">
        <f t="shared" si="6"/>
        <v>23.64</v>
      </c>
      <c r="BV6" s="40">
        <f t="shared" si="6"/>
        <v>53.01</v>
      </c>
      <c r="BW6" s="40">
        <f t="shared" si="6"/>
        <v>50.54</v>
      </c>
      <c r="BX6" s="40">
        <f t="shared" si="6"/>
        <v>49.22</v>
      </c>
      <c r="BY6" s="40">
        <f t="shared" si="6"/>
        <v>53.7</v>
      </c>
      <c r="BZ6" s="40">
        <f t="shared" si="6"/>
        <v>61.54</v>
      </c>
      <c r="CA6" s="36" t="str">
        <f>IF(CA7="","",IF(CA7="-","【-】","【"&amp;SUBSTITUTE(TEXT(CA7,"#,##0.00"),"-","△")&amp;"】"))</f>
        <v>【75.58】</v>
      </c>
      <c r="CB6" s="40">
        <f t="shared" ref="CB6:CK6" si="7">IF(CB7="",NA(),CB7)</f>
        <v>10986.05</v>
      </c>
      <c r="CC6" s="40">
        <f t="shared" si="7"/>
        <v>3524.78</v>
      </c>
      <c r="CD6" s="40">
        <f t="shared" si="7"/>
        <v>1626.9</v>
      </c>
      <c r="CE6" s="40">
        <f t="shared" si="7"/>
        <v>1015.16</v>
      </c>
      <c r="CF6" s="40">
        <f t="shared" si="7"/>
        <v>1075.3800000000001</v>
      </c>
      <c r="CG6" s="40">
        <f t="shared" si="7"/>
        <v>299.39</v>
      </c>
      <c r="CH6" s="40">
        <f t="shared" si="7"/>
        <v>320.36</v>
      </c>
      <c r="CI6" s="40">
        <f t="shared" si="7"/>
        <v>332.02</v>
      </c>
      <c r="CJ6" s="40">
        <f t="shared" si="7"/>
        <v>300.35000000000002</v>
      </c>
      <c r="CK6" s="40">
        <f t="shared" si="7"/>
        <v>267.86</v>
      </c>
      <c r="CL6" s="36" t="str">
        <f>IF(CL7="","",IF(CL7="-","【-】","【"&amp;SUBSTITUTE(TEXT(CL7,"#,##0.00"),"-","△")&amp;"】"))</f>
        <v>【215.23】</v>
      </c>
      <c r="CM6" s="40">
        <f t="shared" ref="CM6:CV6" si="8">IF(CM7="",NA(),CM7)</f>
        <v>75</v>
      </c>
      <c r="CN6" s="40">
        <f t="shared" si="8"/>
        <v>75</v>
      </c>
      <c r="CO6" s="40">
        <f t="shared" si="8"/>
        <v>75</v>
      </c>
      <c r="CP6" s="40">
        <f t="shared" si="8"/>
        <v>75</v>
      </c>
      <c r="CQ6" s="40">
        <f t="shared" si="8"/>
        <v>75</v>
      </c>
      <c r="CR6" s="40">
        <f t="shared" si="8"/>
        <v>36.200000000000003</v>
      </c>
      <c r="CS6" s="40">
        <f t="shared" si="8"/>
        <v>34.74</v>
      </c>
      <c r="CT6" s="40">
        <f t="shared" si="8"/>
        <v>36.65</v>
      </c>
      <c r="CU6" s="40">
        <f t="shared" si="8"/>
        <v>37.72</v>
      </c>
      <c r="CV6" s="40">
        <f t="shared" si="8"/>
        <v>37.08</v>
      </c>
      <c r="CW6" s="36" t="str">
        <f>IF(CW7="","",IF(CW7="-","【-】","【"&amp;SUBSTITUTE(TEXT(CW7,"#,##0.00"),"-","△")&amp;"】"))</f>
        <v>【42.66】</v>
      </c>
      <c r="CX6" s="40">
        <f t="shared" ref="CX6:DG6" si="9">IF(CX7="",NA(),CX7)</f>
        <v>21.94</v>
      </c>
      <c r="CY6" s="40">
        <f t="shared" si="9"/>
        <v>43.23</v>
      </c>
      <c r="CZ6" s="40">
        <f t="shared" si="9"/>
        <v>57.42</v>
      </c>
      <c r="DA6" s="40">
        <f t="shared" si="9"/>
        <v>57.42</v>
      </c>
      <c r="DB6" s="40">
        <f t="shared" si="9"/>
        <v>57.42</v>
      </c>
      <c r="DC6" s="40">
        <f t="shared" si="9"/>
        <v>71.069999999999993</v>
      </c>
      <c r="DD6" s="40">
        <f t="shared" si="9"/>
        <v>70.14</v>
      </c>
      <c r="DE6" s="40">
        <f t="shared" si="9"/>
        <v>68.83</v>
      </c>
      <c r="DF6" s="40">
        <f t="shared" si="9"/>
        <v>68.459999999999994</v>
      </c>
      <c r="DG6" s="40">
        <f t="shared" si="9"/>
        <v>67.22</v>
      </c>
      <c r="DH6" s="36" t="str">
        <f>IF(DH7="","",IF(DH7="-","【-】","【"&amp;SUBSTITUTE(TEXT(DH7,"#,##0.00"),"-","△")&amp;"】"))</f>
        <v>【82.67】</v>
      </c>
      <c r="DI6" s="36" t="e">
        <f t="shared" ref="DI6:DR6" si="10">IF(DI7="",NA(),DI7)</f>
        <v>#N/A</v>
      </c>
      <c r="DJ6" s="36" t="e">
        <f t="shared" si="10"/>
        <v>#N/A</v>
      </c>
      <c r="DK6" s="36" t="e">
        <f t="shared" si="10"/>
        <v>#N/A</v>
      </c>
      <c r="DL6" s="36" t="e">
        <f t="shared" si="10"/>
        <v>#N/A</v>
      </c>
      <c r="DM6" s="36" t="e">
        <f t="shared" si="10"/>
        <v>#N/A</v>
      </c>
      <c r="DN6" s="36" t="e">
        <f t="shared" si="10"/>
        <v>#N/A</v>
      </c>
      <c r="DO6" s="36" t="e">
        <f t="shared" si="10"/>
        <v>#N/A</v>
      </c>
      <c r="DP6" s="36" t="e">
        <f t="shared" si="10"/>
        <v>#N/A</v>
      </c>
      <c r="DQ6" s="36" t="e">
        <f t="shared" si="10"/>
        <v>#N/A</v>
      </c>
      <c r="DR6" s="36" t="e">
        <f t="shared" si="10"/>
        <v>#N/A</v>
      </c>
      <c r="DS6" s="36" t="str">
        <f>IF(DS7="","",IF(DS7="-","【-】","【"&amp;SUBSTITUTE(TEXT(DS7,"#,##0.00"),"-","△")&amp;"】"))</f>
        <v/>
      </c>
      <c r="DT6" s="36" t="e">
        <f t="shared" ref="DT6:EC6" si="11">IF(DT7="",NA(),DT7)</f>
        <v>#N/A</v>
      </c>
      <c r="DU6" s="36" t="e">
        <f t="shared" si="11"/>
        <v>#N/A</v>
      </c>
      <c r="DV6" s="36" t="e">
        <f t="shared" si="11"/>
        <v>#N/A</v>
      </c>
      <c r="DW6" s="36" t="e">
        <f t="shared" si="11"/>
        <v>#N/A</v>
      </c>
      <c r="DX6" s="36" t="e">
        <f t="shared" si="11"/>
        <v>#N/A</v>
      </c>
      <c r="DY6" s="36" t="e">
        <f t="shared" si="11"/>
        <v>#N/A</v>
      </c>
      <c r="DZ6" s="36" t="e">
        <f t="shared" si="11"/>
        <v>#N/A</v>
      </c>
      <c r="EA6" s="36" t="e">
        <f t="shared" si="11"/>
        <v>#N/A</v>
      </c>
      <c r="EB6" s="36" t="e">
        <f t="shared" si="11"/>
        <v>#N/A</v>
      </c>
      <c r="EC6" s="36" t="e">
        <f t="shared" si="11"/>
        <v>#N/A</v>
      </c>
      <c r="ED6" s="36" t="str">
        <f>IF(ED7="","",IF(ED7="-","【-】","【"&amp;SUBSTITUTE(TEXT(ED7,"#,##0.00"),"-","△")&amp;"】"))</f>
        <v/>
      </c>
      <c r="EE6" s="36">
        <f t="shared" ref="EE6:EN6" si="12">IF(EE7="",NA(),EE7)</f>
        <v>0</v>
      </c>
      <c r="EF6" s="36">
        <f t="shared" si="12"/>
        <v>0</v>
      </c>
      <c r="EG6" s="36">
        <f t="shared" si="12"/>
        <v>0</v>
      </c>
      <c r="EH6" s="36">
        <f t="shared" si="12"/>
        <v>0</v>
      </c>
      <c r="EI6" s="36">
        <f t="shared" si="12"/>
        <v>0</v>
      </c>
      <c r="EJ6" s="40">
        <f t="shared" si="12"/>
        <v>7.0000000000000007E-2</v>
      </c>
      <c r="EK6" s="40">
        <f t="shared" si="12"/>
        <v>0.08</v>
      </c>
      <c r="EL6" s="40">
        <f t="shared" si="12"/>
        <v>0.26</v>
      </c>
      <c r="EM6" s="40">
        <f t="shared" si="12"/>
        <v>0.13</v>
      </c>
      <c r="EN6" s="40">
        <f t="shared" si="12"/>
        <v>0.13</v>
      </c>
      <c r="EO6" s="36" t="str">
        <f>IF(EO7="","",IF(EO7="-","【-】","【"&amp;SUBSTITUTE(TEXT(EO7,"#,##0.00"),"-","△")&amp;"】"))</f>
        <v>【0.10】</v>
      </c>
    </row>
    <row r="7" spans="1:145" s="26" customFormat="1" x14ac:dyDescent="0.15">
      <c r="A7" s="27"/>
      <c r="B7" s="33">
        <v>2017</v>
      </c>
      <c r="C7" s="33">
        <v>74454</v>
      </c>
      <c r="D7" s="33">
        <v>47</v>
      </c>
      <c r="E7" s="33">
        <v>17</v>
      </c>
      <c r="F7" s="33">
        <v>4</v>
      </c>
      <c r="G7" s="33">
        <v>0</v>
      </c>
      <c r="H7" s="33" t="s">
        <v>108</v>
      </c>
      <c r="I7" s="33" t="s">
        <v>109</v>
      </c>
      <c r="J7" s="33" t="s">
        <v>110</v>
      </c>
      <c r="K7" s="33" t="s">
        <v>111</v>
      </c>
      <c r="L7" s="33" t="s">
        <v>112</v>
      </c>
      <c r="M7" s="33" t="s">
        <v>113</v>
      </c>
      <c r="N7" s="37" t="s">
        <v>64</v>
      </c>
      <c r="O7" s="37" t="s">
        <v>114</v>
      </c>
      <c r="P7" s="37">
        <v>7.37</v>
      </c>
      <c r="Q7" s="37">
        <v>47.42</v>
      </c>
      <c r="R7" s="37">
        <v>3240</v>
      </c>
      <c r="S7" s="37">
        <v>2135</v>
      </c>
      <c r="T7" s="37">
        <v>293.92</v>
      </c>
      <c r="U7" s="37">
        <v>7.26</v>
      </c>
      <c r="V7" s="37">
        <v>155</v>
      </c>
      <c r="W7" s="37">
        <v>0.08</v>
      </c>
      <c r="X7" s="37">
        <v>1937.5</v>
      </c>
      <c r="Y7" s="37">
        <v>66.31</v>
      </c>
      <c r="Z7" s="37">
        <v>45.71</v>
      </c>
      <c r="AA7" s="37">
        <v>85.08</v>
      </c>
      <c r="AB7" s="37">
        <v>85.44</v>
      </c>
      <c r="AC7" s="37">
        <v>99.48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43481.43</v>
      </c>
      <c r="BG7" s="37">
        <v>7391.17</v>
      </c>
      <c r="BH7" s="37">
        <v>0</v>
      </c>
      <c r="BI7" s="37">
        <v>3048.18</v>
      </c>
      <c r="BJ7" s="37">
        <v>113.62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2.1</v>
      </c>
      <c r="BR7" s="37">
        <v>8.08</v>
      </c>
      <c r="BS7" s="37">
        <v>17.420000000000002</v>
      </c>
      <c r="BT7" s="37">
        <v>23.98</v>
      </c>
      <c r="BU7" s="37">
        <v>23.64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10986.05</v>
      </c>
      <c r="CC7" s="37">
        <v>3524.78</v>
      </c>
      <c r="CD7" s="37">
        <v>1626.9</v>
      </c>
      <c r="CE7" s="37">
        <v>1015.16</v>
      </c>
      <c r="CF7" s="37">
        <v>1075.3800000000001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75</v>
      </c>
      <c r="CN7" s="37">
        <v>75</v>
      </c>
      <c r="CO7" s="37">
        <v>75</v>
      </c>
      <c r="CP7" s="37">
        <v>75</v>
      </c>
      <c r="CQ7" s="37">
        <v>75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21.94</v>
      </c>
      <c r="CY7" s="37">
        <v>43.23</v>
      </c>
      <c r="CZ7" s="37">
        <v>57.42</v>
      </c>
      <c r="DA7" s="37">
        <v>57.42</v>
      </c>
      <c r="DB7" s="37">
        <v>57.42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28"/>
      <c r="B9" s="28" t="s">
        <v>115</v>
      </c>
      <c r="C9" s="28" t="s">
        <v>116</v>
      </c>
      <c r="D9" s="28" t="s">
        <v>117</v>
      </c>
      <c r="E9" s="28" t="s">
        <v>118</v>
      </c>
      <c r="F9" s="28" t="s">
        <v>119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28" t="s">
        <v>63</v>
      </c>
      <c r="B10" s="34">
        <f>DATEVALUE($B$6-4&amp;"年1月1日")</f>
        <v>41275</v>
      </c>
      <c r="C10" s="34">
        <f>DATEVALUE($B$6-3&amp;"年1月1日")</f>
        <v>41640</v>
      </c>
      <c r="D10" s="34">
        <f>DATEVALUE($B$6-2&amp;"年1月1日")</f>
        <v>42005</v>
      </c>
      <c r="E10" s="34">
        <f>DATEVALUE($B$6-1&amp;"年1月1日")</f>
        <v>42370</v>
      </c>
      <c r="F10" s="34">
        <f>DATEVALUE($B$6&amp;"年1月1日")</f>
        <v>42736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2019-01-29T06:37:24Z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2019-01-29T02:23:16Z</vt:filetime>
  </property>
</Properties>
</file>