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LM0230\disk\DATA\住民課\63上下水道\下水道\yuhya\収受、起案用\起案用\R1経営比較分析表\提出用\"/>
    </mc:Choice>
  </mc:AlternateContent>
  <workbookProtection workbookAlgorithmName="SHA-512" workbookHashValue="f/3bqppQf3JbjmKoMJzCptWFyIJURMVtwoHQbRRtWQqUYFt7WwKMZXOzLNvSqDb83L+E020xBjtXHsCQVVM3Kw==" workbookSaltValue="qtSMZ75mapBTqB2xX2Pv4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<sst xmlns="http://schemas.openxmlformats.org/spreadsheetml/2006/main" count="225" uniqueCount="111">
  <si>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</si>
  <si>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</si>
  <si>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</si>
  <si>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</si>
  <si>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</si>
  <si>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</si>
  <si>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</si>
  <si>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</si>
  <si>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</si>
  <si>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</si>
  <si>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</si>
  <si>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</si>
  <si>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</si>
  <si>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</si>
  <si>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</si>
  <si>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</si>
  <si>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</si>
  <si>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</si>
  <si>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</si>
  <si>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</si>
  <si>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</si>
  <si>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</si>
  <si>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</si>
  <si>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</si>
  <si>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</si>
  <si>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</si>
  <si>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</si>
  <si>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</si>
  <si>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</si>
  <si>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</si>
  <si>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</si>
  <si>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</si>
  <si>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</si>
  <si>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</si>
  <si>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</si>
  <si>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</si>
  <si>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</si>
  <si>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</si>
  <si>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</si>
  <si>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</si>
  <si>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</si>
  <si>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</si>
  <si>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</si>
  <si>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</si>
  <si>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</si>
  <si>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</si>
  <si>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</si>
  <si>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</si>
  <si>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</si>
  <si>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</si>
  <si>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</si>
  <si>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</si>
  <si>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</si>
  <si>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</si>
  <si>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</si>
  <si>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</si>
  <si>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</si>
  <si>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</si>
  <si>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</si>
  <si>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</si>
  <si>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</si>
  <si>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</si>
  <si>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</si>
  <si>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</si>
  <si>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</si>
  <si>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</si>
  <si>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</si>
  <si>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</si>
  <si>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</si>
  <si>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</si>
  <si>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</si>
  <si>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</si>
  <si>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</si>
  <si>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</si>
  <si>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</si>
  <si>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</si>
  <si>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</si>
  <si>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</si>
  <si>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</si>
  <si>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</si>
  <si>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</si>
  <si>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</si>
  <si>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</si>
  <si>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</si>
  <si>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</si>
  <si>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</si>
  <si>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</si>
  <si>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</si>
  <si>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</si>
  <si>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</si>
  <si>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</si>
  <si>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</si>
  <si>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</si>
  <si>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</si>
  <si>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</si>
  <si>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檜枝岐村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</si>
  <si>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</si>
  <si>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</si>
  <si>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</si>
  <si>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</si>
  <si>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</si>
  <si>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</si>
  <si>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</si>
  <si>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</si>
  <si>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</si>
  <si>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</si>
  <si>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</si>
  <si>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</si>
  <si>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と料金回収率を見ると、類似団体の平均より上で、かつ100％を超えていることが確認できる。これは、簡易水道がポンプアップを使用しない自然流下のため、施設の維持費は安価となり料金収入で支出をカバーできているためである。そのため健全な経営ができていると考えられる。
　給水原価を見ると、類似団体の平均より下で、数倍から10倍程度の差が確認できる。これは、自然流下で配水するため無駄な経費がかからなく、1㎥あたりの費用が安価となるためである。こちらも健全な経営ができていることがわかる。
　有収率を見ると70％前後であることが確認できる。100％にならない理由として、村内消火栓や、檜枝岐の舞台にある手水舎等の料金徴収を行っていない箇所があるためである。</t>
    <phoneticPr fontId="16"/>
  </si>
  <si>
    <t>　昭和60年前後に敷設された水道管のため経年劣化が考えられる。配水施設は配水池と減圧井、水源を観察することで老朽を確認することができる。今後はろ過機などの高価な機械の老朽化に伴い部品交換等が必要になってくる。計画的な改築を行い、現在の良好な会計を維持できるよう努める。</t>
    <phoneticPr fontId="16"/>
  </si>
  <si>
    <t>　経営については、現在の健全性・効率性を保ちつつ運営していく必要がある。
　水道管の老朽化については、経年劣化による損傷等を予測するのは難しいため、管の材質等を考慮した計画保全、または事後保全として維持していく必要がある。施設については、外見や機器の目視による観察をもとに老朽箇所を修繕していく必要がある。</t>
    <rPh sb="122" eb="124">
      <t>キキ</t>
    </rPh>
    <rPh sb="125" eb="127">
      <t>モクシ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</si>
</sst>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86-4DFF-B78F-45EEF7FECFA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2686-4DFF-B78F-45EEF7FECFA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30.24</c:v>
                </c:pt>
                <c:pt idx="1">
                  <c:v>32.19</c:v>
                </c:pt>
                <c:pt idx="2">
                  <c:v>28.01</c:v>
                </c:pt>
                <c:pt idx="3">
                  <c:v>23.66</c:v>
                </c:pt>
                <c:pt idx="4">
                  <c:v>36.4</c:v>
                </c:pt>
              </c:numCache>
            </c:numRef>
          </c:val>
          <c:extLst>
            <c:ext xmlns:c16="http://schemas.microsoft.com/office/drawing/2014/chart" uri="{C3380CC4-5D6E-409C-BE32-E72D297353CC}">
              <c16:uniqueId val="{00000000-3B92-4AAD-BAA8-AA1AB10E1C4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3B92-4AAD-BAA8-AA1AB10E1C4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93.04</c:v>
                </c:pt>
                <c:pt idx="1">
                  <c:v>74.08</c:v>
                </c:pt>
                <c:pt idx="2">
                  <c:v>84.02</c:v>
                </c:pt>
                <c:pt idx="3">
                  <c:v>98.02</c:v>
                </c:pt>
                <c:pt idx="4">
                  <c:v>62.34</c:v>
                </c:pt>
              </c:numCache>
            </c:numRef>
          </c:val>
          <c:extLst>
            <c:ext xmlns:c16="http://schemas.microsoft.com/office/drawing/2014/chart" uri="{C3380CC4-5D6E-409C-BE32-E72D297353CC}">
              <c16:uniqueId val="{00000000-E63F-4BCF-87A6-58D66B51BAA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E63F-4BCF-87A6-58D66B51BAA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162.11000000000001</c:v>
                </c:pt>
                <c:pt idx="1">
                  <c:v>161.44999999999999</c:v>
                </c:pt>
                <c:pt idx="2">
                  <c:v>194.65</c:v>
                </c:pt>
                <c:pt idx="3">
                  <c:v>135.05000000000001</c:v>
                </c:pt>
                <c:pt idx="4">
                  <c:v>153.47999999999999</c:v>
                </c:pt>
              </c:numCache>
            </c:numRef>
          </c:val>
          <c:extLst>
            <c:ext xmlns:c16="http://schemas.microsoft.com/office/drawing/2014/chart" uri="{C3380CC4-5D6E-409C-BE32-E72D297353CC}">
              <c16:uniqueId val="{00000000-2ADE-451C-8707-0EB61752026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2ADE-451C-8707-0EB61752026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C2-4CBF-8EE6-5AD668FFCB1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C2-4CBF-8EE6-5AD668FFCB1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02-40A5-943F-E1E037E13F5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02-40A5-943F-E1E037E13F5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9F-4679-AF13-D2D0C2CBD18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9F-4679-AF13-D2D0C2CBD18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E8-429B-989E-4E1FDA27689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E8-429B-989E-4E1FDA27689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formatCode="#,##0.00;&quot;△&quot;#,##0.00;&quot;-&quot;">
                  <c:v>46.69</c:v>
                </c:pt>
                <c:pt idx="4" formatCode="#,##0.00;&quot;△&quot;#,##0.00;&quot;-&quot;">
                  <c:v>45.82</c:v>
                </c:pt>
              </c:numCache>
            </c:numRef>
          </c:val>
          <c:extLst>
            <c:ext xmlns:c16="http://schemas.microsoft.com/office/drawing/2014/chart" uri="{C3380CC4-5D6E-409C-BE32-E72D297353CC}">
              <c16:uniqueId val="{00000000-2807-4A5C-A69A-59572F1CDB6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2807-4A5C-A69A-59572F1CDB6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130.65</c:v>
                </c:pt>
                <c:pt idx="1">
                  <c:v>127.97</c:v>
                </c:pt>
                <c:pt idx="2">
                  <c:v>154.97</c:v>
                </c:pt>
                <c:pt idx="3">
                  <c:v>107.25</c:v>
                </c:pt>
                <c:pt idx="4">
                  <c:v>121.28</c:v>
                </c:pt>
              </c:numCache>
            </c:numRef>
          </c:val>
          <c:extLst>
            <c:ext xmlns:c16="http://schemas.microsoft.com/office/drawing/2014/chart" uri="{C3380CC4-5D6E-409C-BE32-E72D297353CC}">
              <c16:uniqueId val="{00000000-6B14-498B-BF80-B08EA6E68BB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6B14-498B-BF80-B08EA6E68BB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56.19</c:v>
                </c:pt>
                <c:pt idx="1">
                  <c:v>68.930000000000007</c:v>
                </c:pt>
                <c:pt idx="2">
                  <c:v>57.36</c:v>
                </c:pt>
                <c:pt idx="3">
                  <c:v>82.73</c:v>
                </c:pt>
                <c:pt idx="4">
                  <c:v>76.19</c:v>
                </c:pt>
              </c:numCache>
            </c:numRef>
          </c:val>
          <c:extLst>
            <c:ext xmlns:c16="http://schemas.microsoft.com/office/drawing/2014/chart" uri="{C3380CC4-5D6E-409C-BE32-E72D297353CC}">
              <c16:uniqueId val="{00000000-C6CE-4091-B2B2-BC2001FE968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C6CE-4091-B2B2-BC2001FE968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檜枝岐村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557</v>
      </c>
      <c r="AM8" s="50"/>
      <c r="AN8" s="50"/>
      <c r="AO8" s="50"/>
      <c r="AP8" s="50"/>
      <c r="AQ8" s="50"/>
      <c r="AR8" s="50"/>
      <c r="AS8" s="50"/>
      <c r="AT8" s="46">
        <f>データ!$S$6</f>
        <v>390.46</v>
      </c>
      <c r="AU8" s="46"/>
      <c r="AV8" s="46"/>
      <c r="AW8" s="46"/>
      <c r="AX8" s="46"/>
      <c r="AY8" s="46"/>
      <c r="AZ8" s="46"/>
      <c r="BA8" s="46"/>
      <c r="BB8" s="46">
        <f>データ!$T$6</f>
        <v>1.43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0">
        <f>データ!$Q$6</f>
        <v>1900</v>
      </c>
      <c r="X10" s="50"/>
      <c r="Y10" s="50"/>
      <c r="Z10" s="50"/>
      <c r="AA10" s="50"/>
      <c r="AB10" s="50"/>
      <c r="AC10" s="50"/>
      <c r="AD10" s="2"/>
      <c r="AE10" s="2"/>
      <c r="AF10" s="2"/>
      <c r="AG10" s="2"/>
      <c r="AH10" s="2"/>
      <c r="AI10" s="2"/>
      <c r="AJ10" s="2"/>
      <c r="AK10" s="2"/>
      <c r="AL10" s="50">
        <f>データ!$U$6</f>
        <v>547</v>
      </c>
      <c r="AM10" s="50"/>
      <c r="AN10" s="50"/>
      <c r="AO10" s="50"/>
      <c r="AP10" s="50"/>
      <c r="AQ10" s="50"/>
      <c r="AR10" s="50"/>
      <c r="AS10" s="50"/>
      <c r="AT10" s="46">
        <f>データ!$V$6</f>
        <v>0.7</v>
      </c>
      <c r="AU10" s="46"/>
      <c r="AV10" s="46"/>
      <c r="AW10" s="46"/>
      <c r="AX10" s="46"/>
      <c r="AY10" s="46"/>
      <c r="AZ10" s="46"/>
      <c r="BA10" s="46"/>
      <c r="BB10" s="46">
        <f>データ!$W$6</f>
        <v>781.43</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VLGfR+MX2O9civtGAGs0Gi+rVaWFsUvK9sbqMSxzIZvkRg9Qvkz665NscEMnQK7eBDBQgSrgajBY9Ts6N4KYyg==" saltValue="co7ePl+jbtOp/pWKsssfB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73644</v>
      </c>
      <c r="D6" s="34">
        <f t="shared" si="3"/>
        <v>47</v>
      </c>
      <c r="E6" s="34">
        <f t="shared" si="3"/>
        <v>1</v>
      </c>
      <c r="F6" s="34">
        <f t="shared" si="3"/>
        <v>0</v>
      </c>
      <c r="G6" s="34">
        <f t="shared" si="3"/>
        <v>0</v>
      </c>
      <c r="H6" s="34" t="str">
        <f t="shared" si="3"/>
        <v>福島県　檜枝岐村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1900</v>
      </c>
      <c r="R6" s="35">
        <f t="shared" si="3"/>
        <v>557</v>
      </c>
      <c r="S6" s="35">
        <f t="shared" si="3"/>
        <v>390.46</v>
      </c>
      <c r="T6" s="35">
        <f t="shared" si="3"/>
        <v>1.43</v>
      </c>
      <c r="U6" s="35">
        <f t="shared" si="3"/>
        <v>547</v>
      </c>
      <c r="V6" s="35">
        <f t="shared" si="3"/>
        <v>0.7</v>
      </c>
      <c r="W6" s="35">
        <f t="shared" si="3"/>
        <v>781.43</v>
      </c>
      <c r="X6" s="36">
        <f>IF(X7="",NA(),X7)</f>
        <v>162.11000000000001</v>
      </c>
      <c r="Y6" s="36">
        <f t="shared" ref="Y6:AG6" si="4">IF(Y7="",NA(),Y7)</f>
        <v>161.44999999999999</v>
      </c>
      <c r="Z6" s="36">
        <f t="shared" si="4"/>
        <v>194.65</v>
      </c>
      <c r="AA6" s="36">
        <f t="shared" si="4"/>
        <v>135.05000000000001</v>
      </c>
      <c r="AB6" s="36">
        <f t="shared" si="4"/>
        <v>153.47999999999999</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6">
        <f t="shared" si="7"/>
        <v>46.69</v>
      </c>
      <c r="BI6" s="36">
        <f t="shared" si="7"/>
        <v>45.82</v>
      </c>
      <c r="BJ6" s="36">
        <f t="shared" si="7"/>
        <v>1486.62</v>
      </c>
      <c r="BK6" s="36">
        <f t="shared" si="7"/>
        <v>1510.14</v>
      </c>
      <c r="BL6" s="36">
        <f t="shared" si="7"/>
        <v>1595.62</v>
      </c>
      <c r="BM6" s="36">
        <f t="shared" si="7"/>
        <v>1302.33</v>
      </c>
      <c r="BN6" s="36">
        <f t="shared" si="7"/>
        <v>1274.21</v>
      </c>
      <c r="BO6" s="35" t="str">
        <f>IF(BO7="","",IF(BO7="-","【-】","【"&amp;SUBSTITUTE(TEXT(BO7,"#,##0.00"),"-","△")&amp;"】"))</f>
        <v>【1,074.14】</v>
      </c>
      <c r="BP6" s="36">
        <f>IF(BP7="",NA(),BP7)</f>
        <v>130.65</v>
      </c>
      <c r="BQ6" s="36">
        <f t="shared" ref="BQ6:BY6" si="8">IF(BQ7="",NA(),BQ7)</f>
        <v>127.97</v>
      </c>
      <c r="BR6" s="36">
        <f t="shared" si="8"/>
        <v>154.97</v>
      </c>
      <c r="BS6" s="36">
        <f t="shared" si="8"/>
        <v>107.25</v>
      </c>
      <c r="BT6" s="36">
        <f t="shared" si="8"/>
        <v>121.28</v>
      </c>
      <c r="BU6" s="36">
        <f t="shared" si="8"/>
        <v>24.39</v>
      </c>
      <c r="BV6" s="36">
        <f t="shared" si="8"/>
        <v>22.67</v>
      </c>
      <c r="BW6" s="36">
        <f t="shared" si="8"/>
        <v>37.92</v>
      </c>
      <c r="BX6" s="36">
        <f t="shared" si="8"/>
        <v>40.89</v>
      </c>
      <c r="BY6" s="36">
        <f t="shared" si="8"/>
        <v>41.25</v>
      </c>
      <c r="BZ6" s="35" t="str">
        <f>IF(BZ7="","",IF(BZ7="-","【-】","【"&amp;SUBSTITUTE(TEXT(BZ7,"#,##0.00"),"-","△")&amp;"】"))</f>
        <v>【54.36】</v>
      </c>
      <c r="CA6" s="36">
        <f>IF(CA7="",NA(),CA7)</f>
        <v>56.19</v>
      </c>
      <c r="CB6" s="36">
        <f t="shared" ref="CB6:CJ6" si="9">IF(CB7="",NA(),CB7)</f>
        <v>68.930000000000007</v>
      </c>
      <c r="CC6" s="36">
        <f t="shared" si="9"/>
        <v>57.36</v>
      </c>
      <c r="CD6" s="36">
        <f t="shared" si="9"/>
        <v>82.73</v>
      </c>
      <c r="CE6" s="36">
        <f t="shared" si="9"/>
        <v>76.19</v>
      </c>
      <c r="CF6" s="36">
        <f t="shared" si="9"/>
        <v>734.18</v>
      </c>
      <c r="CG6" s="36">
        <f t="shared" si="9"/>
        <v>789.62</v>
      </c>
      <c r="CH6" s="36">
        <f t="shared" si="9"/>
        <v>423.18</v>
      </c>
      <c r="CI6" s="36">
        <f t="shared" si="9"/>
        <v>383.2</v>
      </c>
      <c r="CJ6" s="36">
        <f t="shared" si="9"/>
        <v>383.25</v>
      </c>
      <c r="CK6" s="35" t="str">
        <f>IF(CK7="","",IF(CK7="-","【-】","【"&amp;SUBSTITUTE(TEXT(CK7,"#,##0.00"),"-","△")&amp;"】"))</f>
        <v>【296.40】</v>
      </c>
      <c r="CL6" s="36">
        <f>IF(CL7="",NA(),CL7)</f>
        <v>30.24</v>
      </c>
      <c r="CM6" s="36">
        <f t="shared" ref="CM6:CU6" si="10">IF(CM7="",NA(),CM7)</f>
        <v>32.19</v>
      </c>
      <c r="CN6" s="36">
        <f t="shared" si="10"/>
        <v>28.01</v>
      </c>
      <c r="CO6" s="36">
        <f t="shared" si="10"/>
        <v>23.66</v>
      </c>
      <c r="CP6" s="36">
        <f t="shared" si="10"/>
        <v>36.4</v>
      </c>
      <c r="CQ6" s="36">
        <f t="shared" si="10"/>
        <v>48.36</v>
      </c>
      <c r="CR6" s="36">
        <f t="shared" si="10"/>
        <v>48.7</v>
      </c>
      <c r="CS6" s="36">
        <f t="shared" si="10"/>
        <v>46.9</v>
      </c>
      <c r="CT6" s="36">
        <f t="shared" si="10"/>
        <v>47.95</v>
      </c>
      <c r="CU6" s="36">
        <f t="shared" si="10"/>
        <v>48.26</v>
      </c>
      <c r="CV6" s="35" t="str">
        <f>IF(CV7="","",IF(CV7="-","【-】","【"&amp;SUBSTITUTE(TEXT(CV7,"#,##0.00"),"-","△")&amp;"】"))</f>
        <v>【55.95】</v>
      </c>
      <c r="CW6" s="36">
        <f>IF(CW7="",NA(),CW7)</f>
        <v>93.04</v>
      </c>
      <c r="CX6" s="36">
        <f t="shared" ref="CX6:DF6" si="11">IF(CX7="",NA(),CX7)</f>
        <v>74.08</v>
      </c>
      <c r="CY6" s="36">
        <f t="shared" si="11"/>
        <v>84.02</v>
      </c>
      <c r="CZ6" s="36">
        <f t="shared" si="11"/>
        <v>98.02</v>
      </c>
      <c r="DA6" s="36">
        <f t="shared" si="11"/>
        <v>62.34</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73644</v>
      </c>
      <c r="D7" s="38">
        <v>47</v>
      </c>
      <c r="E7" s="38">
        <v>1</v>
      </c>
      <c r="F7" s="38">
        <v>0</v>
      </c>
      <c r="G7" s="38">
        <v>0</v>
      </c>
      <c r="H7" s="38" t="s">
        <v>95</v>
      </c>
      <c r="I7" s="38" t="s">
        <v>96</v>
      </c>
      <c r="J7" s="38" t="s">
        <v>97</v>
      </c>
      <c r="K7" s="38" t="s">
        <v>98</v>
      </c>
      <c r="L7" s="38" t="s">
        <v>99</v>
      </c>
      <c r="M7" s="38" t="s">
        <v>100</v>
      </c>
      <c r="N7" s="39" t="s">
        <v>101</v>
      </c>
      <c r="O7" s="39" t="s">
        <v>102</v>
      </c>
      <c r="P7" s="39">
        <v>100</v>
      </c>
      <c r="Q7" s="39">
        <v>1900</v>
      </c>
      <c r="R7" s="39">
        <v>557</v>
      </c>
      <c r="S7" s="39">
        <v>390.46</v>
      </c>
      <c r="T7" s="39">
        <v>1.43</v>
      </c>
      <c r="U7" s="39">
        <v>547</v>
      </c>
      <c r="V7" s="39">
        <v>0.7</v>
      </c>
      <c r="W7" s="39">
        <v>781.43</v>
      </c>
      <c r="X7" s="39">
        <v>162.11000000000001</v>
      </c>
      <c r="Y7" s="39">
        <v>161.44999999999999</v>
      </c>
      <c r="Z7" s="39">
        <v>194.65</v>
      </c>
      <c r="AA7" s="39">
        <v>135.05000000000001</v>
      </c>
      <c r="AB7" s="39">
        <v>153.47999999999999</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46.69</v>
      </c>
      <c r="BI7" s="39">
        <v>45.82</v>
      </c>
      <c r="BJ7" s="39">
        <v>1486.62</v>
      </c>
      <c r="BK7" s="39">
        <v>1510.14</v>
      </c>
      <c r="BL7" s="39">
        <v>1595.62</v>
      </c>
      <c r="BM7" s="39">
        <v>1302.33</v>
      </c>
      <c r="BN7" s="39">
        <v>1274.21</v>
      </c>
      <c r="BO7" s="39">
        <v>1074.1400000000001</v>
      </c>
      <c r="BP7" s="39">
        <v>130.65</v>
      </c>
      <c r="BQ7" s="39">
        <v>127.97</v>
      </c>
      <c r="BR7" s="39">
        <v>154.97</v>
      </c>
      <c r="BS7" s="39">
        <v>107.25</v>
      </c>
      <c r="BT7" s="39">
        <v>121.28</v>
      </c>
      <c r="BU7" s="39">
        <v>24.39</v>
      </c>
      <c r="BV7" s="39">
        <v>22.67</v>
      </c>
      <c r="BW7" s="39">
        <v>37.92</v>
      </c>
      <c r="BX7" s="39">
        <v>40.89</v>
      </c>
      <c r="BY7" s="39">
        <v>41.25</v>
      </c>
      <c r="BZ7" s="39">
        <v>54.36</v>
      </c>
      <c r="CA7" s="39">
        <v>56.19</v>
      </c>
      <c r="CB7" s="39">
        <v>68.930000000000007</v>
      </c>
      <c r="CC7" s="39">
        <v>57.36</v>
      </c>
      <c r="CD7" s="39">
        <v>82.73</v>
      </c>
      <c r="CE7" s="39">
        <v>76.19</v>
      </c>
      <c r="CF7" s="39">
        <v>734.18</v>
      </c>
      <c r="CG7" s="39">
        <v>789.62</v>
      </c>
      <c r="CH7" s="39">
        <v>423.18</v>
      </c>
      <c r="CI7" s="39">
        <v>383.2</v>
      </c>
      <c r="CJ7" s="39">
        <v>383.25</v>
      </c>
      <c r="CK7" s="39">
        <v>296.39999999999998</v>
      </c>
      <c r="CL7" s="39">
        <v>30.24</v>
      </c>
      <c r="CM7" s="39">
        <v>32.19</v>
      </c>
      <c r="CN7" s="39">
        <v>28.01</v>
      </c>
      <c r="CO7" s="39">
        <v>23.66</v>
      </c>
      <c r="CP7" s="39">
        <v>36.4</v>
      </c>
      <c r="CQ7" s="39">
        <v>48.36</v>
      </c>
      <c r="CR7" s="39">
        <v>48.7</v>
      </c>
      <c r="CS7" s="39">
        <v>46.9</v>
      </c>
      <c r="CT7" s="39">
        <v>47.95</v>
      </c>
      <c r="CU7" s="39">
        <v>48.26</v>
      </c>
      <c r="CV7" s="39">
        <v>55.95</v>
      </c>
      <c r="CW7" s="39">
        <v>93.04</v>
      </c>
      <c r="CX7" s="39">
        <v>74.08</v>
      </c>
      <c r="CY7" s="39">
        <v>84.02</v>
      </c>
      <c r="CZ7" s="39">
        <v>98.02</v>
      </c>
      <c r="DA7" s="39">
        <v>62.34</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渡部 勇也</cp:lastModifiedBy>
  <cp:lastPrinted>2020-01-27T10:00:58Z</cp:lastPrinted>
  <dcterms:created xsi:type="dcterms:W3CDTF">2019-12-05T04:35:52Z</dcterms:created>
  <dcterms:modified xsi:type="dcterms:W3CDTF">2020-01-27T10:01:00Z</dcterms:modified>
  <cp:category/>
</cp:coreProperties>
</file>