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20200114_05_Ｒ01年調査（H30年度分）\03 回答\"/>
    </mc:Choice>
  </mc:AlternateContent>
  <xr:revisionPtr revIDLastSave="0" documentId="13_ncr:1_{D2EECF36-CBBA-4CA6-8E35-3B5737C816D2}" xr6:coauthVersionLast="43" xr6:coauthVersionMax="43" xr10:uidLastSave="{00000000-0000-0000-0000-000000000000}"/>
  <workbookProtection workbookAlgorithmName="SHA-512" workbookHashValue="gqH/3Sn1wntVBNGOAmsjX9bDsKIm0B82gs2t53lThoieQGcHfjpOb69RV/Izn6r8mVoW7itAMxfkT7RXrwVH4A==" workbookSaltValue="jcOTgHgKPmCF/MPpmgCxA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W10" i="4"/>
  <c r="P10" i="4"/>
  <c r="B10" i="4"/>
  <c r="BB8" i="4"/>
  <c r="AT8" i="4"/>
  <c r="AD8" i="4"/>
  <c r="W8" i="4"/>
  <c r="B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<sst xmlns="http://schemas.openxmlformats.org/spreadsheetml/2006/main" count="228" uniqueCount="114">
  <si>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</si>
  <si>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</si>
  <si>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</si>
  <si>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</si>
  <si>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</si>
  <si>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</si>
  <si>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</si>
  <si>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</si>
  <si>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</si>
  <si>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</si>
  <si>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</si>
  <si>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</si>
  <si>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</si>
  <si>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</si>
  <si>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</si>
  <si>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</si>
  <si>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</si>
  <si>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</si>
  <si>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</si>
  <si>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</si>
  <si>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</si>
  <si>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</si>
  <si>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</si>
  <si>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</si>
  <si>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</si>
  <si>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</si>
  <si>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</si>
  <si>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</si>
  <si>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</si>
  <si>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</si>
  <si>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</si>
  <si>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</si>
  <si>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</si>
  <si>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</si>
  <si>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</si>
  <si>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</si>
  <si>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</si>
  <si>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</si>
  <si>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</si>
  <si>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</si>
  <si>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</si>
  <si>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</si>
  <si>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</si>
  <si>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</si>
  <si>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</si>
  <si>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</si>
  <si>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</si>
  <si>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</si>
  <si>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</si>
  <si>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</si>
  <si>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</si>
  <si>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</si>
  <si>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</si>
  <si>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</si>
  <si>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</si>
  <si>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</si>
  <si>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</si>
  <si>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</si>
  <si>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</si>
  <si>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</si>
  <si>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</si>
  <si>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</si>
  <si>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</si>
  <si>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</si>
  <si>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</si>
  <si>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</si>
  <si>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</si>
  <si>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</si>
  <si>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</si>
  <si>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</si>
  <si>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</si>
  <si>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</si>
  <si>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</si>
  <si>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</si>
  <si>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</si>
  <si>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</si>
  <si>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</si>
  <si>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</si>
  <si>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</si>
  <si>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</si>
  <si>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</si>
  <si>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</si>
  <si>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</si>
  <si>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</si>
  <si>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</si>
  <si>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</si>
  <si>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</si>
  <si>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</si>
  <si>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</si>
  <si>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</si>
  <si>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</si>
  <si>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</si>
  <si>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</si>
  <si>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</si>
  <si>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</si>
  <si>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</si>
  <si>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</si>
  <si>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</si>
  <si>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</si>
  <si>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</si>
  <si>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</si>
  <si>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</si>
  <si>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</si>
  <si>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</si>
  <si>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</si>
  <si>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</si>
  <si>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</si>
  <si>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</si>
  <si>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</si>
  <si>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</si>
  <si>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</si>
  <si>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供用開始後、24年が経過していますが、管渠の老朽化はみられません。</t>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</si>
  <si>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</si>
  <si>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収益的収支比率、経費回収率ともに100％を超えておりますが、施設規模が小さいことから、わずかな使用料収入の増減により各比率に大きな影響を及ぼしている状況です。
　他の施設同様に、今後も人口減少による使用料収入の減少が見込まれることから、安定した経営を行うためにも、使用料の見直しや更なる経費削減などの経営改善に努める必要があります。
</t>
    <rPh sb="22" eb="23">
      <t>コ</t>
    </rPh>
    <rPh sb="31" eb="33">
      <t>シセツ</t>
    </rPh>
    <rPh sb="33" eb="35">
      <t>キボ</t>
    </rPh>
    <rPh sb="36" eb="37">
      <t>チイ</t>
    </rPh>
    <rPh sb="48" eb="51">
      <t>シヨウリョウ</t>
    </rPh>
    <rPh sb="51" eb="53">
      <t>シュウニュウ</t>
    </rPh>
    <rPh sb="54" eb="56">
      <t>ゾウゲン</t>
    </rPh>
    <rPh sb="59" eb="60">
      <t>カク</t>
    </rPh>
    <rPh sb="60" eb="62">
      <t>ヒリツ</t>
    </rPh>
    <rPh sb="63" eb="64">
      <t>オオ</t>
    </rPh>
    <rPh sb="66" eb="68">
      <t>エイキョウ</t>
    </rPh>
    <rPh sb="69" eb="70">
      <t>オヨ</t>
    </rPh>
    <rPh sb="75" eb="77">
      <t>ジョウキョウ</t>
    </rPh>
    <rPh sb="83" eb="84">
      <t>タ</t>
    </rPh>
    <rPh sb="85" eb="87">
      <t>シセツ</t>
    </rPh>
    <rPh sb="87" eb="89">
      <t>ドウヨウ</t>
    </rPh>
    <rPh sb="101" eb="10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</si>
</sst>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C-4989-A9FE-27FEF632DA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6C-4989-A9FE-27FEF632DA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c:v>
                </c:pt>
                <c:pt idx="1">
                  <c:v>25</c:v>
                </c:pt>
                <c:pt idx="2">
                  <c:v>25</c:v>
                </c:pt>
                <c:pt idx="3">
                  <c:v>31.25</c:v>
                </c:pt>
                <c:pt idx="4">
                  <c:v>56.25</c:v>
                </c:pt>
              </c:numCache>
            </c:numRef>
          </c:val>
          <c:extLst>
            <c:ext xmlns:c16="http://schemas.microsoft.com/office/drawing/2014/chart" uri="{C3380CC4-5D6E-409C-BE32-E72D297353CC}">
              <c16:uniqueId val="{00000000-1355-46C6-9FB5-047524519E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1355-46C6-9FB5-047524519E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992-4D22-95B1-F4945BE253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5992-4D22-95B1-F4945BE253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110.67</c:v>
                </c:pt>
                <c:pt idx="1">
                  <c:v>92.94</c:v>
                </c:pt>
                <c:pt idx="2">
                  <c:v>103.38</c:v>
                </c:pt>
                <c:pt idx="3">
                  <c:v>71.77</c:v>
                </c:pt>
                <c:pt idx="4">
                  <c:v>119.02</c:v>
                </c:pt>
              </c:numCache>
            </c:numRef>
          </c:val>
          <c:extLst>
            <c:ext xmlns:c16="http://schemas.microsoft.com/office/drawing/2014/chart" uri="{C3380CC4-5D6E-409C-BE32-E72D297353CC}">
              <c16:uniqueId val="{00000000-F54C-4F61-ABDB-F9EFF97764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C-4F61-ABDB-F9EFF97764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0E-4DDB-9029-7E10B0176D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0E-4DDB-9029-7E10B0176D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5-44F6-A5AC-BBA61FC3B5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5-44F6-A5AC-BBA61FC3B5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2-4828-8A4B-92FC3A4BC1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2-4828-8A4B-92FC3A4BC1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49-4DFC-AB4D-1A6426EED2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9-4DFC-AB4D-1A6426EED2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A-421F-9F63-B605A41237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88CA-421F-9F63-B605A41237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110.67</c:v>
                </c:pt>
                <c:pt idx="1">
                  <c:v>16.88</c:v>
                </c:pt>
                <c:pt idx="2">
                  <c:v>7.05</c:v>
                </c:pt>
                <c:pt idx="3">
                  <c:v>71.77</c:v>
                </c:pt>
                <c:pt idx="4">
                  <c:v>119.02</c:v>
                </c:pt>
              </c:numCache>
            </c:numRef>
          </c:val>
          <c:extLst>
            <c:ext xmlns:c16="http://schemas.microsoft.com/office/drawing/2014/chart" uri="{C3380CC4-5D6E-409C-BE32-E72D297353CC}">
              <c16:uniqueId val="{00000000-59E0-4E33-9EE8-A9918BA0A9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59E0-4E33-9EE8-A9918BA0A9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184.58</c:v>
                </c:pt>
                <c:pt idx="1">
                  <c:v>1216.6099999999999</c:v>
                </c:pt>
                <c:pt idx="2">
                  <c:v>3385.03</c:v>
                </c:pt>
                <c:pt idx="3">
                  <c:v>338.49</c:v>
                </c:pt>
                <c:pt idx="4">
                  <c:v>196.9</c:v>
                </c:pt>
              </c:numCache>
            </c:numRef>
          </c:val>
          <c:extLst>
            <c:ext xmlns:c16="http://schemas.microsoft.com/office/drawing/2014/chart" uri="{C3380CC4-5D6E-409C-BE32-E72D297353CC}">
              <c16:uniqueId val="{00000000-2E92-4E50-8766-3626179499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2E92-4E50-8766-3626179499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南会津町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15679</v>
      </c>
      <c r="AM8" s="68"/>
      <c r="AN8" s="68"/>
      <c r="AO8" s="68"/>
      <c r="AP8" s="68"/>
      <c r="AQ8" s="68"/>
      <c r="AR8" s="68"/>
      <c r="AS8" s="68"/>
      <c r="AT8" s="67">
        <f>データ!T6</f>
        <v>886.47</v>
      </c>
      <c r="AU8" s="67"/>
      <c r="AV8" s="67"/>
      <c r="AW8" s="67"/>
      <c r="AX8" s="67"/>
      <c r="AY8" s="67"/>
      <c r="AZ8" s="67"/>
      <c r="BA8" s="67"/>
      <c r="BB8" s="67">
        <f>データ!U6</f>
        <v>17.690000000000001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0.14000000000000001</v>
      </c>
      <c r="Q10" s="67"/>
      <c r="R10" s="67"/>
      <c r="S10" s="67"/>
      <c r="T10" s="67"/>
      <c r="U10" s="67"/>
      <c r="V10" s="67"/>
      <c r="W10" s="67">
        <f>データ!Q6</f>
        <v>100.26</v>
      </c>
      <c r="X10" s="67"/>
      <c r="Y10" s="67"/>
      <c r="Z10" s="67"/>
      <c r="AA10" s="67"/>
      <c r="AB10" s="67"/>
      <c r="AC10" s="67"/>
      <c r="AD10" s="68">
        <f>データ!R6</f>
        <v>4180</v>
      </c>
      <c r="AE10" s="68"/>
      <c r="AF10" s="68"/>
      <c r="AG10" s="68"/>
      <c r="AH10" s="68"/>
      <c r="AI10" s="68"/>
      <c r="AJ10" s="68"/>
      <c r="AK10" s="2"/>
      <c r="AL10" s="68">
        <f>データ!V6</f>
        <v>21</v>
      </c>
      <c r="AM10" s="68"/>
      <c r="AN10" s="68"/>
      <c r="AO10" s="68"/>
      <c r="AP10" s="68"/>
      <c r="AQ10" s="68"/>
      <c r="AR10" s="68"/>
      <c r="AS10" s="68"/>
      <c r="AT10" s="67">
        <f>データ!W6</f>
        <v>0.05</v>
      </c>
      <c r="AU10" s="67"/>
      <c r="AV10" s="67"/>
      <c r="AW10" s="67"/>
      <c r="AX10" s="67"/>
      <c r="AY10" s="67"/>
      <c r="AZ10" s="67"/>
      <c r="BA10" s="67"/>
      <c r="BB10" s="67">
        <f>データ!X6</f>
        <v>420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44</v>
      </c>
      <c r="O86" s="26" t="str">
        <f>データ!EO6</f>
        <v>【0.00】</v>
      </c>
    </row>
  </sheetData>
  <sheetProtection algorithmName="SHA-512" hashValue="Z4iB1LQii+96ZEQ9VfLQ6phrdJPzRozc9ZWXP54RlJzmBLRj/lYFHv+OOovqgChkejIy4+4luhV8n4fPuw2dMg==" saltValue="ZPnOAKOpzqCRHg05FWBD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73687</v>
      </c>
      <c r="D6" s="33">
        <f t="shared" si="3"/>
        <v>47</v>
      </c>
      <c r="E6" s="33">
        <f t="shared" si="3"/>
        <v>17</v>
      </c>
      <c r="F6" s="33">
        <f t="shared" si="3"/>
        <v>8</v>
      </c>
      <c r="G6" s="33">
        <f t="shared" si="3"/>
        <v>0</v>
      </c>
      <c r="H6" s="33" t="str">
        <f t="shared" si="3"/>
        <v>福島県　南会津町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0.14000000000000001</v>
      </c>
      <c r="Q6" s="34">
        <f t="shared" si="3"/>
        <v>100.26</v>
      </c>
      <c r="R6" s="34">
        <f t="shared" si="3"/>
        <v>4180</v>
      </c>
      <c r="S6" s="34">
        <f t="shared" si="3"/>
        <v>15679</v>
      </c>
      <c r="T6" s="34">
        <f t="shared" si="3"/>
        <v>886.47</v>
      </c>
      <c r="U6" s="34">
        <f t="shared" si="3"/>
        <v>17.690000000000001</v>
      </c>
      <c r="V6" s="34">
        <f t="shared" si="3"/>
        <v>21</v>
      </c>
      <c r="W6" s="34">
        <f t="shared" si="3"/>
        <v>0.05</v>
      </c>
      <c r="X6" s="34">
        <f t="shared" si="3"/>
        <v>420</v>
      </c>
      <c r="Y6" s="35">
        <f>IF(Y7="",NA(),Y7)</f>
        <v>110.67</v>
      </c>
      <c r="Z6" s="35">
        <f t="shared" ref="Z6:AH6" si="4">IF(Z7="",NA(),Z7)</f>
        <v>92.94</v>
      </c>
      <c r="AA6" s="35">
        <f t="shared" si="4"/>
        <v>103.38</v>
      </c>
      <c r="AB6" s="35">
        <f t="shared" si="4"/>
        <v>71.77</v>
      </c>
      <c r="AC6" s="35">
        <f t="shared" si="4"/>
        <v>119.02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110.67</v>
      </c>
      <c r="BR6" s="35">
        <f t="shared" ref="BR6:BZ6" si="8">IF(BR7="",NA(),BR7)</f>
        <v>16.88</v>
      </c>
      <c r="BS6" s="35">
        <f t="shared" si="8"/>
        <v>7.05</v>
      </c>
      <c r="BT6" s="35">
        <f t="shared" si="8"/>
        <v>71.77</v>
      </c>
      <c r="BU6" s="35">
        <f t="shared" si="8"/>
        <v>119.02</v>
      </c>
      <c r="BV6" s="35">
        <f t="shared" si="8"/>
        <v>39.99</v>
      </c>
      <c r="BW6" s="35">
        <f t="shared" si="8"/>
        <v>35.83</v>
      </c>
      <c r="BX6" s="35">
        <f t="shared" si="8"/>
        <v>37.06</v>
      </c>
      <c r="BY6" s="35">
        <f t="shared" si="8"/>
        <v>41.35</v>
      </c>
      <c r="BZ6" s="35">
        <f t="shared" si="8"/>
        <v>39.07</v>
      </c>
      <c r="CA6" s="34" t="str">
        <f>IF(CA7="","",IF(CA7="-","【-】","【"&amp;SUBSTITUTE(TEXT(CA7,"#,##0.00"),"-","△")&amp;"】"))</f>
        <v>【39.07】</v>
      </c>
      <c r="CB6" s="35">
        <f>IF(CB7="",NA(),CB7)</f>
        <v>184.58</v>
      </c>
      <c r="CC6" s="35">
        <f t="shared" ref="CC6:CK6" si="9">IF(CC7="",NA(),CC7)</f>
        <v>1216.6099999999999</v>
      </c>
      <c r="CD6" s="35">
        <f t="shared" si="9"/>
        <v>3385.03</v>
      </c>
      <c r="CE6" s="35">
        <f t="shared" si="9"/>
        <v>338.49</v>
      </c>
      <c r="CF6" s="35">
        <f t="shared" si="9"/>
        <v>196.9</v>
      </c>
      <c r="CG6" s="35">
        <f t="shared" si="9"/>
        <v>477.5</v>
      </c>
      <c r="CH6" s="35">
        <f t="shared" si="9"/>
        <v>528.37</v>
      </c>
      <c r="CI6" s="35">
        <f t="shared" si="9"/>
        <v>514.20000000000005</v>
      </c>
      <c r="CJ6" s="35">
        <f t="shared" si="9"/>
        <v>456.7</v>
      </c>
      <c r="CK6" s="35">
        <f t="shared" si="9"/>
        <v>485</v>
      </c>
      <c r="CL6" s="34" t="str">
        <f>IF(CL7="","",IF(CL7="-","【-】","【"&amp;SUBSTITUTE(TEXT(CL7,"#,##0.00"),"-","△")&amp;"】"))</f>
        <v>【485.00】</v>
      </c>
      <c r="CM6" s="35">
        <f>IF(CM7="",NA(),CM7)</f>
        <v>25</v>
      </c>
      <c r="CN6" s="35">
        <f t="shared" ref="CN6:CV6" si="10">IF(CN7="",NA(),CN7)</f>
        <v>25</v>
      </c>
      <c r="CO6" s="35">
        <f t="shared" si="10"/>
        <v>25</v>
      </c>
      <c r="CP6" s="35">
        <f t="shared" si="10"/>
        <v>31.25</v>
      </c>
      <c r="CQ6" s="35">
        <f t="shared" si="10"/>
        <v>56.25</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73687</v>
      </c>
      <c r="D7" s="37">
        <v>47</v>
      </c>
      <c r="E7" s="37">
        <v>17</v>
      </c>
      <c r="F7" s="37">
        <v>8</v>
      </c>
      <c r="G7" s="37">
        <v>0</v>
      </c>
      <c r="H7" s="37" t="s">
        <v>98</v>
      </c>
      <c r="I7" s="37" t="s">
        <v>99</v>
      </c>
      <c r="J7" s="37" t="s">
        <v>100</v>
      </c>
      <c r="K7" s="37" t="s">
        <v>101</v>
      </c>
      <c r="L7" s="37" t="s">
        <v>102</v>
      </c>
      <c r="M7" s="37" t="s">
        <v>103</v>
      </c>
      <c r="N7" s="38" t="s">
        <v>104</v>
      </c>
      <c r="O7" s="38" t="s">
        <v>105</v>
      </c>
      <c r="P7" s="38">
        <v>0.14000000000000001</v>
      </c>
      <c r="Q7" s="38">
        <v>100.26</v>
      </c>
      <c r="R7" s="38">
        <v>4180</v>
      </c>
      <c r="S7" s="38">
        <v>15679</v>
      </c>
      <c r="T7" s="38">
        <v>886.47</v>
      </c>
      <c r="U7" s="38">
        <v>17.690000000000001</v>
      </c>
      <c r="V7" s="38">
        <v>21</v>
      </c>
      <c r="W7" s="38">
        <v>0.05</v>
      </c>
      <c r="X7" s="38">
        <v>420</v>
      </c>
      <c r="Y7" s="38">
        <v>110.67</v>
      </c>
      <c r="Z7" s="38">
        <v>92.94</v>
      </c>
      <c r="AA7" s="38">
        <v>103.38</v>
      </c>
      <c r="AB7" s="38">
        <v>71.77</v>
      </c>
      <c r="AC7" s="38">
        <v>119.02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110.67</v>
      </c>
      <c r="BR7" s="38">
        <v>16.88</v>
      </c>
      <c r="BS7" s="38">
        <v>7.05</v>
      </c>
      <c r="BT7" s="38">
        <v>71.77</v>
      </c>
      <c r="BU7" s="38">
        <v>119.02</v>
      </c>
      <c r="BV7" s="38">
        <v>39.99</v>
      </c>
      <c r="BW7" s="38">
        <v>35.83</v>
      </c>
      <c r="BX7" s="38">
        <v>37.06</v>
      </c>
      <c r="BY7" s="38">
        <v>41.35</v>
      </c>
      <c r="BZ7" s="38">
        <v>39.07</v>
      </c>
      <c r="CA7" s="38">
        <v>39.07</v>
      </c>
      <c r="CB7" s="38">
        <v>184.58</v>
      </c>
      <c r="CC7" s="38">
        <v>1216.6099999999999</v>
      </c>
      <c r="CD7" s="38">
        <v>3385.03</v>
      </c>
      <c r="CE7" s="38">
        <v>338.49</v>
      </c>
      <c r="CF7" s="38">
        <v>196.9</v>
      </c>
      <c r="CG7" s="38">
        <v>477.5</v>
      </c>
      <c r="CH7" s="38">
        <v>528.37</v>
      </c>
      <c r="CI7" s="38">
        <v>514.20000000000005</v>
      </c>
      <c r="CJ7" s="38">
        <v>456.7</v>
      </c>
      <c r="CK7" s="38">
        <v>485</v>
      </c>
      <c r="CL7" s="38">
        <v>485</v>
      </c>
      <c r="CM7" s="38">
        <v>25</v>
      </c>
      <c r="CN7" s="38">
        <v>25</v>
      </c>
      <c r="CO7" s="38">
        <v>25</v>
      </c>
      <c r="CP7" s="38">
        <v>31.25</v>
      </c>
      <c r="CQ7" s="38">
        <v>56.25</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