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041\Desktop\【経営比較分析表】2018_074021_47_1718\"/>
    </mc:Choice>
  </mc:AlternateContent>
  <workbookProtection workbookAlgorithmName="SHA-512" workbookHashValue="DXCvBpv/WuGHCP3nXzo1wmAx+WdvTuAEMmNQU0sbBAu6ADnvJs7apq36ctjJzzAikRqstwbJAGcBfDIBf2Ck/A==" workbookSaltValue="ph9wp3K/zUNXFBfgRtMNMg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<sst xmlns="http://schemas.openxmlformats.org/spreadsheetml/2006/main" count="225" uniqueCount="112">
  <si>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</si>
  <si>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</si>
  <si>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</si>
  <si>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</si>
  <si>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</si>
  <si>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</si>
  <si>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</si>
  <si>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</si>
  <si>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</si>
  <si>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</si>
  <si>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</si>
  <si>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</si>
  <si>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</si>
  <si>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</si>
  <si>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</si>
  <si>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</si>
  <si>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</si>
  <si>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</si>
  <si>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</si>
  <si>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</si>
  <si>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</si>
  <si>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</si>
  <si>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</si>
  <si>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</si>
  <si>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</si>
  <si>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</si>
  <si>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</si>
  <si>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</si>
  <si>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</si>
  <si>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</si>
  <si>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</si>
  <si>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</si>
  <si>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</si>
  <si>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</si>
  <si>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</si>
  <si>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</si>
  <si>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</si>
  <si>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</si>
  <si>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</si>
  <si>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</si>
  <si>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</si>
  <si>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</si>
  <si>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</si>
  <si>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</si>
  <si>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</si>
  <si>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</si>
  <si>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</si>
  <si>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</si>
  <si>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</si>
  <si>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</si>
  <si>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</si>
  <si>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</si>
  <si>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</si>
  <si>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</si>
  <si>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</si>
  <si>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</si>
  <si>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</si>
  <si>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</si>
  <si>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</si>
  <si>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</si>
  <si>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</si>
  <si>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</si>
  <si>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</si>
  <si>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</si>
  <si>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</si>
  <si>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</si>
  <si>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</si>
  <si>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</si>
  <si>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</si>
  <si>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</si>
  <si>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</si>
  <si>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</si>
  <si>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</si>
  <si>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</si>
  <si>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</si>
  <si>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</si>
  <si>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</si>
  <si>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</si>
  <si>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</si>
  <si>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</si>
  <si>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</si>
  <si>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</si>
  <si>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</si>
  <si>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</si>
  <si>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</si>
  <si>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</si>
  <si>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</si>
  <si>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</si>
  <si>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</si>
  <si>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</si>
  <si>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</si>
  <si>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</si>
  <si>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</si>
  <si>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</si>
  <si>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</si>
  <si>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</si>
  <si>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北塩原村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</si>
  <si>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</si>
  <si>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</si>
  <si>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</si>
  <si>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</si>
  <si>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</si>
  <si>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</si>
  <si>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</si>
  <si>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</si>
  <si>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</si>
  <si>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</si>
  <si>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</si>
  <si>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</si>
  <si>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前年度と比較し、主に修繕料、委託料での支出増により、料金回収率や給水原価等に影響が出ている。施設利用率、有収率は前年度とほぼ同値だが、類似団体平均よりも低い値で推移している状況。</t>
    <rPh sb="0" eb="3">
      <t>ゼンネンド</t>
    </rPh>
    <rPh sb="4" eb="6">
      <t>ヒカク</t>
    </rPh>
    <rPh sb="8" eb="9">
      <t>オモ</t>
    </rPh>
    <rPh sb="10" eb="12">
      <t>シュウゼン</t>
    </rPh>
    <rPh sb="12" eb="13">
      <t>リョウ</t>
    </rPh>
    <rPh sb="14" eb="17">
      <t>イタクリョウ</t>
    </rPh>
    <rPh sb="19" eb="22">
      <t>シシュツゾウ</t>
    </rPh>
    <rPh sb="26" eb="28">
      <t>リョウキン</t>
    </rPh>
    <rPh sb="28" eb="30">
      <t>カイシュウ</t>
    </rPh>
    <rPh sb="30" eb="31">
      <t>リツ</t>
    </rPh>
    <rPh sb="32" eb="34">
      <t>キュウスイ</t>
    </rPh>
    <rPh sb="34" eb="36">
      <t>ゲンカ</t>
    </rPh>
    <rPh sb="36" eb="37">
      <t>トウ</t>
    </rPh>
    <rPh sb="38" eb="40">
      <t>エイキョウ</t>
    </rPh>
    <rPh sb="41" eb="42">
      <t>デ</t>
    </rPh>
    <rPh sb="46" eb="48">
      <t>シセツ</t>
    </rPh>
    <rPh sb="48" eb="50">
      <t>リヨウ</t>
    </rPh>
    <rPh sb="50" eb="51">
      <t>リツ</t>
    </rPh>
    <rPh sb="52" eb="55">
      <t>ユウシュウリツ</t>
    </rPh>
    <rPh sb="56" eb="58">
      <t>ゼンネン</t>
    </rPh>
    <rPh sb="58" eb="59">
      <t>ド</t>
    </rPh>
    <rPh sb="62" eb="64">
      <t>ドウチ</t>
    </rPh>
    <rPh sb="67" eb="69">
      <t>ルイジ</t>
    </rPh>
    <rPh sb="69" eb="71">
      <t>ダンタイ</t>
    </rPh>
    <rPh sb="71" eb="73">
      <t>ヘイキン</t>
    </rPh>
    <rPh sb="76" eb="77">
      <t>ヒク</t>
    </rPh>
    <rPh sb="78" eb="79">
      <t>アタイ</t>
    </rPh>
    <rPh sb="80" eb="82">
      <t>スイイ</t>
    </rPh>
    <rPh sb="86" eb="88">
      <t>ジョウキョウ</t>
    </rPh>
    <phoneticPr fontId="4"/>
  </si>
  <si>
    <t>使用開始から20年以上経過しており、老朽化が進んでいるため、優先順位をつけながら更新・修繕が必要であると考えられる。</t>
    <rPh sb="0" eb="2">
      <t>シヨウ</t>
    </rPh>
    <rPh sb="2" eb="4">
      <t>カイシ</t>
    </rPh>
    <rPh sb="8" eb="11">
      <t>ネンイジョウ</t>
    </rPh>
    <rPh sb="11" eb="13">
      <t>ケイカ</t>
    </rPh>
    <rPh sb="18" eb="21">
      <t>ロウキュウカ</t>
    </rPh>
    <rPh sb="22" eb="23">
      <t>スス</t>
    </rPh>
    <rPh sb="30" eb="32">
      <t>ユウセン</t>
    </rPh>
    <rPh sb="32" eb="34">
      <t>ジュンイ</t>
    </rPh>
    <rPh sb="40" eb="42">
      <t>コウシン</t>
    </rPh>
    <rPh sb="43" eb="45">
      <t>シュウゼン</t>
    </rPh>
    <rPh sb="46" eb="48">
      <t>ヒツヨウ</t>
    </rPh>
    <rPh sb="52" eb="53">
      <t>カンガ</t>
    </rPh>
    <phoneticPr fontId="4"/>
  </si>
  <si>
    <t>簡易水道事業は現在、給水にかかる費用を料金収入だけでは賄えていない。今後、老朽化に伴い、更新・修繕が必要になると思われるため、収支計画等をしっかりたて、事業の健全化に努めていかなければならない。</t>
    <rPh sb="0" eb="2">
      <t>カンイ</t>
    </rPh>
    <rPh sb="2" eb="4">
      <t>スイドウ</t>
    </rPh>
    <rPh sb="4" eb="6">
      <t>ジギョウ</t>
    </rPh>
    <rPh sb="7" eb="9">
      <t>ゲンザイ</t>
    </rPh>
    <rPh sb="10" eb="12">
      <t>キュウスイ</t>
    </rPh>
    <rPh sb="16" eb="18">
      <t>ヒヨウ</t>
    </rPh>
    <rPh sb="19" eb="21">
      <t>リョウキン</t>
    </rPh>
    <rPh sb="21" eb="23">
      <t>シュウニュウ</t>
    </rPh>
    <rPh sb="27" eb="28">
      <t>マカナ</t>
    </rPh>
    <rPh sb="34" eb="36">
      <t>コンゴ</t>
    </rPh>
    <rPh sb="37" eb="40">
      <t>ロウキュウカ</t>
    </rPh>
    <rPh sb="41" eb="42">
      <t>トモナ</t>
    </rPh>
    <rPh sb="44" eb="46">
      <t>コウシン</t>
    </rPh>
    <rPh sb="47" eb="49">
      <t>シュウゼン</t>
    </rPh>
    <rPh sb="50" eb="52">
      <t>ヒツヨウ</t>
    </rPh>
    <rPh sb="56" eb="57">
      <t>オモ</t>
    </rPh>
    <rPh sb="63" eb="65">
      <t>シュウシ</t>
    </rPh>
    <rPh sb="65" eb="67">
      <t>ケイカク</t>
    </rPh>
    <rPh sb="67" eb="68">
      <t>トウ</t>
    </rPh>
    <rPh sb="76" eb="78">
      <t>ジギョウ</t>
    </rPh>
    <rPh sb="79" eb="82">
      <t>ケンゼンカ</t>
    </rPh>
    <rPh sb="83" eb="8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</si>
</sst>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2.48</c:v>
                </c:pt>
                <c:pt idx="1">
                  <c:v>1.03</c:v>
                </c:pt>
                <c:pt idx="2">
                  <c:v>1.04</c:v>
                </c:pt>
                <c:pt idx="3">
                  <c:v>0.57999999999999996</c:v>
                </c:pt>
                <c:pt idx="4">
                  <c:v>0.68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58-4166-817D-A98556EF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217344"/>
        <c:axId val="304219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0.65</c:v>
                </c:pt>
                <c:pt idx="2">
                  <c:v>0.53</c:v>
                </c:pt>
                <c:pt idx="3">
                  <c:v>0.72</c:v>
                </c:pt>
                <c:pt idx="4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58-4166-817D-A98556EF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17344"/>
        <c:axId val="304219304"/>
      </c:lineChart>
      <c:dateAx>
        <c:axId val="30421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219304"/>
        <c:crosses val="autoZero"/>
        <c:auto val="1"/>
        <c:lblOffset val="100"/>
        <c:baseTimeUnit val="years"/>
      </c:dateAx>
      <c:valAx>
        <c:axId val="304219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21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54.01</c:v>
                </c:pt>
                <c:pt idx="1">
                  <c:v>53.62</c:v>
                </c:pt>
                <c:pt idx="2">
                  <c:v>50.25</c:v>
                </c:pt>
                <c:pt idx="3">
                  <c:v>53.42</c:v>
                </c:pt>
                <c:pt idx="4">
                  <c:v>52.42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72-413C-945F-54A6BC8A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971232"/>
        <c:axId val="361971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57.43</c:v>
                </c:pt>
                <c:pt idx="1">
                  <c:v>57.29</c:v>
                </c:pt>
                <c:pt idx="2">
                  <c:v>55.9</c:v>
                </c:pt>
                <c:pt idx="3">
                  <c:v>57.3</c:v>
                </c:pt>
                <c:pt idx="4">
                  <c:v>56.76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72-413C-945F-54A6BC8A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71232"/>
        <c:axId val="361971624"/>
      </c:lineChart>
      <c:dateAx>
        <c:axId val="36197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971624"/>
        <c:crosses val="autoZero"/>
        <c:auto val="1"/>
        <c:lblOffset val="100"/>
        <c:baseTimeUnit val="years"/>
      </c:dateAx>
      <c:valAx>
        <c:axId val="361971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97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68.010000000000005</c:v>
                </c:pt>
                <c:pt idx="1">
                  <c:v>72.19</c:v>
                </c:pt>
                <c:pt idx="2">
                  <c:v>70.680000000000007</c:v>
                </c:pt>
                <c:pt idx="3">
                  <c:v>70.680000000000007</c:v>
                </c:pt>
                <c:pt idx="4">
                  <c:v>70.680000000000007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56-4102-8247-BCF50A4E9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467224"/>
        <c:axId val="36147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73.83</c:v>
                </c:pt>
                <c:pt idx="1">
                  <c:v>73.69</c:v>
                </c:pt>
                <c:pt idx="2">
                  <c:v>73.28</c:v>
                </c:pt>
                <c:pt idx="3">
                  <c:v>72.42</c:v>
                </c:pt>
                <c:pt idx="4">
                  <c:v>73.069999999999993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56-4102-8247-BCF50A4E9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467224"/>
        <c:axId val="361470752"/>
      </c:lineChart>
      <c:dateAx>
        <c:axId val="361467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470752"/>
        <c:crosses val="autoZero"/>
        <c:auto val="1"/>
        <c:lblOffset val="100"/>
        <c:baseTimeUnit val="years"/>
      </c:dateAx>
      <c:valAx>
        <c:axId val="36147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467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88.25</c:v>
                </c:pt>
                <c:pt idx="1">
                  <c:v>83.54</c:v>
                </c:pt>
                <c:pt idx="2">
                  <c:v>88.78</c:v>
                </c:pt>
                <c:pt idx="3">
                  <c:v>80.819999999999993</c:v>
                </c:pt>
                <c:pt idx="4">
                  <c:v>76.400000000000006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27-4E26-829F-160CCA83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216952"/>
        <c:axId val="361468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75.87</c:v>
                </c:pt>
                <c:pt idx="1">
                  <c:v>76.27</c:v>
                </c:pt>
                <c:pt idx="2">
                  <c:v>77.56</c:v>
                </c:pt>
                <c:pt idx="3">
                  <c:v>78.510000000000005</c:v>
                </c:pt>
                <c:pt idx="4">
                  <c:v>77.91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27-4E26-829F-160CCA83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16952"/>
        <c:axId val="361468792"/>
      </c:lineChart>
      <c:dateAx>
        <c:axId val="304216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468792"/>
        <c:crosses val="autoZero"/>
        <c:auto val="1"/>
        <c:lblOffset val="100"/>
        <c:baseTimeUnit val="years"/>
      </c:dateAx>
      <c:valAx>
        <c:axId val="361468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216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5A-45FD-B59F-213BE0631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469968"/>
        <c:axId val="36146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5A-45FD-B59F-213BE0631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469968"/>
        <c:axId val="361466832"/>
      </c:lineChart>
      <c:dateAx>
        <c:axId val="36146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466832"/>
        <c:crosses val="autoZero"/>
        <c:auto val="1"/>
        <c:lblOffset val="100"/>
        <c:baseTimeUnit val="years"/>
      </c:dateAx>
      <c:valAx>
        <c:axId val="36146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46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CF-4B1F-9BE8-D7B1579A6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470360"/>
        <c:axId val="361473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CF-4B1F-9BE8-D7B1579A6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470360"/>
        <c:axId val="361473496"/>
      </c:lineChart>
      <c:dateAx>
        <c:axId val="361470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473496"/>
        <c:crosses val="autoZero"/>
        <c:auto val="1"/>
        <c:lblOffset val="100"/>
        <c:baseTimeUnit val="years"/>
      </c:dateAx>
      <c:valAx>
        <c:axId val="361473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470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49-4067-B14A-58BC247AB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468008"/>
        <c:axId val="36146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49-4067-B14A-58BC247AB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468008"/>
        <c:axId val="361468400"/>
      </c:lineChart>
      <c:dateAx>
        <c:axId val="361468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468400"/>
        <c:crosses val="autoZero"/>
        <c:auto val="1"/>
        <c:lblOffset val="100"/>
        <c:baseTimeUnit val="years"/>
      </c:dateAx>
      <c:valAx>
        <c:axId val="36146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468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84-4EE7-A379-1483009A2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968096"/>
        <c:axId val="361974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84-4EE7-A379-1483009A2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68096"/>
        <c:axId val="361974760"/>
      </c:lineChart>
      <c:dateAx>
        <c:axId val="36196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974760"/>
        <c:crosses val="autoZero"/>
        <c:auto val="1"/>
        <c:lblOffset val="100"/>
        <c:baseTimeUnit val="years"/>
      </c:dateAx>
      <c:valAx>
        <c:axId val="361974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96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1274.48</c:v>
                </c:pt>
                <c:pt idx="1">
                  <c:v>1231.48</c:v>
                </c:pt>
                <c:pt idx="2">
                  <c:v>1264.5999999999999</c:v>
                </c:pt>
                <c:pt idx="3">
                  <c:v>1135.8</c:v>
                </c:pt>
                <c:pt idx="4">
                  <c:v>1195.8399999999999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0D-41CA-9278-E6626CAAC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973976"/>
        <c:axId val="36197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1125.69</c:v>
                </c:pt>
                <c:pt idx="1">
                  <c:v>1134.67</c:v>
                </c:pt>
                <c:pt idx="2">
                  <c:v>1144.79</c:v>
                </c:pt>
                <c:pt idx="3">
                  <c:v>1061.58</c:v>
                </c:pt>
                <c:pt idx="4">
                  <c:v>1007.7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0D-41CA-9278-E6626CAAC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73976"/>
        <c:axId val="361975152"/>
      </c:lineChart>
      <c:dateAx>
        <c:axId val="361973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975152"/>
        <c:crosses val="autoZero"/>
        <c:auto val="1"/>
        <c:lblOffset val="100"/>
        <c:baseTimeUnit val="years"/>
      </c:dateAx>
      <c:valAx>
        <c:axId val="36197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973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60.23</c:v>
                </c:pt>
                <c:pt idx="1">
                  <c:v>56.45</c:v>
                </c:pt>
                <c:pt idx="2">
                  <c:v>51.13</c:v>
                </c:pt>
                <c:pt idx="3">
                  <c:v>60.65</c:v>
                </c:pt>
                <c:pt idx="4">
                  <c:v>50.67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4A-4F24-A167-091A4431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968880"/>
        <c:axId val="36197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46.48</c:v>
                </c:pt>
                <c:pt idx="1">
                  <c:v>40.6</c:v>
                </c:pt>
                <c:pt idx="2">
                  <c:v>56.04</c:v>
                </c:pt>
                <c:pt idx="3">
                  <c:v>58.52</c:v>
                </c:pt>
                <c:pt idx="4">
                  <c:v>59.22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4A-4F24-A167-091A4431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68880"/>
        <c:axId val="361972016"/>
      </c:lineChart>
      <c:dateAx>
        <c:axId val="36196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972016"/>
        <c:crosses val="autoZero"/>
        <c:auto val="1"/>
        <c:lblOffset val="100"/>
        <c:baseTimeUnit val="years"/>
      </c:dateAx>
      <c:valAx>
        <c:axId val="36197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96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206.42</c:v>
                </c:pt>
                <c:pt idx="1">
                  <c:v>207.31</c:v>
                </c:pt>
                <c:pt idx="2">
                  <c:v>240.66</c:v>
                </c:pt>
                <c:pt idx="3">
                  <c:v>207.63</c:v>
                </c:pt>
                <c:pt idx="4">
                  <c:v>241.85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EF-465D-A544-7E9F7BC55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973584"/>
        <c:axId val="361970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376.61</c:v>
                </c:pt>
                <c:pt idx="1">
                  <c:v>440.03</c:v>
                </c:pt>
                <c:pt idx="2">
                  <c:v>304.35000000000002</c:v>
                </c:pt>
                <c:pt idx="3">
                  <c:v>296.3</c:v>
                </c:pt>
                <c:pt idx="4">
                  <c:v>292.89999999999998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EF-465D-A544-7E9F7BC55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973584"/>
        <c:axId val="361970056"/>
      </c:lineChart>
      <c:dateAx>
        <c:axId val="36197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970056"/>
        <c:crosses val="autoZero"/>
        <c:auto val="1"/>
        <c:lblOffset val="100"/>
        <c:baseTimeUnit val="years"/>
      </c:dateAx>
      <c:valAx>
        <c:axId val="361970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97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45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福島県　北塩原村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D3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2775</v>
      </c>
      <c r="AM8" s="66"/>
      <c r="AN8" s="66"/>
      <c r="AO8" s="66"/>
      <c r="AP8" s="66"/>
      <c r="AQ8" s="66"/>
      <c r="AR8" s="66"/>
      <c r="AS8" s="66"/>
      <c r="AT8" s="65">
        <f>データ!$S$6</f>
        <v>234.08</v>
      </c>
      <c r="AU8" s="65"/>
      <c r="AV8" s="65"/>
      <c r="AW8" s="65"/>
      <c r="AX8" s="65"/>
      <c r="AY8" s="65"/>
      <c r="AZ8" s="65"/>
      <c r="BA8" s="65"/>
      <c r="BB8" s="65">
        <f>データ!$T$6</f>
        <v>11.85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97.7</v>
      </c>
      <c r="Q10" s="65"/>
      <c r="R10" s="65"/>
      <c r="S10" s="65"/>
      <c r="T10" s="65"/>
      <c r="U10" s="65"/>
      <c r="V10" s="65"/>
      <c r="W10" s="66">
        <f>データ!$Q$6</f>
        <v>2160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2680</v>
      </c>
      <c r="AM10" s="66"/>
      <c r="AN10" s="66"/>
      <c r="AO10" s="66"/>
      <c r="AP10" s="66"/>
      <c r="AQ10" s="66"/>
      <c r="AR10" s="66"/>
      <c r="AS10" s="66"/>
      <c r="AT10" s="65">
        <f>データ!$V$6</f>
        <v>1.99</v>
      </c>
      <c r="AU10" s="65"/>
      <c r="AV10" s="65"/>
      <c r="AW10" s="65"/>
      <c r="AX10" s="65"/>
      <c r="AY10" s="65"/>
      <c r="AZ10" s="65"/>
      <c r="BA10" s="65"/>
      <c r="BB10" s="65">
        <f>データ!$W$6</f>
        <v>1346.73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9" t="s">
        <v>109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3" t="s">
        <v>26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9" t="s">
        <v>110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60" t="s">
        <v>27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3" t="s">
        <v>28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9" t="s">
        <v>111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41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42</v>
      </c>
      <c r="N85" s="27" t="s">
        <v>42</v>
      </c>
      <c r="O85" s="27" t="str">
        <f>データ!EN6</f>
        <v>【0.54】</v>
      </c>
    </row>
  </sheetData>
  <sheetProtection algorithmName="SHA-512" hashValue="43YZwnioKQjsbInjGbvcleCjJdaBZVI+lemeqUJc/aid2Bz6kFdrICqmJH3lKt9oaVLvms9xn/KtWZBLw/NDwQ==" saltValue="As7Thnrums4eznCqObOLG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53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54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56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57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58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59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60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61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62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63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64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65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66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2018</v>
      </c>
      <c r="C6" s="34">
        <f t="shared" ref="C6:W6" si="3">C7</f>
        <v>74021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福島県　北塩原村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97.7</v>
      </c>
      <c r="Q6" s="35">
        <f t="shared" si="3"/>
        <v>2160</v>
      </c>
      <c r="R6" s="35">
        <f t="shared" si="3"/>
        <v>2775</v>
      </c>
      <c r="S6" s="35">
        <f t="shared" si="3"/>
        <v>234.08</v>
      </c>
      <c r="T6" s="35">
        <f t="shared" si="3"/>
        <v>11.85</v>
      </c>
      <c r="U6" s="35">
        <f t="shared" si="3"/>
        <v>2680</v>
      </c>
      <c r="V6" s="35">
        <f t="shared" si="3"/>
        <v>1.99</v>
      </c>
      <c r="W6" s="35">
        <f t="shared" si="3"/>
        <v>1346.73</v>
      </c>
      <c r="X6" s="36">
        <f>IF(X7="",NA(),X7)</f>
        <v>88.25</v>
      </c>
      <c r="Y6" s="36">
        <f t="shared" ref="Y6:AG6" si="4">IF(Y7="",NA(),Y7)</f>
        <v>83.54</v>
      </c>
      <c r="Z6" s="36">
        <f t="shared" si="4"/>
        <v>88.78</v>
      </c>
      <c r="AA6" s="36">
        <f t="shared" si="4"/>
        <v>80.819999999999993</v>
      </c>
      <c r="AB6" s="36">
        <f t="shared" si="4"/>
        <v>76.400000000000006</v>
      </c>
      <c r="AC6" s="36">
        <f t="shared" si="4"/>
        <v>75.87</v>
      </c>
      <c r="AD6" s="36">
        <f t="shared" si="4"/>
        <v>76.27</v>
      </c>
      <c r="AE6" s="36">
        <f t="shared" si="4"/>
        <v>77.56</v>
      </c>
      <c r="AF6" s="36">
        <f t="shared" si="4"/>
        <v>78.510000000000005</v>
      </c>
      <c r="AG6" s="36">
        <f t="shared" si="4"/>
        <v>77.91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1274.48</v>
      </c>
      <c r="BF6" s="36">
        <f t="shared" ref="BF6:BN6" si="7">IF(BF7="",NA(),BF7)</f>
        <v>1231.48</v>
      </c>
      <c r="BG6" s="36">
        <f t="shared" si="7"/>
        <v>1264.5999999999999</v>
      </c>
      <c r="BH6" s="36">
        <f t="shared" si="7"/>
        <v>1135.8</v>
      </c>
      <c r="BI6" s="36">
        <f t="shared" si="7"/>
        <v>1195.8399999999999</v>
      </c>
      <c r="BJ6" s="36">
        <f t="shared" si="7"/>
        <v>1125.69</v>
      </c>
      <c r="BK6" s="36">
        <f t="shared" si="7"/>
        <v>1134.67</v>
      </c>
      <c r="BL6" s="36">
        <f t="shared" si="7"/>
        <v>1144.79</v>
      </c>
      <c r="BM6" s="36">
        <f t="shared" si="7"/>
        <v>1061.58</v>
      </c>
      <c r="BN6" s="36">
        <f t="shared" si="7"/>
        <v>1007.7</v>
      </c>
      <c r="BO6" s="35" t="str">
        <f>IF(BO7="","",IF(BO7="-","【-】","【"&amp;SUBSTITUTE(TEXT(BO7,"#,##0.00"),"-","△")&amp;"】"))</f>
        <v>【1,074.14】</v>
      </c>
      <c r="BP6" s="36">
        <f>IF(BP7="",NA(),BP7)</f>
        <v>60.23</v>
      </c>
      <c r="BQ6" s="36">
        <f t="shared" ref="BQ6:BY6" si="8">IF(BQ7="",NA(),BQ7)</f>
        <v>56.45</v>
      </c>
      <c r="BR6" s="36">
        <f t="shared" si="8"/>
        <v>51.13</v>
      </c>
      <c r="BS6" s="36">
        <f t="shared" si="8"/>
        <v>60.65</v>
      </c>
      <c r="BT6" s="36">
        <f t="shared" si="8"/>
        <v>50.67</v>
      </c>
      <c r="BU6" s="36">
        <f t="shared" si="8"/>
        <v>46.48</v>
      </c>
      <c r="BV6" s="36">
        <f t="shared" si="8"/>
        <v>40.6</v>
      </c>
      <c r="BW6" s="36">
        <f t="shared" si="8"/>
        <v>56.04</v>
      </c>
      <c r="BX6" s="36">
        <f t="shared" si="8"/>
        <v>58.52</v>
      </c>
      <c r="BY6" s="36">
        <f t="shared" si="8"/>
        <v>59.22</v>
      </c>
      <c r="BZ6" s="35" t="str">
        <f>IF(BZ7="","",IF(BZ7="-","【-】","【"&amp;SUBSTITUTE(TEXT(BZ7,"#,##0.00"),"-","△")&amp;"】"))</f>
        <v>【54.36】</v>
      </c>
      <c r="CA6" s="36">
        <f>IF(CA7="",NA(),CA7)</f>
        <v>206.42</v>
      </c>
      <c r="CB6" s="36">
        <f t="shared" ref="CB6:CJ6" si="9">IF(CB7="",NA(),CB7)</f>
        <v>207.31</v>
      </c>
      <c r="CC6" s="36">
        <f t="shared" si="9"/>
        <v>240.66</v>
      </c>
      <c r="CD6" s="36">
        <f t="shared" si="9"/>
        <v>207.63</v>
      </c>
      <c r="CE6" s="36">
        <f t="shared" si="9"/>
        <v>241.85</v>
      </c>
      <c r="CF6" s="36">
        <f t="shared" si="9"/>
        <v>376.61</v>
      </c>
      <c r="CG6" s="36">
        <f t="shared" si="9"/>
        <v>440.03</v>
      </c>
      <c r="CH6" s="36">
        <f t="shared" si="9"/>
        <v>304.35000000000002</v>
      </c>
      <c r="CI6" s="36">
        <f t="shared" si="9"/>
        <v>296.3</v>
      </c>
      <c r="CJ6" s="36">
        <f t="shared" si="9"/>
        <v>292.89999999999998</v>
      </c>
      <c r="CK6" s="35" t="str">
        <f>IF(CK7="","",IF(CK7="-","【-】","【"&amp;SUBSTITUTE(TEXT(CK7,"#,##0.00"),"-","△")&amp;"】"))</f>
        <v>【296.40】</v>
      </c>
      <c r="CL6" s="36">
        <f>IF(CL7="",NA(),CL7)</f>
        <v>54.01</v>
      </c>
      <c r="CM6" s="36">
        <f t="shared" ref="CM6:CU6" si="10">IF(CM7="",NA(),CM7)</f>
        <v>53.62</v>
      </c>
      <c r="CN6" s="36">
        <f t="shared" si="10"/>
        <v>50.25</v>
      </c>
      <c r="CO6" s="36">
        <f t="shared" si="10"/>
        <v>53.42</v>
      </c>
      <c r="CP6" s="36">
        <f t="shared" si="10"/>
        <v>52.42</v>
      </c>
      <c r="CQ6" s="36">
        <f t="shared" si="10"/>
        <v>57.43</v>
      </c>
      <c r="CR6" s="36">
        <f t="shared" si="10"/>
        <v>57.29</v>
      </c>
      <c r="CS6" s="36">
        <f t="shared" si="10"/>
        <v>55.9</v>
      </c>
      <c r="CT6" s="36">
        <f t="shared" si="10"/>
        <v>57.3</v>
      </c>
      <c r="CU6" s="36">
        <f t="shared" si="10"/>
        <v>56.76</v>
      </c>
      <c r="CV6" s="35" t="str">
        <f>IF(CV7="","",IF(CV7="-","【-】","【"&amp;SUBSTITUTE(TEXT(CV7,"#,##0.00"),"-","△")&amp;"】"))</f>
        <v>【55.95】</v>
      </c>
      <c r="CW6" s="36">
        <f>IF(CW7="",NA(),CW7)</f>
        <v>68.010000000000005</v>
      </c>
      <c r="CX6" s="36">
        <f t="shared" ref="CX6:DF6" si="11">IF(CX7="",NA(),CX7)</f>
        <v>72.19</v>
      </c>
      <c r="CY6" s="36">
        <f t="shared" si="11"/>
        <v>70.680000000000007</v>
      </c>
      <c r="CZ6" s="36">
        <f t="shared" si="11"/>
        <v>70.680000000000007</v>
      </c>
      <c r="DA6" s="36">
        <f t="shared" si="11"/>
        <v>70.680000000000007</v>
      </c>
      <c r="DB6" s="36">
        <f t="shared" si="11"/>
        <v>73.83</v>
      </c>
      <c r="DC6" s="36">
        <f t="shared" si="11"/>
        <v>73.69</v>
      </c>
      <c r="DD6" s="36">
        <f t="shared" si="11"/>
        <v>73.28</v>
      </c>
      <c r="DE6" s="36">
        <f t="shared" si="11"/>
        <v>72.42</v>
      </c>
      <c r="DF6" s="36">
        <f t="shared" si="11"/>
        <v>73.069999999999993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2.48</v>
      </c>
      <c r="EE6" s="36">
        <f t="shared" ref="EE6:EM6" si="14">IF(EE7="",NA(),EE7)</f>
        <v>1.03</v>
      </c>
      <c r="EF6" s="36">
        <f t="shared" si="14"/>
        <v>1.04</v>
      </c>
      <c r="EG6" s="36">
        <f t="shared" si="14"/>
        <v>0.57999999999999996</v>
      </c>
      <c r="EH6" s="36">
        <f t="shared" si="14"/>
        <v>0.68</v>
      </c>
      <c r="EI6" s="36">
        <f t="shared" si="14"/>
        <v>0.69</v>
      </c>
      <c r="EJ6" s="36">
        <f t="shared" si="14"/>
        <v>0.65</v>
      </c>
      <c r="EK6" s="36">
        <f t="shared" si="14"/>
        <v>0.53</v>
      </c>
      <c r="EL6" s="36">
        <f t="shared" si="14"/>
        <v>0.72</v>
      </c>
      <c r="EM6" s="36">
        <f t="shared" si="14"/>
        <v>0.53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74021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97.7</v>
      </c>
      <c r="Q7" s="39">
        <v>2160</v>
      </c>
      <c r="R7" s="39">
        <v>2775</v>
      </c>
      <c r="S7" s="39">
        <v>234.08</v>
      </c>
      <c r="T7" s="39">
        <v>11.85</v>
      </c>
      <c r="U7" s="39">
        <v>2680</v>
      </c>
      <c r="V7" s="39">
        <v>1.99</v>
      </c>
      <c r="W7" s="39">
        <v>1346.73</v>
      </c>
      <c r="X7" s="39">
        <v>88.25</v>
      </c>
      <c r="Y7" s="39">
        <v>83.54</v>
      </c>
      <c r="Z7" s="39">
        <v>88.78</v>
      </c>
      <c r="AA7" s="39">
        <v>80.819999999999993</v>
      </c>
      <c r="AB7" s="39">
        <v>76.400000000000006</v>
      </c>
      <c r="AC7" s="39">
        <v>75.87</v>
      </c>
      <c r="AD7" s="39">
        <v>76.27</v>
      </c>
      <c r="AE7" s="39">
        <v>77.56</v>
      </c>
      <c r="AF7" s="39">
        <v>78.510000000000005</v>
      </c>
      <c r="AG7" s="39">
        <v>77.91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1274.48</v>
      </c>
      <c r="BF7" s="39">
        <v>1231.48</v>
      </c>
      <c r="BG7" s="39">
        <v>1264.5999999999999</v>
      </c>
      <c r="BH7" s="39">
        <v>1135.8</v>
      </c>
      <c r="BI7" s="39">
        <v>1195.8399999999999</v>
      </c>
      <c r="BJ7" s="39">
        <v>1125.69</v>
      </c>
      <c r="BK7" s="39">
        <v>1134.67</v>
      </c>
      <c r="BL7" s="39">
        <v>1144.79</v>
      </c>
      <c r="BM7" s="39">
        <v>1061.58</v>
      </c>
      <c r="BN7" s="39">
        <v>1007.7</v>
      </c>
      <c r="BO7" s="39">
        <v>1074.1400000000001</v>
      </c>
      <c r="BP7" s="39">
        <v>60.23</v>
      </c>
      <c r="BQ7" s="39">
        <v>56.45</v>
      </c>
      <c r="BR7" s="39">
        <v>51.13</v>
      </c>
      <c r="BS7" s="39">
        <v>60.65</v>
      </c>
      <c r="BT7" s="39">
        <v>50.67</v>
      </c>
      <c r="BU7" s="39">
        <v>46.48</v>
      </c>
      <c r="BV7" s="39">
        <v>40.6</v>
      </c>
      <c r="BW7" s="39">
        <v>56.04</v>
      </c>
      <c r="BX7" s="39">
        <v>58.52</v>
      </c>
      <c r="BY7" s="39">
        <v>59.22</v>
      </c>
      <c r="BZ7" s="39">
        <v>54.36</v>
      </c>
      <c r="CA7" s="39">
        <v>206.42</v>
      </c>
      <c r="CB7" s="39">
        <v>207.31</v>
      </c>
      <c r="CC7" s="39">
        <v>240.66</v>
      </c>
      <c r="CD7" s="39">
        <v>207.63</v>
      </c>
      <c r="CE7" s="39">
        <v>241.85</v>
      </c>
      <c r="CF7" s="39">
        <v>376.61</v>
      </c>
      <c r="CG7" s="39">
        <v>440.03</v>
      </c>
      <c r="CH7" s="39">
        <v>304.35000000000002</v>
      </c>
      <c r="CI7" s="39">
        <v>296.3</v>
      </c>
      <c r="CJ7" s="39">
        <v>292.89999999999998</v>
      </c>
      <c r="CK7" s="39">
        <v>296.39999999999998</v>
      </c>
      <c r="CL7" s="39">
        <v>54.01</v>
      </c>
      <c r="CM7" s="39">
        <v>53.62</v>
      </c>
      <c r="CN7" s="39">
        <v>50.25</v>
      </c>
      <c r="CO7" s="39">
        <v>53.42</v>
      </c>
      <c r="CP7" s="39">
        <v>52.42</v>
      </c>
      <c r="CQ7" s="39">
        <v>57.43</v>
      </c>
      <c r="CR7" s="39">
        <v>57.29</v>
      </c>
      <c r="CS7" s="39">
        <v>55.9</v>
      </c>
      <c r="CT7" s="39">
        <v>57.3</v>
      </c>
      <c r="CU7" s="39">
        <v>56.76</v>
      </c>
      <c r="CV7" s="39">
        <v>55.95</v>
      </c>
      <c r="CW7" s="39">
        <v>68.010000000000005</v>
      </c>
      <c r="CX7" s="39">
        <v>72.19</v>
      </c>
      <c r="CY7" s="39">
        <v>70.680000000000007</v>
      </c>
      <c r="CZ7" s="39">
        <v>70.680000000000007</v>
      </c>
      <c r="DA7" s="39">
        <v>70.680000000000007</v>
      </c>
      <c r="DB7" s="39">
        <v>73.83</v>
      </c>
      <c r="DC7" s="39">
        <v>73.69</v>
      </c>
      <c r="DD7" s="39">
        <v>73.28</v>
      </c>
      <c r="DE7" s="39">
        <v>72.42</v>
      </c>
      <c r="DF7" s="39">
        <v>73.069999999999993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2.48</v>
      </c>
      <c r="EE7" s="39">
        <v>1.03</v>
      </c>
      <c r="EF7" s="39">
        <v>1.04</v>
      </c>
      <c r="EG7" s="39">
        <v>0.57999999999999996</v>
      </c>
      <c r="EH7" s="39">
        <v>0.68</v>
      </c>
      <c r="EI7" s="39">
        <v>0.69</v>
      </c>
      <c r="EJ7" s="39">
        <v>0.65</v>
      </c>
      <c r="EK7" s="39">
        <v>0.53</v>
      </c>
      <c r="EL7" s="39">
        <v>0.72</v>
      </c>
      <c r="EM7" s="39">
        <v>0.53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