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経営比較分析表\"/>
    </mc:Choice>
  </mc:AlternateContent>
  <workbookProtection workbookAlgorithmName="SHA-512" workbookHashValue="RRSw2VWIHtnItzlKEIOkwL9l4gaq2DzTZ1b1FqR6k0rzKRksp4tGQwcXev9bfMFebH7WanyB6MN5sfBlQqfbHA==" workbookSaltValue="QZT+WzPqwr1+cerkgLA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<sst xmlns="http://schemas.openxmlformats.org/spreadsheetml/2006/main" count="228" uniqueCount="114">
  <si>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</si>
  <si>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</si>
  <si>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</si>
  <si>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</si>
  <si>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</si>
  <si>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</si>
  <si>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</si>
  <si>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</si>
  <si>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</si>
  <si>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</si>
  <si>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</si>
  <si>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</si>
  <si>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</si>
  <si>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</si>
  <si>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</si>
  <si>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</si>
  <si>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</si>
  <si>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</si>
  <si>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</si>
  <si>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</si>
  <si>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</si>
  <si>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</si>
  <si>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</si>
  <si>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</si>
  <si>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</si>
  <si>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</si>
  <si>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</si>
  <si>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</si>
  <si>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</si>
  <si>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</si>
  <si>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</si>
  <si>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</si>
  <si>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</si>
  <si>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</si>
  <si>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</si>
  <si>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</si>
  <si>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</si>
  <si>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</si>
  <si>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</si>
  <si>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</si>
  <si>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</si>
  <si>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</si>
  <si>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</si>
  <si>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</si>
  <si>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</si>
  <si>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</si>
  <si>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</si>
  <si>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</si>
  <si>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</si>
  <si>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</si>
  <si>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</si>
  <si>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</si>
  <si>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</si>
  <si>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</si>
  <si>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</si>
  <si>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</si>
  <si>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</si>
  <si>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</si>
  <si>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</si>
  <si>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</si>
  <si>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</si>
  <si>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</si>
  <si>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</si>
  <si>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</si>
  <si>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</si>
  <si>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</si>
  <si>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</si>
  <si>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</si>
  <si>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</si>
  <si>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</si>
  <si>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</si>
  <si>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</si>
  <si>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</si>
  <si>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</si>
  <si>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</si>
  <si>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</si>
  <si>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</si>
  <si>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</si>
  <si>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</si>
  <si>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</si>
  <si>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</si>
  <si>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</si>
  <si>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</si>
  <si>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</si>
  <si>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</si>
  <si>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</si>
  <si>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</si>
  <si>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</si>
  <si>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</si>
  <si>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</si>
  <si>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</si>
  <si>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</si>
  <si>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</si>
  <si>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</si>
  <si>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</si>
  <si>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</si>
  <si>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</si>
  <si>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</si>
  <si>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</si>
  <si>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</si>
  <si>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</si>
  <si>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</si>
  <si>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</si>
  <si>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</si>
  <si>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</si>
  <si>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</si>
  <si>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</si>
  <si>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</si>
  <si>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</si>
  <si>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</si>
  <si>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</si>
  <si>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収益的収支比率はH28年度から100％程度で推移はしているが、経費回収率をみると全国平均及び類似団体平均よりも低くく一般会計繰入金に依存しているのが現状である。
　また、水洗化率も全国平均及び類似団体平均より下回っているが、高齢世帯等であり過疎化・少子化の進行に伴い多くの加入を見込むには厳しい状況にある。</t>
    <phoneticPr fontId="4"/>
  </si>
  <si>
    <t>　処理場及びマンホールポンプ場に関しては、計画を立て修繕を実施しているが、供用開始後20年を経過する処理場もあるため計装盤等の大規模な改修が今後控えている。また、管路施設に関しては、管路自体よりもマンホールの蓋の劣化が見られ始めているので計画的に交換していく必要がある。</t>
    <phoneticPr fontId="4"/>
  </si>
  <si>
    <t>　供用開始後14～20年経過しているため、企業債の償還額は減ってきているが、修繕費は多額であり今後処理場のほかマンホールの蓋などの経費も必要となってくる。
　また、少子高齢化・過疎化の進行に伴い、使用料も減少してくる。
　今後必要となる財源を確保するためにも、28年度に策定した経営戦略を履行し未加入者の2割の早期加入を図るほか使用料の見直しを実施し、最適整備構想を活用し計画的な経営に努める。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</si>
</sst>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5D-4D23-9E57-E06877F23C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C5D-4D23-9E57-E06877F23C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formatCode="#,##0.00;&quot;△&quot;#,##0.00;&quot;-&quot;">
                  <c:v>45.53</c:v>
                </c:pt>
              </c:numCache>
            </c:numRef>
          </c:val>
          <c:extLst>
            <c:ext xmlns:c16="http://schemas.microsoft.com/office/drawing/2014/chart" uri="{C3380CC4-5D6E-409C-BE32-E72D297353CC}">
              <c16:uniqueId val="{00000000-E90D-43C5-90B6-B2F01E5549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90D-43C5-90B6-B2F01E5549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78.48</c:v>
                </c:pt>
                <c:pt idx="1">
                  <c:v>79.900000000000006</c:v>
                </c:pt>
                <c:pt idx="2">
                  <c:v>79.959999999999994</c:v>
                </c:pt>
                <c:pt idx="3">
                  <c:v>80</c:v>
                </c:pt>
                <c:pt idx="4">
                  <c:v>77.06</c:v>
                </c:pt>
              </c:numCache>
            </c:numRef>
          </c:val>
          <c:extLst>
            <c:ext xmlns:c16="http://schemas.microsoft.com/office/drawing/2014/chart" uri="{C3380CC4-5D6E-409C-BE32-E72D297353CC}">
              <c16:uniqueId val="{00000000-4D1C-458B-91CD-0A60796384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D1C-458B-91CD-0A60796384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42.57</c:v>
                </c:pt>
                <c:pt idx="1">
                  <c:v>49.89</c:v>
                </c:pt>
                <c:pt idx="2">
                  <c:v>100.51</c:v>
                </c:pt>
                <c:pt idx="3">
                  <c:v>92.9</c:v>
                </c:pt>
                <c:pt idx="4">
                  <c:v>100.5</c:v>
                </c:pt>
              </c:numCache>
            </c:numRef>
          </c:val>
          <c:extLst>
            <c:ext xmlns:c16="http://schemas.microsoft.com/office/drawing/2014/chart" uri="{C3380CC4-5D6E-409C-BE32-E72D297353CC}">
              <c16:uniqueId val="{00000000-92DC-4869-ABAA-625B065FD5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DC-4869-ABAA-625B065FD5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19-4666-A3B1-8D0A498F32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9-4666-A3B1-8D0A498F32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BA-4E33-B780-91474BE7CE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BA-4E33-B780-91474BE7CE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1A-49A0-8E1B-9A3C500B0E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1A-49A0-8E1B-9A3C500B0E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0A-423F-9928-51E50F80D1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0A-423F-9928-51E50F80D1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2404.79</c:v>
                </c:pt>
                <c:pt idx="1">
                  <c:v>2214.71</c:v>
                </c:pt>
                <c:pt idx="2">
                  <c:v>828.64</c:v>
                </c:pt>
                <c:pt idx="3">
                  <c:v>3304.69</c:v>
                </c:pt>
                <c:pt idx="4">
                  <c:v>2941.29</c:v>
                </c:pt>
              </c:numCache>
            </c:numRef>
          </c:val>
          <c:extLst>
            <c:ext xmlns:c16="http://schemas.microsoft.com/office/drawing/2014/chart" uri="{C3380CC4-5D6E-409C-BE32-E72D297353CC}">
              <c16:uniqueId val="{00000000-766D-419D-837C-B1D5CDFA40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66D-419D-837C-B1D5CDFA40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18.89</c:v>
                </c:pt>
                <c:pt idx="1">
                  <c:v>22.87</c:v>
                </c:pt>
                <c:pt idx="2">
                  <c:v>26.53</c:v>
                </c:pt>
                <c:pt idx="3">
                  <c:v>32.68</c:v>
                </c:pt>
                <c:pt idx="4">
                  <c:v>29.77</c:v>
                </c:pt>
              </c:numCache>
            </c:numRef>
          </c:val>
          <c:extLst>
            <c:ext xmlns:c16="http://schemas.microsoft.com/office/drawing/2014/chart" uri="{C3380CC4-5D6E-409C-BE32-E72D297353CC}">
              <c16:uniqueId val="{00000000-448F-47FC-B3DE-C5A4CEB7D3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48F-47FC-B3DE-C5A4CEB7D3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794.71</c:v>
                </c:pt>
                <c:pt idx="1">
                  <c:v>659.84</c:v>
                </c:pt>
                <c:pt idx="2">
                  <c:v>557.26</c:v>
                </c:pt>
                <c:pt idx="3">
                  <c:v>450.83</c:v>
                </c:pt>
                <c:pt idx="4">
                  <c:v>525.92999999999995</c:v>
                </c:pt>
              </c:numCache>
            </c:numRef>
          </c:val>
          <c:extLst>
            <c:ext xmlns:c16="http://schemas.microsoft.com/office/drawing/2014/chart" uri="{C3380CC4-5D6E-409C-BE32-E72D297353CC}">
              <c16:uniqueId val="{00000000-7566-4788-B9A5-A6E6168F74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566-4788-B9A5-A6E6168F74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柳津町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3408</v>
      </c>
      <c r="AM8" s="50"/>
      <c r="AN8" s="50"/>
      <c r="AO8" s="50"/>
      <c r="AP8" s="50"/>
      <c r="AQ8" s="50"/>
      <c r="AR8" s="50"/>
      <c r="AS8" s="50"/>
      <c r="AT8" s="45">
        <f>データ!T6</f>
        <v>175.82</v>
      </c>
      <c r="AU8" s="45"/>
      <c r="AV8" s="45"/>
      <c r="AW8" s="45"/>
      <c r="AX8" s="45"/>
      <c r="AY8" s="45"/>
      <c r="AZ8" s="45"/>
      <c r="BA8" s="45"/>
      <c r="BB8" s="45">
        <f>データ!U6</f>
        <v>19.38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32.369999999999997</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1081</v>
      </c>
      <c r="AM10" s="50"/>
      <c r="AN10" s="50"/>
      <c r="AO10" s="50"/>
      <c r="AP10" s="50"/>
      <c r="AQ10" s="50"/>
      <c r="AR10" s="50"/>
      <c r="AS10" s="50"/>
      <c r="AT10" s="45">
        <f>データ!W6</f>
        <v>0.52</v>
      </c>
      <c r="AU10" s="45"/>
      <c r="AV10" s="45"/>
      <c r="AW10" s="45"/>
      <c r="AX10" s="45"/>
      <c r="AY10" s="45"/>
      <c r="AZ10" s="45"/>
      <c r="BA10" s="45"/>
      <c r="BB10" s="45">
        <f>データ!X6</f>
        <v>2078.85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osL6GhNpe0+s9nj8NwU8sAavtATK7FYXzCJxTr1SCjrV7rmtszxPEC/BkAxHyuhYy3LKm+QbKR9AlYXBkrtasg==" saltValue="UlQQg9P8kqEhbmhjlnBj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74233</v>
      </c>
      <c r="D6" s="33">
        <f t="shared" si="3"/>
        <v>47</v>
      </c>
      <c r="E6" s="33">
        <f t="shared" si="3"/>
        <v>17</v>
      </c>
      <c r="F6" s="33">
        <f t="shared" si="3"/>
        <v>5</v>
      </c>
      <c r="G6" s="33">
        <f t="shared" si="3"/>
        <v>0</v>
      </c>
      <c r="H6" s="33" t="str">
        <f t="shared" si="3"/>
        <v>福島県　柳津町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32.369999999999997</v>
      </c>
      <c r="Q6" s="34">
        <f t="shared" si="3"/>
        <v>100</v>
      </c>
      <c r="R6" s="34">
        <f t="shared" si="3"/>
        <v>3780</v>
      </c>
      <c r="S6" s="34">
        <f t="shared" si="3"/>
        <v>3408</v>
      </c>
      <c r="T6" s="34">
        <f t="shared" si="3"/>
        <v>175.82</v>
      </c>
      <c r="U6" s="34">
        <f t="shared" si="3"/>
        <v>19.38</v>
      </c>
      <c r="V6" s="34">
        <f t="shared" si="3"/>
        <v>1081</v>
      </c>
      <c r="W6" s="34">
        <f t="shared" si="3"/>
        <v>0.52</v>
      </c>
      <c r="X6" s="34">
        <f t="shared" si="3"/>
        <v>2078.85</v>
      </c>
      <c r="Y6" s="35">
        <f>IF(Y7="",NA(),Y7)</f>
        <v>42.57</v>
      </c>
      <c r="Z6" s="35">
        <f t="shared" ref="Z6:AH6" si="4">IF(Z7="",NA(),Z7)</f>
        <v>49.89</v>
      </c>
      <c r="AA6" s="35">
        <f t="shared" si="4"/>
        <v>100.51</v>
      </c>
      <c r="AB6" s="35">
        <f t="shared" si="4"/>
        <v>92.9</v>
      </c>
      <c r="AC6" s="35">
        <f t="shared" si="4"/>
        <v>100.5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2404.79</v>
      </c>
      <c r="BG6" s="35">
        <f t="shared" ref="BG6:BO6" si="7">IF(BG7="",NA(),BG7)</f>
        <v>2214.71</v>
      </c>
      <c r="BH6" s="35">
        <f t="shared" si="7"/>
        <v>828.64</v>
      </c>
      <c r="BI6" s="35">
        <f t="shared" si="7"/>
        <v>3304.69</v>
      </c>
      <c r="BJ6" s="35">
        <f t="shared" si="7"/>
        <v>2941.29</v>
      </c>
      <c r="BK6" s="35">
        <f t="shared" si="7"/>
        <v>1044.8</v>
      </c>
      <c r="BL6" s="35">
        <f t="shared" si="7"/>
        <v>1081.8</v>
      </c>
      <c r="BM6" s="35">
        <f t="shared" si="7"/>
        <v>974.93</v>
      </c>
      <c r="BN6" s="35">
        <f t="shared" si="7"/>
        <v>855.8</v>
      </c>
      <c r="BO6" s="35">
        <f t="shared" si="7"/>
        <v>789.46</v>
      </c>
      <c r="BP6" s="34" t="str">
        <f>IF(BP7="","",IF(BP7="-","【-】","【"&amp;SUBSTITUTE(TEXT(BP7,"#,##0.00"),"-","△")&amp;"】"))</f>
        <v>【747.76】</v>
      </c>
      <c r="BQ6" s="35">
        <f>IF(BQ7="",NA(),BQ7)</f>
        <v>18.89</v>
      </c>
      <c r="BR6" s="35">
        <f t="shared" ref="BR6:BZ6" si="8">IF(BR7="",NA(),BR7)</f>
        <v>22.87</v>
      </c>
      <c r="BS6" s="35">
        <f t="shared" si="8"/>
        <v>26.53</v>
      </c>
      <c r="BT6" s="35">
        <f t="shared" si="8"/>
        <v>32.68</v>
      </c>
      <c r="BU6" s="35">
        <f t="shared" si="8"/>
        <v>29.77</v>
      </c>
      <c r="BV6" s="35">
        <f t="shared" si="8"/>
        <v>50.82</v>
      </c>
      <c r="BW6" s="35">
        <f t="shared" si="8"/>
        <v>52.19</v>
      </c>
      <c r="BX6" s="35">
        <f t="shared" si="8"/>
        <v>55.32</v>
      </c>
      <c r="BY6" s="35">
        <f t="shared" si="8"/>
        <v>59.8</v>
      </c>
      <c r="BZ6" s="35">
        <f t="shared" si="8"/>
        <v>57.77</v>
      </c>
      <c r="CA6" s="34" t="str">
        <f>IF(CA7="","",IF(CA7="-","【-】","【"&amp;SUBSTITUTE(TEXT(CA7,"#,##0.00"),"-","△")&amp;"】"))</f>
        <v>【59.51】</v>
      </c>
      <c r="CB6" s="35">
        <f>IF(CB7="",NA(),CB7)</f>
        <v>794.71</v>
      </c>
      <c r="CC6" s="35">
        <f t="shared" ref="CC6:CK6" si="9">IF(CC7="",NA(),CC7)</f>
        <v>659.84</v>
      </c>
      <c r="CD6" s="35">
        <f t="shared" si="9"/>
        <v>557.26</v>
      </c>
      <c r="CE6" s="35">
        <f t="shared" si="9"/>
        <v>450.83</v>
      </c>
      <c r="CF6" s="35">
        <f t="shared" si="9"/>
        <v>525.92999999999995</v>
      </c>
      <c r="CG6" s="35">
        <f t="shared" si="9"/>
        <v>300.52</v>
      </c>
      <c r="CH6" s="35">
        <f t="shared" si="9"/>
        <v>296.14</v>
      </c>
      <c r="CI6" s="35">
        <f t="shared" si="9"/>
        <v>283.17</v>
      </c>
      <c r="CJ6" s="35">
        <f t="shared" si="9"/>
        <v>263.76</v>
      </c>
      <c r="CK6" s="35">
        <f t="shared" si="9"/>
        <v>274.35000000000002</v>
      </c>
      <c r="CL6" s="34" t="str">
        <f>IF(CL7="","",IF(CL7="-","【-】","【"&amp;SUBSTITUTE(TEXT(CL7,"#,##0.00"),"-","△")&amp;"】"))</f>
        <v>【261.46】</v>
      </c>
      <c r="CM6" s="34">
        <f>IF(CM7="",NA(),CM7)</f>
        <v>0</v>
      </c>
      <c r="CN6" s="34">
        <f t="shared" ref="CN6:CV6" si="10">IF(CN7="",NA(),CN7)</f>
        <v>0</v>
      </c>
      <c r="CO6" s="34">
        <f t="shared" si="10"/>
        <v>0</v>
      </c>
      <c r="CP6" s="34">
        <f t="shared" si="10"/>
        <v>0</v>
      </c>
      <c r="CQ6" s="35">
        <f t="shared" si="10"/>
        <v>45.53</v>
      </c>
      <c r="CR6" s="35">
        <f t="shared" si="10"/>
        <v>53.24</v>
      </c>
      <c r="CS6" s="35">
        <f t="shared" si="10"/>
        <v>52.31</v>
      </c>
      <c r="CT6" s="35">
        <f t="shared" si="10"/>
        <v>60.65</v>
      </c>
      <c r="CU6" s="35">
        <f t="shared" si="10"/>
        <v>51.75</v>
      </c>
      <c r="CV6" s="35">
        <f t="shared" si="10"/>
        <v>50.68</v>
      </c>
      <c r="CW6" s="34" t="str">
        <f>IF(CW7="","",IF(CW7="-","【-】","【"&amp;SUBSTITUTE(TEXT(CW7,"#,##0.00"),"-","△")&amp;"】"))</f>
        <v>【52.23】</v>
      </c>
      <c r="CX6" s="35">
        <f>IF(CX7="",NA(),CX7)</f>
        <v>78.48</v>
      </c>
      <c r="CY6" s="35">
        <f t="shared" ref="CY6:DG6" si="11">IF(CY7="",NA(),CY7)</f>
        <v>79.900000000000006</v>
      </c>
      <c r="CZ6" s="35">
        <f t="shared" si="11"/>
        <v>79.959999999999994</v>
      </c>
      <c r="DA6" s="35">
        <f t="shared" si="11"/>
        <v>80</v>
      </c>
      <c r="DB6" s="35">
        <f t="shared" si="11"/>
        <v>77.06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74233</v>
      </c>
      <c r="D7" s="37">
        <v>47</v>
      </c>
      <c r="E7" s="37">
        <v>17</v>
      </c>
      <c r="F7" s="37">
        <v>5</v>
      </c>
      <c r="G7" s="37">
        <v>0</v>
      </c>
      <c r="H7" s="37" t="s">
        <v>98</v>
      </c>
      <c r="I7" s="37" t="s">
        <v>99</v>
      </c>
      <c r="J7" s="37" t="s">
        <v>100</v>
      </c>
      <c r="K7" s="37" t="s">
        <v>101</v>
      </c>
      <c r="L7" s="37" t="s">
        <v>102</v>
      </c>
      <c r="M7" s="37" t="s">
        <v>103</v>
      </c>
      <c r="N7" s="38" t="s">
        <v>104</v>
      </c>
      <c r="O7" s="38" t="s">
        <v>105</v>
      </c>
      <c r="P7" s="38">
        <v>32.369999999999997</v>
      </c>
      <c r="Q7" s="38">
        <v>100</v>
      </c>
      <c r="R7" s="38">
        <v>3780</v>
      </c>
      <c r="S7" s="38">
        <v>3408</v>
      </c>
      <c r="T7" s="38">
        <v>175.82</v>
      </c>
      <c r="U7" s="38">
        <v>19.38</v>
      </c>
      <c r="V7" s="38">
        <v>1081</v>
      </c>
      <c r="W7" s="38">
        <v>0.52</v>
      </c>
      <c r="X7" s="38">
        <v>2078.85</v>
      </c>
      <c r="Y7" s="38">
        <v>42.57</v>
      </c>
      <c r="Z7" s="38">
        <v>49.89</v>
      </c>
      <c r="AA7" s="38">
        <v>100.51</v>
      </c>
      <c r="AB7" s="38">
        <v>92.9</v>
      </c>
      <c r="AC7" s="38">
        <v>100.5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2404.79</v>
      </c>
      <c r="BG7" s="38">
        <v>2214.71</v>
      </c>
      <c r="BH7" s="38">
        <v>828.64</v>
      </c>
      <c r="BI7" s="38">
        <v>3304.69</v>
      </c>
      <c r="BJ7" s="38">
        <v>2941.29</v>
      </c>
      <c r="BK7" s="38">
        <v>1044.8</v>
      </c>
      <c r="BL7" s="38">
        <v>1081.8</v>
      </c>
      <c r="BM7" s="38">
        <v>974.93</v>
      </c>
      <c r="BN7" s="38">
        <v>855.8</v>
      </c>
      <c r="BO7" s="38">
        <v>789.46</v>
      </c>
      <c r="BP7" s="38">
        <v>747.76</v>
      </c>
      <c r="BQ7" s="38">
        <v>18.89</v>
      </c>
      <c r="BR7" s="38">
        <v>22.87</v>
      </c>
      <c r="BS7" s="38">
        <v>26.53</v>
      </c>
      <c r="BT7" s="38">
        <v>32.68</v>
      </c>
      <c r="BU7" s="38">
        <v>29.77</v>
      </c>
      <c r="BV7" s="38">
        <v>50.82</v>
      </c>
      <c r="BW7" s="38">
        <v>52.19</v>
      </c>
      <c r="BX7" s="38">
        <v>55.32</v>
      </c>
      <c r="BY7" s="38">
        <v>59.8</v>
      </c>
      <c r="BZ7" s="38">
        <v>57.77</v>
      </c>
      <c r="CA7" s="38">
        <v>59.51</v>
      </c>
      <c r="CB7" s="38">
        <v>794.71</v>
      </c>
      <c r="CC7" s="38">
        <v>659.84</v>
      </c>
      <c r="CD7" s="38">
        <v>557.26</v>
      </c>
      <c r="CE7" s="38">
        <v>450.83</v>
      </c>
      <c r="CF7" s="38">
        <v>525.92999999999995</v>
      </c>
      <c r="CG7" s="38">
        <v>300.52</v>
      </c>
      <c r="CH7" s="38">
        <v>296.14</v>
      </c>
      <c r="CI7" s="38">
        <v>283.17</v>
      </c>
      <c r="CJ7" s="38">
        <v>263.76</v>
      </c>
      <c r="CK7" s="38">
        <v>274.35000000000002</v>
      </c>
      <c r="CL7" s="38">
        <v>261.45999999999998</v>
      </c>
      <c r="CM7" s="38">
        <v>0</v>
      </c>
      <c r="CN7" s="38">
        <v>0</v>
      </c>
      <c r="CO7" s="38">
        <v>0</v>
      </c>
      <c r="CP7" s="38">
        <v>0</v>
      </c>
      <c r="CQ7" s="38">
        <v>45.53</v>
      </c>
      <c r="CR7" s="38">
        <v>53.24</v>
      </c>
      <c r="CS7" s="38">
        <v>52.31</v>
      </c>
      <c r="CT7" s="38">
        <v>60.65</v>
      </c>
      <c r="CU7" s="38">
        <v>51.75</v>
      </c>
      <c r="CV7" s="38">
        <v>50.68</v>
      </c>
      <c r="CW7" s="38">
        <v>52.23</v>
      </c>
      <c r="CX7" s="38">
        <v>78.48</v>
      </c>
      <c r="CY7" s="38">
        <v>79.900000000000006</v>
      </c>
      <c r="CZ7" s="38">
        <v>79.959999999999994</v>
      </c>
      <c r="DA7" s="38">
        <v>80</v>
      </c>
      <c r="DB7" s="38">
        <v>77.06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2020-01-30T08:56:02Z</cp:lastPrinted>
  <dcterms:created xsi:type="dcterms:W3CDTF">2019-12-05T05:17:04Z</dcterms:created>
  <dcterms:modified xsi:type="dcterms:W3CDTF">2020-01-30T08:56:06Z</dcterms:modified>
  <cp:category/>
</cp:coreProperties>
</file>