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192.168.34.205\グループ専用\建設水道ｸﾞﾙｰﾌﾟ専用\🎼橋間🎶\農業集落排水\市町村財政課\R01(H31)\R02.01.15 経営比較分析表の分析等について（依頼）\提出\"/>
    </mc:Choice>
  </mc:AlternateContent>
  <xr:revisionPtr revIDLastSave="0" documentId="13_ncr:1_{C2EA7469-05E5-42C6-8359-FC6F03CBF9A1}" xr6:coauthVersionLast="43" xr6:coauthVersionMax="43" xr10:uidLastSave="{00000000-0000-0000-0000-000000000000}"/>
  <workbookProtection workbookAlgorithmName="SHA-512" workbookHashValue="ddSn35b0IW354t4mkaeJ4WiuEFb9811N4Kj3YzDybM/c1yeqfXEu24UziNyoysOAM/L5nfQBY/H/WlzNYpKCQg==" workbookSaltValue="nP7QqUVnwVsxRYa58fk9SA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O6" i="5" l="1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6" i="4"/>
  <c r="AT10" i="4"/>
  <c r="AL10" i="4"/>
  <c r="AD10" i="4"/>
  <c r="P10" i="4"/>
  <c r="I10" i="4"/>
  <c r="B10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<sst xmlns="http://schemas.openxmlformats.org/spreadsheetml/2006/main" count="227" uniqueCount="113">
  <si>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</si>
  <si>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</si>
  <si>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</si>
  <si>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</si>
  <si>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</si>
  <si>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</si>
  <si>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</si>
  <si>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</si>
  <si>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</si>
  <si>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</si>
  <si>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</si>
  <si>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</si>
  <si>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</si>
  <si>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</si>
  <si>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</si>
  <si>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</si>
  <si>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</si>
  <si>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</si>
  <si>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</si>
  <si>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</si>
  <si>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</si>
  <si>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</si>
  <si>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</si>
  <si>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</si>
  <si>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</si>
  <si>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</si>
  <si>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</si>
  <si>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</si>
  <si>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</si>
  <si>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</si>
  <si>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</si>
  <si>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</si>
  <si>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</si>
  <si>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</si>
  <si>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</si>
  <si>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</si>
  <si>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</si>
  <si>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</si>
  <si>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</si>
  <si>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</si>
  <si>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</si>
  <si>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</si>
  <si>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</si>
  <si>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</si>
  <si>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</si>
  <si>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</si>
  <si>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</si>
  <si>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</si>
  <si>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</si>
  <si>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</si>
  <si>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</si>
  <si>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</si>
  <si>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</si>
  <si>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</si>
  <si>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</si>
  <si>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</si>
  <si>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</si>
  <si>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</si>
  <si>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</si>
  <si>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</si>
  <si>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</si>
  <si>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</si>
  <si>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</si>
  <si>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</si>
  <si>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</si>
  <si>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</si>
  <si>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</si>
  <si>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</si>
  <si>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</si>
  <si>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</si>
  <si>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</si>
  <si>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</si>
  <si>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</si>
  <si>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</si>
  <si>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</si>
  <si>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</si>
  <si>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</si>
  <si>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</si>
  <si>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</si>
  <si>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</si>
  <si>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</si>
  <si>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</si>
  <si>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</si>
  <si>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</si>
  <si>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</si>
  <si>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</si>
  <si>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</si>
  <si>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</si>
  <si>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</si>
  <si>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</si>
  <si>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</si>
  <si>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</si>
  <si>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</si>
  <si>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</si>
  <si>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</si>
  <si>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</si>
  <si>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</si>
  <si>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</si>
  <si>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泉崎村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</si>
  <si>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</si>
  <si>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</si>
  <si>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</si>
  <si>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</si>
  <si>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</si>
  <si>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</si>
  <si>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</si>
  <si>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</si>
  <si>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</si>
  <si>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</si>
  <si>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</si>
  <si>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</si>
  <si>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健全経営ではあるものの、今後も経費の削減や、使用料の増収に努め、健全経営を図っていきたい。</t>
    <phoneticPr fontId="4"/>
  </si>
  <si>
    <t>地方債償還金が減っているが、さらなる費用削減をし、今後も健全経営を続けていく。
また、未回収の使用料の回収に努め、適正な使用料の収入を確保したい。
水洗化率は、97.08％と高い水準であるが、さらなる水洗化率の向上に努めていきたい。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</si>
</sst>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1-442F-A010-9F66B5CA1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0.11</c:v>
                </c:pt>
                <c:pt idx="2">
                  <c:v>0.05</c:v>
                </c:pt>
                <c:pt idx="3">
                  <c:v>0.44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1-442F-A010-9F66B5CA1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56.79</c:v>
                </c:pt>
                <c:pt idx="1">
                  <c:v>56.79</c:v>
                </c:pt>
                <c:pt idx="2">
                  <c:v>56.79</c:v>
                </c:pt>
                <c:pt idx="3">
                  <c:v>56.79</c:v>
                </c:pt>
                <c:pt idx="4">
                  <c:v>61.02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3AE-949E-288DA837B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57.3</c:v>
                </c:pt>
                <c:pt idx="2">
                  <c:v>56</c:v>
                </c:pt>
                <c:pt idx="3">
                  <c:v>56.01</c:v>
                </c:pt>
                <c:pt idx="4">
                  <c:v>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08-43AE-949E-288DA837B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96.83</c:v>
                </c:pt>
                <c:pt idx="1">
                  <c:v>98.04</c:v>
                </c:pt>
                <c:pt idx="2">
                  <c:v>97.14</c:v>
                </c:pt>
                <c:pt idx="3">
                  <c:v>97.11</c:v>
                </c:pt>
                <c:pt idx="4">
                  <c:v>97.08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B-466B-BF27-049C259FA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89.43</c:v>
                </c:pt>
                <c:pt idx="2">
                  <c:v>89.51</c:v>
                </c:pt>
                <c:pt idx="3">
                  <c:v>89.77</c:v>
                </c:pt>
                <c:pt idx="4">
                  <c:v>90.04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B-466B-BF27-049C259FA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82.69</c:v>
                </c:pt>
                <c:pt idx="1">
                  <c:v>76.209999999999994</c:v>
                </c:pt>
                <c:pt idx="2">
                  <c:v>83.55</c:v>
                </c:pt>
                <c:pt idx="3">
                  <c:v>86.04</c:v>
                </c:pt>
                <c:pt idx="4">
                  <c:v>69.58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1-4675-BA39-999CD69CD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A1-4675-BA39-999CD69CD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D-4657-B142-5F251337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DD-4657-B142-5F251337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3-4967-AD29-4D2372E81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3-4967-AD29-4D2372E81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5-473E-A6FE-639C2154F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A5-473E-A6FE-639C2154F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E-431B-B338-67BCE1C11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E-431B-B338-67BCE1C11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275.94</c:v>
                </c:pt>
                <c:pt idx="1">
                  <c:v>855.24</c:v>
                </c:pt>
                <c:pt idx="2">
                  <c:v>742.81</c:v>
                </c:pt>
                <c:pt idx="3">
                  <c:v>628.41999999999996</c:v>
                </c:pt>
                <c:pt idx="4">
                  <c:v>554.16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A-4400-9EB3-06C1F8F18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721.43</c:v>
                </c:pt>
                <c:pt idx="2">
                  <c:v>685.34</c:v>
                </c:pt>
                <c:pt idx="3">
                  <c:v>684.74</c:v>
                </c:pt>
                <c:pt idx="4">
                  <c:v>654.91999999999996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A-4400-9EB3-06C1F8F18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66</c:v>
                </c:pt>
                <c:pt idx="1">
                  <c:v>56.9</c:v>
                </c:pt>
                <c:pt idx="2">
                  <c:v>68.17</c:v>
                </c:pt>
                <c:pt idx="3">
                  <c:v>63.25</c:v>
                </c:pt>
                <c:pt idx="4">
                  <c:v>64.650000000000006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E-46BE-9128-0AD6FDF7A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59.3</c:v>
                </c:pt>
                <c:pt idx="2">
                  <c:v>59.83</c:v>
                </c:pt>
                <c:pt idx="3">
                  <c:v>65.33</c:v>
                </c:pt>
                <c:pt idx="4">
                  <c:v>65.39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5E-46BE-9128-0AD6FDF7A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122.82</c:v>
                </c:pt>
                <c:pt idx="1">
                  <c:v>154.38</c:v>
                </c:pt>
                <c:pt idx="2">
                  <c:v>135.15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B-4FBD-BFF4-8318CB03D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248.14</c:v>
                </c:pt>
                <c:pt idx="2">
                  <c:v>246.66</c:v>
                </c:pt>
                <c:pt idx="3">
                  <c:v>227.43</c:v>
                </c:pt>
                <c:pt idx="4">
                  <c:v>230.88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B-4FBD-BFF4-8318CB03D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70" zoomScaleNormal="7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福島県　泉崎村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6487</v>
      </c>
      <c r="AM8" s="68"/>
      <c r="AN8" s="68"/>
      <c r="AO8" s="68"/>
      <c r="AP8" s="68"/>
      <c r="AQ8" s="68"/>
      <c r="AR8" s="68"/>
      <c r="AS8" s="68"/>
      <c r="AT8" s="67">
        <f>データ!T6</f>
        <v>35.43</v>
      </c>
      <c r="AU8" s="67"/>
      <c r="AV8" s="67"/>
      <c r="AW8" s="67"/>
      <c r="AX8" s="67"/>
      <c r="AY8" s="67"/>
      <c r="AZ8" s="67"/>
      <c r="BA8" s="67"/>
      <c r="BB8" s="67">
        <f>データ!U6</f>
        <v>183.09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95.73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3060</v>
      </c>
      <c r="AE10" s="68"/>
      <c r="AF10" s="68"/>
      <c r="AG10" s="68"/>
      <c r="AH10" s="68"/>
      <c r="AI10" s="68"/>
      <c r="AJ10" s="68"/>
      <c r="AK10" s="2"/>
      <c r="AL10" s="68">
        <f>データ!V6</f>
        <v>6172</v>
      </c>
      <c r="AM10" s="68"/>
      <c r="AN10" s="68"/>
      <c r="AO10" s="68"/>
      <c r="AP10" s="68"/>
      <c r="AQ10" s="68"/>
      <c r="AR10" s="68"/>
      <c r="AS10" s="68"/>
      <c r="AT10" s="67">
        <f>データ!W6</f>
        <v>17.3</v>
      </c>
      <c r="AU10" s="67"/>
      <c r="AV10" s="67"/>
      <c r="AW10" s="67"/>
      <c r="AX10" s="67"/>
      <c r="AY10" s="67"/>
      <c r="AZ10" s="67"/>
      <c r="BA10" s="67"/>
      <c r="BB10" s="67">
        <f>データ!X6</f>
        <v>356.76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112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111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43</v>
      </c>
      <c r="N86" s="26" t="s">
        <v>44</v>
      </c>
      <c r="O86" s="26" t="str">
        <f>データ!EO6</f>
        <v>【0.02】</v>
      </c>
    </row>
  </sheetData>
  <sheetProtection algorithmName="SHA-512" hashValue="Cc0beFSVI/mWHH8GT+UE+h4+RFRQaxWJgIcymf4NJtFWTi7dpLLLcRENXKejQoMk3c1X7wKur4uZ27DAaUnwNA==" saltValue="SHWQAz6IjmU/rzw1CZtOw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74641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泉崎村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95.73</v>
      </c>
      <c r="Q6" s="34">
        <f t="shared" si="3"/>
        <v>100</v>
      </c>
      <c r="R6" s="34">
        <f t="shared" si="3"/>
        <v>3060</v>
      </c>
      <c r="S6" s="34">
        <f t="shared" si="3"/>
        <v>6487</v>
      </c>
      <c r="T6" s="34">
        <f t="shared" si="3"/>
        <v>35.43</v>
      </c>
      <c r="U6" s="34">
        <f t="shared" si="3"/>
        <v>183.09</v>
      </c>
      <c r="V6" s="34">
        <f t="shared" si="3"/>
        <v>6172</v>
      </c>
      <c r="W6" s="34">
        <f t="shared" si="3"/>
        <v>17.3</v>
      </c>
      <c r="X6" s="34">
        <f t="shared" si="3"/>
        <v>356.76</v>
      </c>
      <c r="Y6" s="35">
        <f>IF(Y7="",NA(),Y7)</f>
        <v>82.69</v>
      </c>
      <c r="Z6" s="35">
        <f t="shared" ref="Z6:AH6" si="4">IF(Z7="",NA(),Z7)</f>
        <v>76.209999999999994</v>
      </c>
      <c r="AA6" s="35">
        <f t="shared" si="4"/>
        <v>83.55</v>
      </c>
      <c r="AB6" s="35">
        <f t="shared" si="4"/>
        <v>86.04</v>
      </c>
      <c r="AC6" s="35">
        <f t="shared" si="4"/>
        <v>69.58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275.94</v>
      </c>
      <c r="BG6" s="35">
        <f t="shared" ref="BG6:BO6" si="7">IF(BG7="",NA(),BG7)</f>
        <v>855.24</v>
      </c>
      <c r="BH6" s="35">
        <f t="shared" si="7"/>
        <v>742.81</v>
      </c>
      <c r="BI6" s="35">
        <f t="shared" si="7"/>
        <v>628.41999999999996</v>
      </c>
      <c r="BJ6" s="35">
        <f t="shared" si="7"/>
        <v>554.16</v>
      </c>
      <c r="BK6" s="35">
        <f t="shared" si="7"/>
        <v>1044.8</v>
      </c>
      <c r="BL6" s="35">
        <f t="shared" si="7"/>
        <v>721.43</v>
      </c>
      <c r="BM6" s="35">
        <f t="shared" si="7"/>
        <v>685.34</v>
      </c>
      <c r="BN6" s="35">
        <f t="shared" si="7"/>
        <v>684.74</v>
      </c>
      <c r="BO6" s="35">
        <f t="shared" si="7"/>
        <v>654.91999999999996</v>
      </c>
      <c r="BP6" s="34" t="str">
        <f>IF(BP7="","",IF(BP7="-","【-】","【"&amp;SUBSTITUTE(TEXT(BP7,"#,##0.00"),"-","△")&amp;"】"))</f>
        <v>【747.76】</v>
      </c>
      <c r="BQ6" s="35">
        <f>IF(BQ7="",NA(),BQ7)</f>
        <v>66</v>
      </c>
      <c r="BR6" s="35">
        <f t="shared" ref="BR6:BZ6" si="8">IF(BR7="",NA(),BR7)</f>
        <v>56.9</v>
      </c>
      <c r="BS6" s="35">
        <f t="shared" si="8"/>
        <v>68.17</v>
      </c>
      <c r="BT6" s="35">
        <f t="shared" si="8"/>
        <v>63.25</v>
      </c>
      <c r="BU6" s="35">
        <f t="shared" si="8"/>
        <v>64.650000000000006</v>
      </c>
      <c r="BV6" s="35">
        <f t="shared" si="8"/>
        <v>50.82</v>
      </c>
      <c r="BW6" s="35">
        <f t="shared" si="8"/>
        <v>59.3</v>
      </c>
      <c r="BX6" s="35">
        <f t="shared" si="8"/>
        <v>59.83</v>
      </c>
      <c r="BY6" s="35">
        <f t="shared" si="8"/>
        <v>65.33</v>
      </c>
      <c r="BZ6" s="35">
        <f t="shared" si="8"/>
        <v>65.39</v>
      </c>
      <c r="CA6" s="34" t="str">
        <f>IF(CA7="","",IF(CA7="-","【-】","【"&amp;SUBSTITUTE(TEXT(CA7,"#,##0.00"),"-","△")&amp;"】"))</f>
        <v>【59.51】</v>
      </c>
      <c r="CB6" s="35">
        <f>IF(CB7="",NA(),CB7)</f>
        <v>122.82</v>
      </c>
      <c r="CC6" s="35">
        <f t="shared" ref="CC6:CK6" si="9">IF(CC7="",NA(),CC7)</f>
        <v>154.38</v>
      </c>
      <c r="CD6" s="35">
        <f t="shared" si="9"/>
        <v>135.15</v>
      </c>
      <c r="CE6" s="35">
        <f t="shared" si="9"/>
        <v>150</v>
      </c>
      <c r="CF6" s="35">
        <f t="shared" si="9"/>
        <v>150</v>
      </c>
      <c r="CG6" s="35">
        <f t="shared" si="9"/>
        <v>300.52</v>
      </c>
      <c r="CH6" s="35">
        <f t="shared" si="9"/>
        <v>248.14</v>
      </c>
      <c r="CI6" s="35">
        <f t="shared" si="9"/>
        <v>246.66</v>
      </c>
      <c r="CJ6" s="35">
        <f t="shared" si="9"/>
        <v>227.43</v>
      </c>
      <c r="CK6" s="35">
        <f t="shared" si="9"/>
        <v>230.88</v>
      </c>
      <c r="CL6" s="34" t="str">
        <f>IF(CL7="","",IF(CL7="-","【-】","【"&amp;SUBSTITUTE(TEXT(CL7,"#,##0.00"),"-","△")&amp;"】"))</f>
        <v>【261.46】</v>
      </c>
      <c r="CM6" s="35">
        <f>IF(CM7="",NA(),CM7)</f>
        <v>56.79</v>
      </c>
      <c r="CN6" s="35">
        <f t="shared" ref="CN6:CV6" si="10">IF(CN7="",NA(),CN7)</f>
        <v>56.79</v>
      </c>
      <c r="CO6" s="35">
        <f t="shared" si="10"/>
        <v>56.79</v>
      </c>
      <c r="CP6" s="35">
        <f t="shared" si="10"/>
        <v>56.79</v>
      </c>
      <c r="CQ6" s="35">
        <f t="shared" si="10"/>
        <v>61.02</v>
      </c>
      <c r="CR6" s="35">
        <f t="shared" si="10"/>
        <v>53.24</v>
      </c>
      <c r="CS6" s="35">
        <f t="shared" si="10"/>
        <v>57.3</v>
      </c>
      <c r="CT6" s="35">
        <f t="shared" si="10"/>
        <v>56</v>
      </c>
      <c r="CU6" s="35">
        <f t="shared" si="10"/>
        <v>56.01</v>
      </c>
      <c r="CV6" s="35">
        <f t="shared" si="10"/>
        <v>56.72</v>
      </c>
      <c r="CW6" s="34" t="str">
        <f>IF(CW7="","",IF(CW7="-","【-】","【"&amp;SUBSTITUTE(TEXT(CW7,"#,##0.00"),"-","△")&amp;"】"))</f>
        <v>【52.23】</v>
      </c>
      <c r="CX6" s="35">
        <f>IF(CX7="",NA(),CX7)</f>
        <v>96.83</v>
      </c>
      <c r="CY6" s="35">
        <f t="shared" ref="CY6:DG6" si="11">IF(CY7="",NA(),CY7)</f>
        <v>98.04</v>
      </c>
      <c r="CZ6" s="35">
        <f t="shared" si="11"/>
        <v>97.14</v>
      </c>
      <c r="DA6" s="35">
        <f t="shared" si="11"/>
        <v>97.11</v>
      </c>
      <c r="DB6" s="35">
        <f t="shared" si="11"/>
        <v>97.08</v>
      </c>
      <c r="DC6" s="35">
        <f t="shared" si="11"/>
        <v>84.07</v>
      </c>
      <c r="DD6" s="35">
        <f t="shared" si="11"/>
        <v>89.43</v>
      </c>
      <c r="DE6" s="35">
        <f t="shared" si="11"/>
        <v>89.51</v>
      </c>
      <c r="DF6" s="35">
        <f t="shared" si="11"/>
        <v>89.77</v>
      </c>
      <c r="DG6" s="35">
        <f t="shared" si="11"/>
        <v>90.04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0.11</v>
      </c>
      <c r="EL6" s="35">
        <f t="shared" si="14"/>
        <v>0.05</v>
      </c>
      <c r="EM6" s="35">
        <f t="shared" si="14"/>
        <v>0.44</v>
      </c>
      <c r="EN6" s="35">
        <f t="shared" si="14"/>
        <v>0.04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74641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95.73</v>
      </c>
      <c r="Q7" s="38">
        <v>100</v>
      </c>
      <c r="R7" s="38">
        <v>3060</v>
      </c>
      <c r="S7" s="38">
        <v>6487</v>
      </c>
      <c r="T7" s="38">
        <v>35.43</v>
      </c>
      <c r="U7" s="38">
        <v>183.09</v>
      </c>
      <c r="V7" s="38">
        <v>6172</v>
      </c>
      <c r="W7" s="38">
        <v>17.3</v>
      </c>
      <c r="X7" s="38">
        <v>356.76</v>
      </c>
      <c r="Y7" s="38">
        <v>82.69</v>
      </c>
      <c r="Z7" s="38">
        <v>76.209999999999994</v>
      </c>
      <c r="AA7" s="38">
        <v>83.55</v>
      </c>
      <c r="AB7" s="38">
        <v>86.04</v>
      </c>
      <c r="AC7" s="38">
        <v>69.58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275.94</v>
      </c>
      <c r="BG7" s="38">
        <v>855.24</v>
      </c>
      <c r="BH7" s="38">
        <v>742.81</v>
      </c>
      <c r="BI7" s="38">
        <v>628.41999999999996</v>
      </c>
      <c r="BJ7" s="38">
        <v>554.16</v>
      </c>
      <c r="BK7" s="38">
        <v>1044.8</v>
      </c>
      <c r="BL7" s="38">
        <v>721.43</v>
      </c>
      <c r="BM7" s="38">
        <v>685.34</v>
      </c>
      <c r="BN7" s="38">
        <v>684.74</v>
      </c>
      <c r="BO7" s="38">
        <v>654.91999999999996</v>
      </c>
      <c r="BP7" s="38">
        <v>747.76</v>
      </c>
      <c r="BQ7" s="38">
        <v>66</v>
      </c>
      <c r="BR7" s="38">
        <v>56.9</v>
      </c>
      <c r="BS7" s="38">
        <v>68.17</v>
      </c>
      <c r="BT7" s="38">
        <v>63.25</v>
      </c>
      <c r="BU7" s="38">
        <v>64.650000000000006</v>
      </c>
      <c r="BV7" s="38">
        <v>50.82</v>
      </c>
      <c r="BW7" s="38">
        <v>59.3</v>
      </c>
      <c r="BX7" s="38">
        <v>59.83</v>
      </c>
      <c r="BY7" s="38">
        <v>65.33</v>
      </c>
      <c r="BZ7" s="38">
        <v>65.39</v>
      </c>
      <c r="CA7" s="38">
        <v>59.51</v>
      </c>
      <c r="CB7" s="38">
        <v>122.82</v>
      </c>
      <c r="CC7" s="38">
        <v>154.38</v>
      </c>
      <c r="CD7" s="38">
        <v>135.15</v>
      </c>
      <c r="CE7" s="38">
        <v>150</v>
      </c>
      <c r="CF7" s="38">
        <v>150</v>
      </c>
      <c r="CG7" s="38">
        <v>300.52</v>
      </c>
      <c r="CH7" s="38">
        <v>248.14</v>
      </c>
      <c r="CI7" s="38">
        <v>246.66</v>
      </c>
      <c r="CJ7" s="38">
        <v>227.43</v>
      </c>
      <c r="CK7" s="38">
        <v>230.88</v>
      </c>
      <c r="CL7" s="38">
        <v>261.45999999999998</v>
      </c>
      <c r="CM7" s="38">
        <v>56.79</v>
      </c>
      <c r="CN7" s="38">
        <v>56.79</v>
      </c>
      <c r="CO7" s="38">
        <v>56.79</v>
      </c>
      <c r="CP7" s="38">
        <v>56.79</v>
      </c>
      <c r="CQ7" s="38">
        <v>61.02</v>
      </c>
      <c r="CR7" s="38">
        <v>53.24</v>
      </c>
      <c r="CS7" s="38">
        <v>57.3</v>
      </c>
      <c r="CT7" s="38">
        <v>56</v>
      </c>
      <c r="CU7" s="38">
        <v>56.01</v>
      </c>
      <c r="CV7" s="38">
        <v>56.72</v>
      </c>
      <c r="CW7" s="38">
        <v>52.23</v>
      </c>
      <c r="CX7" s="38">
        <v>96.83</v>
      </c>
      <c r="CY7" s="38">
        <v>98.04</v>
      </c>
      <c r="CZ7" s="38">
        <v>97.14</v>
      </c>
      <c r="DA7" s="38">
        <v>97.11</v>
      </c>
      <c r="DB7" s="38">
        <v>97.08</v>
      </c>
      <c r="DC7" s="38">
        <v>84.07</v>
      </c>
      <c r="DD7" s="38">
        <v>89.43</v>
      </c>
      <c r="DE7" s="38">
        <v>89.51</v>
      </c>
      <c r="DF7" s="38">
        <v>89.77</v>
      </c>
      <c r="DG7" s="38">
        <v>90.04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0.11</v>
      </c>
      <c r="EL7" s="38">
        <v>0.05</v>
      </c>
      <c r="EM7" s="38">
        <v>0.44</v>
      </c>
      <c r="EN7" s="38">
        <v>0.04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