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2"/>
  <workbookPr/>
  <mc:AlternateContent xmlns:mc="http://schemas.openxmlformats.org/markup-compatibility/2006">
    <mc:Choice Requires="x15">
      <x15ac:absPath xmlns:x15ac="http://schemas.microsoft.com/office/spreadsheetml/2010/11/ac" url="\\10.10.5.7\share\広域圏\事務局\水道用水供給事業会計\37経営比較分析表\【R01公表】H30決算に係る経営比較分析\回答用\"/>
    </mc:Choice>
  </mc:AlternateContent>
  <xr:revisionPtr revIDLastSave="0" documentId="13_ncr:1_{7D1EF38A-F291-4ECA-AD78-BC27E8376D54}" xr6:coauthVersionLast="36" xr6:coauthVersionMax="36" xr10:uidLastSave="{00000000-0000-0000-0000-000000000000}"/>
  <workbookProtection workbookAlgorithmName="SHA-512" workbookHashValue="yO1QHERs7F+LgzACSI0f7wPcL+PPV6vC1aeDTQ/5g5/rdZP3CYBKzGdTH3BaH31BZTfqlIxEJQii9HEsQNPC0Q==" workbookSaltValue="pmTaJzxZMNbCW7aFIpdI9g==" workbookSpinCount="100000" lockStructure="1"/>
  <bookViews>
    <workbookView xWindow="0" yWindow="0" windowWidth="26083" windowHeight="10678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<sst xmlns="http://schemas.openxmlformats.org/spreadsheetml/2006/main" count="223" uniqueCount="108">
  <si>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</si>
  <si>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</si>
  <si>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</si>
  <si>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</si>
  <si>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</si>
  <si>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</si>
  <si>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</si>
  <si>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</si>
  <si>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</si>
  <si>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</si>
  <si>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</si>
  <si>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</si>
  <si>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</si>
  <si>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</si>
  <si>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</si>
  <si>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</si>
  <si>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</si>
  <si>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</si>
  <si>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</si>
  <si>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</si>
  <si>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</si>
  <si>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</si>
  <si>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</si>
  <si>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</si>
  <si>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</si>
  <si>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</si>
  <si>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</si>
  <si>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</si>
  <si>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</si>
  <si>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</si>
  <si>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</si>
  <si>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</si>
  <si>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</si>
  <si>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</si>
  <si>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</si>
  <si>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</si>
  <si>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</si>
  <si>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</si>
  <si>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</si>
  <si>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</si>
  <si>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</si>
  <si>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</si>
  <si>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</si>
  <si>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</si>
  <si>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</si>
  <si>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</si>
  <si>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</si>
  <si>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</si>
  <si>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</si>
  <si>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</si>
  <si>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</si>
  <si>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</si>
  <si>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</si>
  <si>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</si>
  <si>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</si>
  <si>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</si>
  <si>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</si>
  <si>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</si>
  <si>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</si>
  <si>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</si>
  <si>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</si>
  <si>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</si>
  <si>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</si>
  <si>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</si>
  <si>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</si>
  <si>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</si>
  <si>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</si>
  <si>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</si>
  <si>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</si>
  <si>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</si>
  <si>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</si>
  <si>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</si>
  <si>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</si>
  <si>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</si>
  <si>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</si>
  <si>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</si>
  <si>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</si>
  <si>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</si>
  <si>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</si>
  <si>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</si>
  <si>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</si>
  <si>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</si>
  <si>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</si>
  <si>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</si>
  <si>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</si>
  <si>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</si>
  <si>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</si>
  <si>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</si>
  <si>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</si>
  <si>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</si>
  <si>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</si>
  <si>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</si>
  <si>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</si>
  <si>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福島県　白河地方広域市町村圏整備組合</t>
  </si>
  <si>
    <t>法適用</t>
  </si>
  <si>
    <t>水道事業</t>
  </si>
  <si>
    <t>用水供給事業</t>
  </si>
  <si>
    <t>B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</si>
  <si>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</si>
  <si>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</si>
  <si>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</si>
  <si>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</si>
  <si>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</si>
  <si>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</si>
  <si>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</si>
  <si>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①有形固定資産減価償却率は、全国平均値を下回っているものの、今後、法定耐用年数を超える施設が増加していくことから、比率の上昇に注意し、施設更新を検討していく必要がある。
②管路経年化率は0％であり、管路の老朽化はみられない。
③管路更新率は0％であり、管路の更新は行われていない。</t>
    <phoneticPr fontId="4"/>
  </si>
  <si>
    <t>　経営の健全性・効率性については、累積欠損金もなく、経常損益等の指標からは良好な状態といえるが、短期的な支払能力をみると、預金の減少に注意する必要があるため、今後、一層の経費節減を図り、企業債の償還や施設修繕・更新等を踏まえ、利益の確保に努める。
　老朽化の状況については、管路の老朽化はみられないものの、監視制御設備等の更新時期が近づくことから、中・長期的な修繕・更新計画を精査しながら、施設の延命化、適切な維持管理に取り組む。</t>
    <phoneticPr fontId="4"/>
  </si>
  <si>
    <t>①経常収支比率は、収支黒字を示す100％以上であることから良好と言える。
②累積欠損金比率は0％であり、欠損金は発生していない。
③流動比率は、100％以上であるが、全国平均値を下回っていることから、今後、預金の減少に注意する必要がある。
④企業債残高対給水収益比率は、全国平均値を上回っており、企業債残高が多いことを表している。当組合は平成13年度の供給開始から18年を経過したところであり、全借入額に対する償還済みの割合は64.9％である。
⑤料金回収率は、供給単価が給水原価を上回っていることから良好と言える。
⑥給水原価は、前年度比較では下回っており、全国平均値を下回っている。
⑦施設利用率は、経年比較では95％以上であり、施設が効率的に利用されていると言える。
⑧有収率は100％であり、当組合の供給条例における責任水量（有収水量＝配水量）によるものである。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</si>
</sst>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AB-455F-8015-0B2085D51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0.13</c:v>
                </c:pt>
                <c:pt idx="1">
                  <c:v>0.26</c:v>
                </c:pt>
                <c:pt idx="2">
                  <c:v>0.24</c:v>
                </c:pt>
                <c:pt idx="3">
                  <c:v>0.27</c:v>
                </c:pt>
                <c:pt idx="4">
                  <c:v>0.24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AB-455F-8015-0B2085D51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95.09</c:v>
                </c:pt>
                <c:pt idx="1">
                  <c:v>96.39</c:v>
                </c:pt>
                <c:pt idx="2">
                  <c:v>95.54</c:v>
                </c:pt>
                <c:pt idx="3">
                  <c:v>96.6</c:v>
                </c:pt>
                <c:pt idx="4">
                  <c:v>95.55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54-42F3-9844-8D7FC66BF5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62.69</c:v>
                </c:pt>
                <c:pt idx="1">
                  <c:v>61.82</c:v>
                </c:pt>
                <c:pt idx="2">
                  <c:v>61.66</c:v>
                </c:pt>
                <c:pt idx="3">
                  <c:v>62.19</c:v>
                </c:pt>
                <c:pt idx="4">
                  <c:v>61.77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54-42F3-9844-8D7FC66BF5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31-44F8-A190-1F8798448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100.12</c:v>
                </c:pt>
                <c:pt idx="1">
                  <c:v>100.03</c:v>
                </c:pt>
                <c:pt idx="2">
                  <c:v>100.05</c:v>
                </c:pt>
                <c:pt idx="3">
                  <c:v>100.05</c:v>
                </c:pt>
                <c:pt idx="4">
                  <c:v>100.08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31-44F8-A190-1F8798448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110.12</c:v>
                </c:pt>
                <c:pt idx="1">
                  <c:v>111.16</c:v>
                </c:pt>
                <c:pt idx="2">
                  <c:v>114.42</c:v>
                </c:pt>
                <c:pt idx="3">
                  <c:v>112.11</c:v>
                </c:pt>
                <c:pt idx="4">
                  <c:v>117.1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E7-47EB-A316-2884D85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113.47</c:v>
                </c:pt>
                <c:pt idx="1">
                  <c:v>113.33</c:v>
                </c:pt>
                <c:pt idx="2">
                  <c:v>114.05</c:v>
                </c:pt>
                <c:pt idx="3">
                  <c:v>114.26</c:v>
                </c:pt>
                <c:pt idx="4">
                  <c:v>112.98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E7-47EB-A316-2884D85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43.68</c:v>
                </c:pt>
                <c:pt idx="1">
                  <c:v>46.31</c:v>
                </c:pt>
                <c:pt idx="2">
                  <c:v>47.36</c:v>
                </c:pt>
                <c:pt idx="3">
                  <c:v>50.32</c:v>
                </c:pt>
                <c:pt idx="4">
                  <c:v>52.63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87-439E-8268-C5521EC26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51.44</c:v>
                </c:pt>
                <c:pt idx="1">
                  <c:v>52.4</c:v>
                </c:pt>
                <c:pt idx="2">
                  <c:v>53.56</c:v>
                </c:pt>
                <c:pt idx="3">
                  <c:v>54.73</c:v>
                </c:pt>
                <c:pt idx="4">
                  <c:v>55.77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87-439E-8268-C5521EC26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21-4875-9783-6056562CD6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16.77</c:v>
                </c:pt>
                <c:pt idx="1">
                  <c:v>18.05</c:v>
                </c:pt>
                <c:pt idx="2">
                  <c:v>19.440000000000001</c:v>
                </c:pt>
                <c:pt idx="3">
                  <c:v>22.46</c:v>
                </c:pt>
                <c:pt idx="4">
                  <c:v>25.84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21-4875-9783-6056562CD6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3A-40B7-B30C-69A2D003A7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16.89</c:v>
                </c:pt>
                <c:pt idx="1">
                  <c:v>17.39</c:v>
                </c:pt>
                <c:pt idx="2">
                  <c:v>12.65</c:v>
                </c:pt>
                <c:pt idx="3">
                  <c:v>10.58</c:v>
                </c:pt>
                <c:pt idx="4">
                  <c:v>10.49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3A-40B7-B30C-69A2D003A7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132.81</c:v>
                </c:pt>
                <c:pt idx="1">
                  <c:v>135.35</c:v>
                </c:pt>
                <c:pt idx="2">
                  <c:v>138.56</c:v>
                </c:pt>
                <c:pt idx="3">
                  <c:v>134.38999999999999</c:v>
                </c:pt>
                <c:pt idx="4">
                  <c:v>134.30000000000001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86-4F8B-9A1E-EDE76D7603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200.22</c:v>
                </c:pt>
                <c:pt idx="1">
                  <c:v>212.95</c:v>
                </c:pt>
                <c:pt idx="2">
                  <c:v>224.41</c:v>
                </c:pt>
                <c:pt idx="3">
                  <c:v>243.44</c:v>
                </c:pt>
                <c:pt idx="4">
                  <c:v>258.49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86-4F8B-9A1E-EDE76D7603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642.13</c:v>
                </c:pt>
                <c:pt idx="1">
                  <c:v>612.79999999999995</c:v>
                </c:pt>
                <c:pt idx="2">
                  <c:v>558.94000000000005</c:v>
                </c:pt>
                <c:pt idx="3">
                  <c:v>503.87</c:v>
                </c:pt>
                <c:pt idx="4">
                  <c:v>453.19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E2-48AD-875C-E8E4D2755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351.06</c:v>
                </c:pt>
                <c:pt idx="1">
                  <c:v>333.48</c:v>
                </c:pt>
                <c:pt idx="2">
                  <c:v>320.31</c:v>
                </c:pt>
                <c:pt idx="3">
                  <c:v>303.26</c:v>
                </c:pt>
                <c:pt idx="4">
                  <c:v>290.31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E2-48AD-875C-E8E4D2755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117.52</c:v>
                </c:pt>
                <c:pt idx="1">
                  <c:v>120.24</c:v>
                </c:pt>
                <c:pt idx="2">
                  <c:v>126.35</c:v>
                </c:pt>
                <c:pt idx="3">
                  <c:v>122.09</c:v>
                </c:pt>
                <c:pt idx="4">
                  <c:v>129.63999999999999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44-49D3-8154-96624612A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112.92</c:v>
                </c:pt>
                <c:pt idx="1">
                  <c:v>112.81</c:v>
                </c:pt>
                <c:pt idx="2">
                  <c:v>113.88</c:v>
                </c:pt>
                <c:pt idx="3">
                  <c:v>114.14</c:v>
                </c:pt>
                <c:pt idx="4">
                  <c:v>112.83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44-49D3-8154-96624612A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78.7</c:v>
                </c:pt>
                <c:pt idx="1">
                  <c:v>73.02</c:v>
                </c:pt>
                <c:pt idx="2">
                  <c:v>70.3</c:v>
                </c:pt>
                <c:pt idx="3">
                  <c:v>71.95</c:v>
                </c:pt>
                <c:pt idx="4">
                  <c:v>68.510000000000005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84-406E-AA76-F8173B0B91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75.3</c:v>
                </c:pt>
                <c:pt idx="1">
                  <c:v>75.3</c:v>
                </c:pt>
                <c:pt idx="2">
                  <c:v>74.02</c:v>
                </c:pt>
                <c:pt idx="3">
                  <c:v>73.03</c:v>
                </c:pt>
                <c:pt idx="4">
                  <c:v>73.86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84-406E-AA76-F8173B0B91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【258.49】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【290.31】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="70" zoomScaleNormal="70" workbookViewId="0">
      <selection activeCell="CE10" sqref="CE10"/>
    </sheetView>
  </sheetViews>
  <sheetFormatPr defaultColWidth="2.625" defaultRowHeight="12.9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350000000000001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6999999999999993" customHeight="1" x14ac:dyDescent="0.15">
      <c r="A2" s="2"/>
      <c r="B2" s="83" t="s">
        <v>0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</row>
    <row r="3" spans="1:78" ht="9.6999999999999993" customHeight="1" x14ac:dyDescent="0.15">
      <c r="A3" s="2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</row>
    <row r="4" spans="1:78" ht="9.6999999999999993" customHeight="1" x14ac:dyDescent="0.15">
      <c r="A4" s="2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</row>
    <row r="5" spans="1:78" ht="9.6999999999999993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" customHeight="1" x14ac:dyDescent="0.15">
      <c r="A6" s="2"/>
      <c r="B6" s="84" t="str">
        <f>データ!H6</f>
        <v>福島県　白河地方広域市町村圏整備組合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5"/>
      <c r="AE6" s="85"/>
      <c r="AF6" s="85"/>
      <c r="AG6" s="85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" customHeight="1" x14ac:dyDescent="0.15">
      <c r="A7" s="2"/>
      <c r="B7" s="75" t="s">
        <v>1</v>
      </c>
      <c r="C7" s="76"/>
      <c r="D7" s="76"/>
      <c r="E7" s="76"/>
      <c r="F7" s="76"/>
      <c r="G7" s="76"/>
      <c r="H7" s="76"/>
      <c r="I7" s="75" t="s">
        <v>2</v>
      </c>
      <c r="J7" s="76"/>
      <c r="K7" s="76"/>
      <c r="L7" s="76"/>
      <c r="M7" s="76"/>
      <c r="N7" s="76"/>
      <c r="O7" s="77"/>
      <c r="P7" s="78" t="s">
        <v>3</v>
      </c>
      <c r="Q7" s="78"/>
      <c r="R7" s="78"/>
      <c r="S7" s="78"/>
      <c r="T7" s="78"/>
      <c r="U7" s="78"/>
      <c r="V7" s="78"/>
      <c r="W7" s="78" t="s">
        <v>4</v>
      </c>
      <c r="X7" s="78"/>
      <c r="Y7" s="78"/>
      <c r="Z7" s="78"/>
      <c r="AA7" s="78"/>
      <c r="AB7" s="78"/>
      <c r="AC7" s="78"/>
      <c r="AD7" s="78" t="s">
        <v>5</v>
      </c>
      <c r="AE7" s="78"/>
      <c r="AF7" s="78"/>
      <c r="AG7" s="78"/>
      <c r="AH7" s="78"/>
      <c r="AI7" s="78"/>
      <c r="AJ7" s="78"/>
      <c r="AK7" s="4"/>
      <c r="AL7" s="78" t="s">
        <v>6</v>
      </c>
      <c r="AM7" s="78"/>
      <c r="AN7" s="78"/>
      <c r="AO7" s="78"/>
      <c r="AP7" s="78"/>
      <c r="AQ7" s="78"/>
      <c r="AR7" s="78"/>
      <c r="AS7" s="78"/>
      <c r="AT7" s="75" t="s">
        <v>7</v>
      </c>
      <c r="AU7" s="76"/>
      <c r="AV7" s="76"/>
      <c r="AW7" s="76"/>
      <c r="AX7" s="76"/>
      <c r="AY7" s="76"/>
      <c r="AZ7" s="76"/>
      <c r="BA7" s="76"/>
      <c r="BB7" s="78" t="s">
        <v>8</v>
      </c>
      <c r="BC7" s="78"/>
      <c r="BD7" s="78"/>
      <c r="BE7" s="78"/>
      <c r="BF7" s="78"/>
      <c r="BG7" s="78"/>
      <c r="BH7" s="78"/>
      <c r="BI7" s="78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" customHeight="1" x14ac:dyDescent="0.15">
      <c r="A8" s="2"/>
      <c r="B8" s="79" t="str">
        <f>データ!$I$6</f>
        <v>法適用</v>
      </c>
      <c r="C8" s="80"/>
      <c r="D8" s="80"/>
      <c r="E8" s="80"/>
      <c r="F8" s="80"/>
      <c r="G8" s="80"/>
      <c r="H8" s="80"/>
      <c r="I8" s="79" t="str">
        <f>データ!$J$6</f>
        <v>水道事業</v>
      </c>
      <c r="J8" s="80"/>
      <c r="K8" s="80"/>
      <c r="L8" s="80"/>
      <c r="M8" s="80"/>
      <c r="N8" s="80"/>
      <c r="O8" s="81"/>
      <c r="P8" s="82" t="str">
        <f>データ!$K$6</f>
        <v>用水供給事業</v>
      </c>
      <c r="Q8" s="82"/>
      <c r="R8" s="82"/>
      <c r="S8" s="82"/>
      <c r="T8" s="82"/>
      <c r="U8" s="82"/>
      <c r="V8" s="82"/>
      <c r="W8" s="82" t="str">
        <f>データ!$L$6</f>
        <v>B</v>
      </c>
      <c r="X8" s="82"/>
      <c r="Y8" s="82"/>
      <c r="Z8" s="82"/>
      <c r="AA8" s="82"/>
      <c r="AB8" s="82"/>
      <c r="AC8" s="82"/>
      <c r="AD8" s="82" t="str">
        <f>データ!$M$6</f>
        <v>非設置</v>
      </c>
      <c r="AE8" s="82"/>
      <c r="AF8" s="82"/>
      <c r="AG8" s="82"/>
      <c r="AH8" s="82"/>
      <c r="AI8" s="82"/>
      <c r="AJ8" s="82"/>
      <c r="AK8" s="4"/>
      <c r="AL8" s="70" t="str">
        <f>データ!$R$6</f>
        <v>-</v>
      </c>
      <c r="AM8" s="70"/>
      <c r="AN8" s="70"/>
      <c r="AO8" s="70"/>
      <c r="AP8" s="70"/>
      <c r="AQ8" s="70"/>
      <c r="AR8" s="70"/>
      <c r="AS8" s="70"/>
      <c r="AT8" s="66" t="str">
        <f>データ!$S$6</f>
        <v>-</v>
      </c>
      <c r="AU8" s="67"/>
      <c r="AV8" s="67"/>
      <c r="AW8" s="67"/>
      <c r="AX8" s="67"/>
      <c r="AY8" s="67"/>
      <c r="AZ8" s="67"/>
      <c r="BA8" s="67"/>
      <c r="BB8" s="69" t="str">
        <f>データ!$T$6</f>
        <v>-</v>
      </c>
      <c r="BC8" s="69"/>
      <c r="BD8" s="69"/>
      <c r="BE8" s="69"/>
      <c r="BF8" s="69"/>
      <c r="BG8" s="69"/>
      <c r="BH8" s="69"/>
      <c r="BI8" s="69"/>
      <c r="BJ8" s="3"/>
      <c r="BK8" s="3"/>
      <c r="BL8" s="73" t="s">
        <v>10</v>
      </c>
      <c r="BM8" s="74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" customHeight="1" x14ac:dyDescent="0.15">
      <c r="A9" s="2"/>
      <c r="B9" s="75" t="s">
        <v>12</v>
      </c>
      <c r="C9" s="76"/>
      <c r="D9" s="76"/>
      <c r="E9" s="76"/>
      <c r="F9" s="76"/>
      <c r="G9" s="76"/>
      <c r="H9" s="76"/>
      <c r="I9" s="75" t="s">
        <v>13</v>
      </c>
      <c r="J9" s="76"/>
      <c r="K9" s="76"/>
      <c r="L9" s="76"/>
      <c r="M9" s="76"/>
      <c r="N9" s="76"/>
      <c r="O9" s="77"/>
      <c r="P9" s="78" t="s">
        <v>14</v>
      </c>
      <c r="Q9" s="78"/>
      <c r="R9" s="78"/>
      <c r="S9" s="78"/>
      <c r="T9" s="78"/>
      <c r="U9" s="78"/>
      <c r="V9" s="78"/>
      <c r="W9" s="78" t="s">
        <v>15</v>
      </c>
      <c r="X9" s="78"/>
      <c r="Y9" s="78"/>
      <c r="Z9" s="78"/>
      <c r="AA9" s="78"/>
      <c r="AB9" s="78"/>
      <c r="AC9" s="78"/>
      <c r="AD9" s="2"/>
      <c r="AE9" s="2"/>
      <c r="AF9" s="2"/>
      <c r="AG9" s="2"/>
      <c r="AH9" s="4"/>
      <c r="AI9" s="4"/>
      <c r="AJ9" s="4"/>
      <c r="AK9" s="4"/>
      <c r="AL9" s="78" t="s">
        <v>16</v>
      </c>
      <c r="AM9" s="78"/>
      <c r="AN9" s="78"/>
      <c r="AO9" s="78"/>
      <c r="AP9" s="78"/>
      <c r="AQ9" s="78"/>
      <c r="AR9" s="78"/>
      <c r="AS9" s="78"/>
      <c r="AT9" s="75" t="s">
        <v>17</v>
      </c>
      <c r="AU9" s="76"/>
      <c r="AV9" s="76"/>
      <c r="AW9" s="76"/>
      <c r="AX9" s="76"/>
      <c r="AY9" s="76"/>
      <c r="AZ9" s="76"/>
      <c r="BA9" s="76"/>
      <c r="BB9" s="78" t="s">
        <v>18</v>
      </c>
      <c r="BC9" s="78"/>
      <c r="BD9" s="78"/>
      <c r="BE9" s="78"/>
      <c r="BF9" s="78"/>
      <c r="BG9" s="78"/>
      <c r="BH9" s="78"/>
      <c r="BI9" s="78"/>
      <c r="BJ9" s="3"/>
      <c r="BK9" s="3"/>
      <c r="BL9" s="64" t="s">
        <v>19</v>
      </c>
      <c r="BM9" s="65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" customHeight="1" x14ac:dyDescent="0.15">
      <c r="A10" s="2"/>
      <c r="B10" s="66" t="str">
        <f>データ!$N$6</f>
        <v>-</v>
      </c>
      <c r="C10" s="67"/>
      <c r="D10" s="67"/>
      <c r="E10" s="67"/>
      <c r="F10" s="67"/>
      <c r="G10" s="67"/>
      <c r="H10" s="67"/>
      <c r="I10" s="66">
        <f>データ!$O$6</f>
        <v>79.31</v>
      </c>
      <c r="J10" s="67"/>
      <c r="K10" s="67"/>
      <c r="L10" s="67"/>
      <c r="M10" s="67"/>
      <c r="N10" s="67"/>
      <c r="O10" s="68"/>
      <c r="P10" s="69">
        <f>データ!$P$6</f>
        <v>95.37</v>
      </c>
      <c r="Q10" s="69"/>
      <c r="R10" s="69"/>
      <c r="S10" s="69"/>
      <c r="T10" s="69"/>
      <c r="U10" s="69"/>
      <c r="V10" s="69"/>
      <c r="W10" s="70">
        <f>データ!$Q$6</f>
        <v>0</v>
      </c>
      <c r="X10" s="70"/>
      <c r="Y10" s="70"/>
      <c r="Z10" s="70"/>
      <c r="AA10" s="70"/>
      <c r="AB10" s="70"/>
      <c r="AC10" s="70"/>
      <c r="AD10" s="2"/>
      <c r="AE10" s="2"/>
      <c r="AF10" s="2"/>
      <c r="AG10" s="2"/>
      <c r="AH10" s="4"/>
      <c r="AI10" s="4"/>
      <c r="AJ10" s="4"/>
      <c r="AK10" s="4"/>
      <c r="AL10" s="70">
        <f>データ!$U$6</f>
        <v>118159</v>
      </c>
      <c r="AM10" s="70"/>
      <c r="AN10" s="70"/>
      <c r="AO10" s="70"/>
      <c r="AP10" s="70"/>
      <c r="AQ10" s="70"/>
      <c r="AR10" s="70"/>
      <c r="AS10" s="70"/>
      <c r="AT10" s="66">
        <f>データ!$V$6</f>
        <v>371.75</v>
      </c>
      <c r="AU10" s="67"/>
      <c r="AV10" s="67"/>
      <c r="AW10" s="67"/>
      <c r="AX10" s="67"/>
      <c r="AY10" s="67"/>
      <c r="AZ10" s="67"/>
      <c r="BA10" s="67"/>
      <c r="BB10" s="69">
        <f>データ!$W$6</f>
        <v>317.85000000000002</v>
      </c>
      <c r="BC10" s="69"/>
      <c r="BD10" s="69"/>
      <c r="BE10" s="69"/>
      <c r="BF10" s="69"/>
      <c r="BG10" s="69"/>
      <c r="BH10" s="69"/>
      <c r="BI10" s="69"/>
      <c r="BJ10" s="2"/>
      <c r="BK10" s="2"/>
      <c r="BL10" s="71" t="s">
        <v>21</v>
      </c>
      <c r="BM10" s="72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6999999999999993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6999999999999993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6999999999999993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6" customHeight="1" x14ac:dyDescent="0.15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4" t="s">
        <v>25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6" customHeight="1" x14ac:dyDescent="0.15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6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50" t="s">
        <v>107</v>
      </c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2"/>
    </row>
    <row r="17" spans="1:78" ht="13.6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50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2"/>
    </row>
    <row r="18" spans="1:78" ht="13.6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50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2"/>
    </row>
    <row r="19" spans="1:78" ht="13.6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50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2"/>
    </row>
    <row r="20" spans="1:78" ht="13.6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50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2"/>
    </row>
    <row r="21" spans="1:78" ht="13.6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50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2"/>
    </row>
    <row r="22" spans="1:78" ht="13.6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50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2"/>
    </row>
    <row r="23" spans="1:78" ht="13.6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50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2"/>
    </row>
    <row r="24" spans="1:78" ht="13.6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50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2"/>
    </row>
    <row r="25" spans="1:78" ht="13.6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50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2"/>
    </row>
    <row r="26" spans="1:78" ht="13.6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50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2"/>
    </row>
    <row r="27" spans="1:78" ht="13.6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50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2"/>
    </row>
    <row r="28" spans="1:78" ht="13.6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50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2"/>
    </row>
    <row r="29" spans="1:78" ht="13.6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50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2"/>
    </row>
    <row r="30" spans="1:78" ht="13.6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50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2"/>
    </row>
    <row r="31" spans="1:78" ht="13.6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50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2"/>
    </row>
    <row r="32" spans="1:78" ht="13.6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50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2"/>
    </row>
    <row r="33" spans="1:78" ht="13.6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50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2"/>
    </row>
    <row r="34" spans="1:78" ht="13.6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0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2"/>
    </row>
    <row r="35" spans="1:78" ht="13.6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0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2"/>
    </row>
    <row r="36" spans="1:78" ht="13.6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50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2"/>
    </row>
    <row r="37" spans="1:78" ht="13.6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50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2"/>
    </row>
    <row r="38" spans="1:78" ht="13.6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50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2"/>
    </row>
    <row r="39" spans="1:78" ht="13.6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50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2"/>
    </row>
    <row r="40" spans="1:78" ht="13.6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50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2"/>
    </row>
    <row r="41" spans="1:78" ht="13.6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50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2"/>
    </row>
    <row r="42" spans="1:78" ht="13.6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50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2"/>
    </row>
    <row r="43" spans="1:78" ht="13.6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50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2"/>
    </row>
    <row r="44" spans="1:78" ht="13.6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6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44" t="s">
        <v>26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6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6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50" t="s">
        <v>105</v>
      </c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2"/>
    </row>
    <row r="48" spans="1:78" ht="13.6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50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2"/>
    </row>
    <row r="49" spans="1:78" ht="13.6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50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2"/>
    </row>
    <row r="50" spans="1:78" ht="13.6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50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2"/>
    </row>
    <row r="51" spans="1:78" ht="13.6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50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2"/>
    </row>
    <row r="52" spans="1:78" ht="13.6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50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2"/>
    </row>
    <row r="53" spans="1:78" ht="13.6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50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2"/>
    </row>
    <row r="54" spans="1:78" ht="13.6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50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2"/>
    </row>
    <row r="55" spans="1:78" ht="13.6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50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2"/>
    </row>
    <row r="56" spans="1:78" ht="13.6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0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2"/>
    </row>
    <row r="57" spans="1:78" ht="13.6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0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2"/>
    </row>
    <row r="58" spans="1:78" ht="13.6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0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2"/>
    </row>
    <row r="59" spans="1:78" ht="13.6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0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2"/>
    </row>
    <row r="60" spans="1:78" ht="13.6" customHeight="1" x14ac:dyDescent="0.15">
      <c r="A60" s="2"/>
      <c r="B60" s="61" t="s">
        <v>27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50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2"/>
    </row>
    <row r="61" spans="1:78" ht="13.6" customHeight="1" x14ac:dyDescent="0.15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50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52"/>
    </row>
    <row r="62" spans="1:78" ht="13.6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50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2"/>
    </row>
    <row r="63" spans="1:78" ht="13.6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6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44" t="s">
        <v>28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6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6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50" t="s">
        <v>106</v>
      </c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2"/>
    </row>
    <row r="67" spans="1:78" ht="13.6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50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2"/>
    </row>
    <row r="68" spans="1:78" ht="13.6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50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2"/>
    </row>
    <row r="69" spans="1:78" ht="13.6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50"/>
      <c r="BM69" s="51"/>
      <c r="BN69" s="51"/>
      <c r="BO69" s="51"/>
      <c r="BP69" s="51"/>
      <c r="BQ69" s="51"/>
      <c r="BR69" s="51"/>
      <c r="BS69" s="51"/>
      <c r="BT69" s="51"/>
      <c r="BU69" s="51"/>
      <c r="BV69" s="51"/>
      <c r="BW69" s="51"/>
      <c r="BX69" s="51"/>
      <c r="BY69" s="51"/>
      <c r="BZ69" s="52"/>
    </row>
    <row r="70" spans="1:78" ht="13.6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50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52"/>
    </row>
    <row r="71" spans="1:78" ht="13.6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50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52"/>
    </row>
    <row r="72" spans="1:78" ht="13.6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50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2"/>
    </row>
    <row r="73" spans="1:78" ht="13.6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50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2"/>
    </row>
    <row r="74" spans="1:78" ht="13.6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50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52"/>
    </row>
    <row r="75" spans="1:78" ht="13.6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50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2"/>
    </row>
    <row r="76" spans="1:78" ht="13.6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50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52"/>
    </row>
    <row r="77" spans="1:78" ht="13.6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50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2"/>
    </row>
    <row r="78" spans="1:78" ht="13.6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50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52"/>
    </row>
    <row r="79" spans="1:78" ht="13.6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50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52"/>
    </row>
    <row r="80" spans="1:78" ht="13.6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50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52"/>
    </row>
    <row r="81" spans="1:78" ht="13.6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50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52"/>
    </row>
    <row r="82" spans="1:78" ht="13.6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3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5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【112.98】</v>
      </c>
      <c r="F85" s="27" t="str">
        <f>データ!AS6</f>
        <v>【10.49】</v>
      </c>
      <c r="G85" s="27" t="str">
        <f>データ!BD6</f>
        <v>【258.49】</v>
      </c>
      <c r="H85" s="27" t="str">
        <f>データ!BO6</f>
        <v>【290.31】</v>
      </c>
      <c r="I85" s="27" t="str">
        <f>データ!BZ6</f>
        <v>【112.83】</v>
      </c>
      <c r="J85" s="27" t="str">
        <f>データ!CK6</f>
        <v>【73.86】</v>
      </c>
      <c r="K85" s="27" t="str">
        <f>データ!CV6</f>
        <v>【61.77】</v>
      </c>
      <c r="L85" s="27" t="str">
        <f>データ!DG6</f>
        <v>【100.08】</v>
      </c>
      <c r="M85" s="27" t="str">
        <f>データ!DR6</f>
        <v>【55.77】</v>
      </c>
      <c r="N85" s="27" t="str">
        <f>データ!EC6</f>
        <v>【25.84】</v>
      </c>
      <c r="O85" s="27" t="str">
        <f>データ!EN6</f>
        <v>【0.24】</v>
      </c>
    </row>
  </sheetData>
  <sheetProtection algorithmName="SHA-512" hashValue="HoVgj8lcE9LD+tvG/mqvM2/L/+Tnym8CqcC2oLj64cZSPGxy5RruleevPisURkNYXvaTb6ntkizG2CAic9jtrw==" saltValue="2wBPFTaYzxOUPLWTqiVSqg==" spinCount="100000" sheet="1" objects="1" scenarios="1" formatCells="0" formatColumns="0" formatRows="0"/>
  <mergeCells count="44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0"/>
  <sheetViews>
    <sheetView showGridLines="0" workbookViewId="0"/>
  </sheetViews>
  <sheetFormatPr defaultRowHeight="12.9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7" t="s">
        <v>50</v>
      </c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9"/>
      <c r="X3" s="93" t="s">
        <v>51</v>
      </c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 t="s">
        <v>52</v>
      </c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</row>
    <row r="4" spans="1:144" x14ac:dyDescent="0.15">
      <c r="A4" s="29" t="s">
        <v>53</v>
      </c>
      <c r="B4" s="31"/>
      <c r="C4" s="31"/>
      <c r="D4" s="31"/>
      <c r="E4" s="31"/>
      <c r="F4" s="31"/>
      <c r="G4" s="31"/>
      <c r="H4" s="90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2"/>
      <c r="X4" s="86" t="s">
        <v>54</v>
      </c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 t="s">
        <v>55</v>
      </c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 t="s">
        <v>56</v>
      </c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 t="s">
        <v>57</v>
      </c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 t="s">
        <v>58</v>
      </c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 t="s">
        <v>59</v>
      </c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 t="s">
        <v>60</v>
      </c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 t="s">
        <v>61</v>
      </c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 t="s">
        <v>62</v>
      </c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 t="s">
        <v>63</v>
      </c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 t="s">
        <v>64</v>
      </c>
      <c r="EE4" s="86"/>
      <c r="EF4" s="86"/>
      <c r="EG4" s="86"/>
      <c r="EH4" s="86"/>
      <c r="EI4" s="86"/>
      <c r="EJ4" s="86"/>
      <c r="EK4" s="86"/>
      <c r="EL4" s="86"/>
      <c r="EM4" s="86"/>
      <c r="EN4" s="86"/>
    </row>
    <row r="5" spans="1:144" x14ac:dyDescent="0.15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15">
      <c r="A6" s="29" t="s">
        <v>92</v>
      </c>
      <c r="B6" s="34">
        <f>B7</f>
        <v>2018</v>
      </c>
      <c r="C6" s="34">
        <f t="shared" ref="C6:W6" si="3">C7</f>
        <v>78671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2</v>
      </c>
      <c r="H6" s="34" t="str">
        <f t="shared" si="3"/>
        <v>福島県　白河地方広域市町村圏整備組合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用水供給事業</v>
      </c>
      <c r="L6" s="34" t="str">
        <f t="shared" si="3"/>
        <v>B</v>
      </c>
      <c r="M6" s="34" t="str">
        <f t="shared" si="3"/>
        <v>非設置</v>
      </c>
      <c r="N6" s="35" t="str">
        <f t="shared" si="3"/>
        <v>-</v>
      </c>
      <c r="O6" s="35">
        <f t="shared" si="3"/>
        <v>79.31</v>
      </c>
      <c r="P6" s="35">
        <f t="shared" si="3"/>
        <v>95.37</v>
      </c>
      <c r="Q6" s="35">
        <f t="shared" si="3"/>
        <v>0</v>
      </c>
      <c r="R6" s="35" t="str">
        <f t="shared" si="3"/>
        <v>-</v>
      </c>
      <c r="S6" s="35" t="str">
        <f t="shared" si="3"/>
        <v>-</v>
      </c>
      <c r="T6" s="35" t="str">
        <f t="shared" si="3"/>
        <v>-</v>
      </c>
      <c r="U6" s="35">
        <f t="shared" si="3"/>
        <v>118159</v>
      </c>
      <c r="V6" s="35">
        <f t="shared" si="3"/>
        <v>371.75</v>
      </c>
      <c r="W6" s="35">
        <f t="shared" si="3"/>
        <v>317.85000000000002</v>
      </c>
      <c r="X6" s="36">
        <f>IF(X7="",NA(),X7)</f>
        <v>110.12</v>
      </c>
      <c r="Y6" s="36">
        <f t="shared" ref="Y6:AG6" si="4">IF(Y7="",NA(),Y7)</f>
        <v>111.16</v>
      </c>
      <c r="Z6" s="36">
        <f t="shared" si="4"/>
        <v>114.42</v>
      </c>
      <c r="AA6" s="36">
        <f t="shared" si="4"/>
        <v>112.11</v>
      </c>
      <c r="AB6" s="36">
        <f t="shared" si="4"/>
        <v>117.1</v>
      </c>
      <c r="AC6" s="36">
        <f t="shared" si="4"/>
        <v>113.47</v>
      </c>
      <c r="AD6" s="36">
        <f t="shared" si="4"/>
        <v>113.33</v>
      </c>
      <c r="AE6" s="36">
        <f t="shared" si="4"/>
        <v>114.05</v>
      </c>
      <c r="AF6" s="36">
        <f t="shared" si="4"/>
        <v>114.26</v>
      </c>
      <c r="AG6" s="36">
        <f t="shared" si="4"/>
        <v>112.98</v>
      </c>
      <c r="AH6" s="35" t="str">
        <f>IF(AH7="","",IF(AH7="-","【-】","【"&amp;SUBSTITUTE(TEXT(AH7,"#,##0.00"),"-","△")&amp;"】"))</f>
        <v>【112.98】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16.89</v>
      </c>
      <c r="AO6" s="36">
        <f t="shared" si="5"/>
        <v>17.39</v>
      </c>
      <c r="AP6" s="36">
        <f t="shared" si="5"/>
        <v>12.65</v>
      </c>
      <c r="AQ6" s="36">
        <f t="shared" si="5"/>
        <v>10.58</v>
      </c>
      <c r="AR6" s="36">
        <f t="shared" si="5"/>
        <v>10.49</v>
      </c>
      <c r="AS6" s="35" t="str">
        <f>IF(AS7="","",IF(AS7="-","【-】","【"&amp;SUBSTITUTE(TEXT(AS7,"#,##0.00"),"-","△")&amp;"】"))</f>
        <v>【10.49】</v>
      </c>
      <c r="AT6" s="36">
        <f>IF(AT7="",NA(),AT7)</f>
        <v>132.81</v>
      </c>
      <c r="AU6" s="36">
        <f t="shared" ref="AU6:BC6" si="6">IF(AU7="",NA(),AU7)</f>
        <v>135.35</v>
      </c>
      <c r="AV6" s="36">
        <f t="shared" si="6"/>
        <v>138.56</v>
      </c>
      <c r="AW6" s="36">
        <f t="shared" si="6"/>
        <v>134.38999999999999</v>
      </c>
      <c r="AX6" s="36">
        <f t="shared" si="6"/>
        <v>134.30000000000001</v>
      </c>
      <c r="AY6" s="36">
        <f t="shared" si="6"/>
        <v>200.22</v>
      </c>
      <c r="AZ6" s="36">
        <f t="shared" si="6"/>
        <v>212.95</v>
      </c>
      <c r="BA6" s="36">
        <f t="shared" si="6"/>
        <v>224.41</v>
      </c>
      <c r="BB6" s="36">
        <f t="shared" si="6"/>
        <v>243.44</v>
      </c>
      <c r="BC6" s="36">
        <f t="shared" si="6"/>
        <v>258.49</v>
      </c>
      <c r="BD6" s="35" t="str">
        <f>IF(BD7="","",IF(BD7="-","【-】","【"&amp;SUBSTITUTE(TEXT(BD7,"#,##0.00"),"-","△")&amp;"】"))</f>
        <v>【258.49】</v>
      </c>
      <c r="BE6" s="36">
        <f>IF(BE7="",NA(),BE7)</f>
        <v>642.13</v>
      </c>
      <c r="BF6" s="36">
        <f t="shared" ref="BF6:BN6" si="7">IF(BF7="",NA(),BF7)</f>
        <v>612.79999999999995</v>
      </c>
      <c r="BG6" s="36">
        <f t="shared" si="7"/>
        <v>558.94000000000005</v>
      </c>
      <c r="BH6" s="36">
        <f t="shared" si="7"/>
        <v>503.87</v>
      </c>
      <c r="BI6" s="36">
        <f t="shared" si="7"/>
        <v>453.19</v>
      </c>
      <c r="BJ6" s="36">
        <f t="shared" si="7"/>
        <v>351.06</v>
      </c>
      <c r="BK6" s="36">
        <f t="shared" si="7"/>
        <v>333.48</v>
      </c>
      <c r="BL6" s="36">
        <f t="shared" si="7"/>
        <v>320.31</v>
      </c>
      <c r="BM6" s="36">
        <f t="shared" si="7"/>
        <v>303.26</v>
      </c>
      <c r="BN6" s="36">
        <f t="shared" si="7"/>
        <v>290.31</v>
      </c>
      <c r="BO6" s="35" t="str">
        <f>IF(BO7="","",IF(BO7="-","【-】","【"&amp;SUBSTITUTE(TEXT(BO7,"#,##0.00"),"-","△")&amp;"】"))</f>
        <v>【290.31】</v>
      </c>
      <c r="BP6" s="36">
        <f>IF(BP7="",NA(),BP7)</f>
        <v>117.52</v>
      </c>
      <c r="BQ6" s="36">
        <f t="shared" ref="BQ6:BY6" si="8">IF(BQ7="",NA(),BQ7)</f>
        <v>120.24</v>
      </c>
      <c r="BR6" s="36">
        <f t="shared" si="8"/>
        <v>126.35</v>
      </c>
      <c r="BS6" s="36">
        <f t="shared" si="8"/>
        <v>122.09</v>
      </c>
      <c r="BT6" s="36">
        <f t="shared" si="8"/>
        <v>129.63999999999999</v>
      </c>
      <c r="BU6" s="36">
        <f t="shared" si="8"/>
        <v>112.92</v>
      </c>
      <c r="BV6" s="36">
        <f t="shared" si="8"/>
        <v>112.81</v>
      </c>
      <c r="BW6" s="36">
        <f t="shared" si="8"/>
        <v>113.88</v>
      </c>
      <c r="BX6" s="36">
        <f t="shared" si="8"/>
        <v>114.14</v>
      </c>
      <c r="BY6" s="36">
        <f t="shared" si="8"/>
        <v>112.83</v>
      </c>
      <c r="BZ6" s="35" t="str">
        <f>IF(BZ7="","",IF(BZ7="-","【-】","【"&amp;SUBSTITUTE(TEXT(BZ7,"#,##0.00"),"-","△")&amp;"】"))</f>
        <v>【112.83】</v>
      </c>
      <c r="CA6" s="36">
        <f>IF(CA7="",NA(),CA7)</f>
        <v>78.7</v>
      </c>
      <c r="CB6" s="36">
        <f t="shared" ref="CB6:CJ6" si="9">IF(CB7="",NA(),CB7)</f>
        <v>73.02</v>
      </c>
      <c r="CC6" s="36">
        <f t="shared" si="9"/>
        <v>70.3</v>
      </c>
      <c r="CD6" s="36">
        <f t="shared" si="9"/>
        <v>71.95</v>
      </c>
      <c r="CE6" s="36">
        <f t="shared" si="9"/>
        <v>68.510000000000005</v>
      </c>
      <c r="CF6" s="36">
        <f t="shared" si="9"/>
        <v>75.3</v>
      </c>
      <c r="CG6" s="36">
        <f t="shared" si="9"/>
        <v>75.3</v>
      </c>
      <c r="CH6" s="36">
        <f t="shared" si="9"/>
        <v>74.02</v>
      </c>
      <c r="CI6" s="36">
        <f t="shared" si="9"/>
        <v>73.03</v>
      </c>
      <c r="CJ6" s="36">
        <f t="shared" si="9"/>
        <v>73.86</v>
      </c>
      <c r="CK6" s="35" t="str">
        <f>IF(CK7="","",IF(CK7="-","【-】","【"&amp;SUBSTITUTE(TEXT(CK7,"#,##0.00"),"-","△")&amp;"】"))</f>
        <v>【73.86】</v>
      </c>
      <c r="CL6" s="36">
        <f>IF(CL7="",NA(),CL7)</f>
        <v>95.09</v>
      </c>
      <c r="CM6" s="36">
        <f t="shared" ref="CM6:CU6" si="10">IF(CM7="",NA(),CM7)</f>
        <v>96.39</v>
      </c>
      <c r="CN6" s="36">
        <f t="shared" si="10"/>
        <v>95.54</v>
      </c>
      <c r="CO6" s="36">
        <f t="shared" si="10"/>
        <v>96.6</v>
      </c>
      <c r="CP6" s="36">
        <f t="shared" si="10"/>
        <v>95.55</v>
      </c>
      <c r="CQ6" s="36">
        <f t="shared" si="10"/>
        <v>62.69</v>
      </c>
      <c r="CR6" s="36">
        <f t="shared" si="10"/>
        <v>61.82</v>
      </c>
      <c r="CS6" s="36">
        <f t="shared" si="10"/>
        <v>61.66</v>
      </c>
      <c r="CT6" s="36">
        <f t="shared" si="10"/>
        <v>62.19</v>
      </c>
      <c r="CU6" s="36">
        <f t="shared" si="10"/>
        <v>61.77</v>
      </c>
      <c r="CV6" s="35" t="str">
        <f>IF(CV7="","",IF(CV7="-","【-】","【"&amp;SUBSTITUTE(TEXT(CV7,"#,##0.00"),"-","△")&amp;"】"))</f>
        <v>【61.77】</v>
      </c>
      <c r="CW6" s="36">
        <f>IF(CW7="",NA(),CW7)</f>
        <v>100</v>
      </c>
      <c r="CX6" s="36">
        <f t="shared" ref="CX6:DF6" si="11">IF(CX7="",NA(),CX7)</f>
        <v>100</v>
      </c>
      <c r="CY6" s="36">
        <f t="shared" si="11"/>
        <v>100</v>
      </c>
      <c r="CZ6" s="36">
        <f t="shared" si="11"/>
        <v>100</v>
      </c>
      <c r="DA6" s="36">
        <f t="shared" si="11"/>
        <v>100</v>
      </c>
      <c r="DB6" s="36">
        <f t="shared" si="11"/>
        <v>100.12</v>
      </c>
      <c r="DC6" s="36">
        <f t="shared" si="11"/>
        <v>100.03</v>
      </c>
      <c r="DD6" s="36">
        <f t="shared" si="11"/>
        <v>100.05</v>
      </c>
      <c r="DE6" s="36">
        <f t="shared" si="11"/>
        <v>100.05</v>
      </c>
      <c r="DF6" s="36">
        <f t="shared" si="11"/>
        <v>100.08</v>
      </c>
      <c r="DG6" s="35" t="str">
        <f>IF(DG7="","",IF(DG7="-","【-】","【"&amp;SUBSTITUTE(TEXT(DG7,"#,##0.00"),"-","△")&amp;"】"))</f>
        <v>【100.08】</v>
      </c>
      <c r="DH6" s="36">
        <f>IF(DH7="",NA(),DH7)</f>
        <v>43.68</v>
      </c>
      <c r="DI6" s="36">
        <f t="shared" ref="DI6:DQ6" si="12">IF(DI7="",NA(),DI7)</f>
        <v>46.31</v>
      </c>
      <c r="DJ6" s="36">
        <f t="shared" si="12"/>
        <v>47.36</v>
      </c>
      <c r="DK6" s="36">
        <f t="shared" si="12"/>
        <v>50.32</v>
      </c>
      <c r="DL6" s="36">
        <f t="shared" si="12"/>
        <v>52.63</v>
      </c>
      <c r="DM6" s="36">
        <f t="shared" si="12"/>
        <v>51.44</v>
      </c>
      <c r="DN6" s="36">
        <f t="shared" si="12"/>
        <v>52.4</v>
      </c>
      <c r="DO6" s="36">
        <f t="shared" si="12"/>
        <v>53.56</v>
      </c>
      <c r="DP6" s="36">
        <f t="shared" si="12"/>
        <v>54.73</v>
      </c>
      <c r="DQ6" s="36">
        <f t="shared" si="12"/>
        <v>55.77</v>
      </c>
      <c r="DR6" s="35" t="str">
        <f>IF(DR7="","",IF(DR7="-","【-】","【"&amp;SUBSTITUTE(TEXT(DR7,"#,##0.00"),"-","△")&amp;"】"))</f>
        <v>【55.77】</v>
      </c>
      <c r="DS6" s="35">
        <f>IF(DS7="",NA(),DS7)</f>
        <v>0</v>
      </c>
      <c r="DT6" s="35">
        <f t="shared" ref="DT6:EB6" si="13">IF(DT7="",NA(),DT7)</f>
        <v>0</v>
      </c>
      <c r="DU6" s="35">
        <f t="shared" si="13"/>
        <v>0</v>
      </c>
      <c r="DV6" s="35">
        <f t="shared" si="13"/>
        <v>0</v>
      </c>
      <c r="DW6" s="35">
        <f t="shared" si="13"/>
        <v>0</v>
      </c>
      <c r="DX6" s="36">
        <f t="shared" si="13"/>
        <v>16.77</v>
      </c>
      <c r="DY6" s="36">
        <f t="shared" si="13"/>
        <v>18.05</v>
      </c>
      <c r="DZ6" s="36">
        <f t="shared" si="13"/>
        <v>19.440000000000001</v>
      </c>
      <c r="EA6" s="36">
        <f t="shared" si="13"/>
        <v>22.46</v>
      </c>
      <c r="EB6" s="36">
        <f t="shared" si="13"/>
        <v>25.84</v>
      </c>
      <c r="EC6" s="35" t="str">
        <f>IF(EC7="","",IF(EC7="-","【-】","【"&amp;SUBSTITUTE(TEXT(EC7,"#,##0.00"),"-","△")&amp;"】"))</f>
        <v>【25.84】</v>
      </c>
      <c r="ED6" s="35">
        <f>IF(ED7="",NA(),ED7)</f>
        <v>0</v>
      </c>
      <c r="EE6" s="35">
        <f t="shared" ref="EE6:EM6" si="14">IF(EE7="",NA(),EE7)</f>
        <v>0</v>
      </c>
      <c r="EF6" s="35">
        <f t="shared" si="14"/>
        <v>0</v>
      </c>
      <c r="EG6" s="35">
        <f t="shared" si="14"/>
        <v>0</v>
      </c>
      <c r="EH6" s="35">
        <f t="shared" si="14"/>
        <v>0</v>
      </c>
      <c r="EI6" s="36">
        <f t="shared" si="14"/>
        <v>0.13</v>
      </c>
      <c r="EJ6" s="36">
        <f t="shared" si="14"/>
        <v>0.26</v>
      </c>
      <c r="EK6" s="36">
        <f t="shared" si="14"/>
        <v>0.24</v>
      </c>
      <c r="EL6" s="36">
        <f t="shared" si="14"/>
        <v>0.27</v>
      </c>
      <c r="EM6" s="36">
        <f t="shared" si="14"/>
        <v>0.24</v>
      </c>
      <c r="EN6" s="35" t="str">
        <f>IF(EN7="","",IF(EN7="-","【-】","【"&amp;SUBSTITUTE(TEXT(EN7,"#,##0.00"),"-","△")&amp;"】"))</f>
        <v>【0.24】</v>
      </c>
    </row>
    <row r="7" spans="1:144" s="37" customFormat="1" x14ac:dyDescent="0.15">
      <c r="A7" s="29"/>
      <c r="B7" s="38">
        <v>2018</v>
      </c>
      <c r="C7" s="38">
        <v>78671</v>
      </c>
      <c r="D7" s="38">
        <v>46</v>
      </c>
      <c r="E7" s="38">
        <v>1</v>
      </c>
      <c r="F7" s="38">
        <v>0</v>
      </c>
      <c r="G7" s="38">
        <v>2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79.31</v>
      </c>
      <c r="P7" s="39">
        <v>95.37</v>
      </c>
      <c r="Q7" s="39">
        <v>0</v>
      </c>
      <c r="R7" s="39" t="s">
        <v>99</v>
      </c>
      <c r="S7" s="39" t="s">
        <v>99</v>
      </c>
      <c r="T7" s="39" t="s">
        <v>99</v>
      </c>
      <c r="U7" s="39">
        <v>118159</v>
      </c>
      <c r="V7" s="39">
        <v>371.75</v>
      </c>
      <c r="W7" s="39">
        <v>317.85000000000002</v>
      </c>
      <c r="X7" s="39">
        <v>110.12</v>
      </c>
      <c r="Y7" s="39">
        <v>111.16</v>
      </c>
      <c r="Z7" s="39">
        <v>114.42</v>
      </c>
      <c r="AA7" s="39">
        <v>112.11</v>
      </c>
      <c r="AB7" s="39">
        <v>117.1</v>
      </c>
      <c r="AC7" s="39">
        <v>113.47</v>
      </c>
      <c r="AD7" s="39">
        <v>113.33</v>
      </c>
      <c r="AE7" s="39">
        <v>114.05</v>
      </c>
      <c r="AF7" s="39">
        <v>114.26</v>
      </c>
      <c r="AG7" s="39">
        <v>112.98</v>
      </c>
      <c r="AH7" s="39">
        <v>112.98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16.89</v>
      </c>
      <c r="AO7" s="39">
        <v>17.39</v>
      </c>
      <c r="AP7" s="39">
        <v>12.65</v>
      </c>
      <c r="AQ7" s="39">
        <v>10.58</v>
      </c>
      <c r="AR7" s="39">
        <v>10.49</v>
      </c>
      <c r="AS7" s="39">
        <v>10.49</v>
      </c>
      <c r="AT7" s="39">
        <v>132.81</v>
      </c>
      <c r="AU7" s="39">
        <v>135.35</v>
      </c>
      <c r="AV7" s="39">
        <v>138.56</v>
      </c>
      <c r="AW7" s="39">
        <v>134.38999999999999</v>
      </c>
      <c r="AX7" s="39">
        <v>134.30000000000001</v>
      </c>
      <c r="AY7" s="39">
        <v>200.22</v>
      </c>
      <c r="AZ7" s="39">
        <v>212.95</v>
      </c>
      <c r="BA7" s="39">
        <v>224.41</v>
      </c>
      <c r="BB7" s="39">
        <v>243.44</v>
      </c>
      <c r="BC7" s="39">
        <v>258.49</v>
      </c>
      <c r="BD7" s="39">
        <v>258.49</v>
      </c>
      <c r="BE7" s="39">
        <v>642.13</v>
      </c>
      <c r="BF7" s="39">
        <v>612.79999999999995</v>
      </c>
      <c r="BG7" s="39">
        <v>558.94000000000005</v>
      </c>
      <c r="BH7" s="39">
        <v>503.87</v>
      </c>
      <c r="BI7" s="39">
        <v>453.19</v>
      </c>
      <c r="BJ7" s="39">
        <v>351.06</v>
      </c>
      <c r="BK7" s="39">
        <v>333.48</v>
      </c>
      <c r="BL7" s="39">
        <v>320.31</v>
      </c>
      <c r="BM7" s="39">
        <v>303.26</v>
      </c>
      <c r="BN7" s="39">
        <v>290.31</v>
      </c>
      <c r="BO7" s="39">
        <v>290.31</v>
      </c>
      <c r="BP7" s="39">
        <v>117.52</v>
      </c>
      <c r="BQ7" s="39">
        <v>120.24</v>
      </c>
      <c r="BR7" s="39">
        <v>126.35</v>
      </c>
      <c r="BS7" s="39">
        <v>122.09</v>
      </c>
      <c r="BT7" s="39">
        <v>129.63999999999999</v>
      </c>
      <c r="BU7" s="39">
        <v>112.92</v>
      </c>
      <c r="BV7" s="39">
        <v>112.81</v>
      </c>
      <c r="BW7" s="39">
        <v>113.88</v>
      </c>
      <c r="BX7" s="39">
        <v>114.14</v>
      </c>
      <c r="BY7" s="39">
        <v>112.83</v>
      </c>
      <c r="BZ7" s="39">
        <v>112.83</v>
      </c>
      <c r="CA7" s="39">
        <v>78.7</v>
      </c>
      <c r="CB7" s="39">
        <v>73.02</v>
      </c>
      <c r="CC7" s="39">
        <v>70.3</v>
      </c>
      <c r="CD7" s="39">
        <v>71.95</v>
      </c>
      <c r="CE7" s="39">
        <v>68.510000000000005</v>
      </c>
      <c r="CF7" s="39">
        <v>75.3</v>
      </c>
      <c r="CG7" s="39">
        <v>75.3</v>
      </c>
      <c r="CH7" s="39">
        <v>74.02</v>
      </c>
      <c r="CI7" s="39">
        <v>73.03</v>
      </c>
      <c r="CJ7" s="39">
        <v>73.86</v>
      </c>
      <c r="CK7" s="39">
        <v>73.86</v>
      </c>
      <c r="CL7" s="39">
        <v>95.09</v>
      </c>
      <c r="CM7" s="39">
        <v>96.39</v>
      </c>
      <c r="CN7" s="39">
        <v>95.54</v>
      </c>
      <c r="CO7" s="39">
        <v>96.6</v>
      </c>
      <c r="CP7" s="39">
        <v>95.55</v>
      </c>
      <c r="CQ7" s="39">
        <v>62.69</v>
      </c>
      <c r="CR7" s="39">
        <v>61.82</v>
      </c>
      <c r="CS7" s="39">
        <v>61.66</v>
      </c>
      <c r="CT7" s="39">
        <v>62.19</v>
      </c>
      <c r="CU7" s="39">
        <v>61.77</v>
      </c>
      <c r="CV7" s="39">
        <v>61.77</v>
      </c>
      <c r="CW7" s="39">
        <v>100</v>
      </c>
      <c r="CX7" s="39">
        <v>100</v>
      </c>
      <c r="CY7" s="39">
        <v>100</v>
      </c>
      <c r="CZ7" s="39">
        <v>100</v>
      </c>
      <c r="DA7" s="39">
        <v>100</v>
      </c>
      <c r="DB7" s="39">
        <v>100.12</v>
      </c>
      <c r="DC7" s="39">
        <v>100.03</v>
      </c>
      <c r="DD7" s="39">
        <v>100.05</v>
      </c>
      <c r="DE7" s="39">
        <v>100.05</v>
      </c>
      <c r="DF7" s="39">
        <v>100.08</v>
      </c>
      <c r="DG7" s="39">
        <v>100.08</v>
      </c>
      <c r="DH7" s="39">
        <v>43.68</v>
      </c>
      <c r="DI7" s="39">
        <v>46.31</v>
      </c>
      <c r="DJ7" s="39">
        <v>47.36</v>
      </c>
      <c r="DK7" s="39">
        <v>50.32</v>
      </c>
      <c r="DL7" s="39">
        <v>52.63</v>
      </c>
      <c r="DM7" s="39">
        <v>51.44</v>
      </c>
      <c r="DN7" s="39">
        <v>52.4</v>
      </c>
      <c r="DO7" s="39">
        <v>53.56</v>
      </c>
      <c r="DP7" s="39">
        <v>54.73</v>
      </c>
      <c r="DQ7" s="39">
        <v>55.77</v>
      </c>
      <c r="DR7" s="39">
        <v>55.77</v>
      </c>
      <c r="DS7" s="39">
        <v>0</v>
      </c>
      <c r="DT7" s="39">
        <v>0</v>
      </c>
      <c r="DU7" s="39">
        <v>0</v>
      </c>
      <c r="DV7" s="39">
        <v>0</v>
      </c>
      <c r="DW7" s="39">
        <v>0</v>
      </c>
      <c r="DX7" s="39">
        <v>16.77</v>
      </c>
      <c r="DY7" s="39">
        <v>18.05</v>
      </c>
      <c r="DZ7" s="39">
        <v>19.440000000000001</v>
      </c>
      <c r="EA7" s="39">
        <v>22.46</v>
      </c>
      <c r="EB7" s="39">
        <v>25.84</v>
      </c>
      <c r="EC7" s="39">
        <v>25.84</v>
      </c>
      <c r="ED7" s="39">
        <v>0</v>
      </c>
      <c r="EE7" s="39">
        <v>0</v>
      </c>
      <c r="EF7" s="39">
        <v>0</v>
      </c>
      <c r="EG7" s="39">
        <v>0</v>
      </c>
      <c r="EH7" s="39">
        <v>0</v>
      </c>
      <c r="EI7" s="39">
        <v>0.13</v>
      </c>
      <c r="EJ7" s="39">
        <v>0.26</v>
      </c>
      <c r="EK7" s="39">
        <v>0.24</v>
      </c>
      <c r="EL7" s="39">
        <v>0.27</v>
      </c>
      <c r="EM7" s="39">
        <v>0.24</v>
      </c>
      <c r="EN7" s="39">
        <v>0.24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>DATEVALUE($B$6-4&amp;"年1月1日")</f>
        <v>41640</v>
      </c>
      <c r="C10" s="43">
        <f>DATEVALUE($B$6-3&amp;"年1月1日")</f>
        <v>42005</v>
      </c>
      <c r="D10" s="43">
        <f>DATEVALUE($B$6-2&amp;"年1月1日")</f>
        <v>42370</v>
      </c>
      <c r="E10" s="43">
        <f>DATEVALUE($B$6-1&amp;"年1月1日")</f>
        <v>42736</v>
      </c>
      <c r="F10" s="43">
        <f>DATEVALUE($B$6&amp;"年1月1日")</f>
        <v>43101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