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5.xml" ContentType="application/vnd.openxmlformats-officedocument.spreadsheetml.comment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6.xml" ContentType="application/vnd.openxmlformats-officedocument.spreadsheetml.comment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2.49.247\share\!!【新型コロナ対策】\■新型コロナウイルス感染症緊急包括支援交付金\●\"/>
    </mc:Choice>
  </mc:AlternateContent>
  <bookViews>
    <workbookView xWindow="0" yWindow="0" windowWidth="23040" windowHeight="9684" tabRatio="823" activeTab="2"/>
  </bookViews>
  <sheets>
    <sheet name="申請書" sheetId="20" r:id="rId1"/>
    <sheet name="申請額一覧" sheetId="29" r:id="rId2"/>
    <sheet name="個票1" sheetId="19" r:id="rId3"/>
    <sheet name="個票2" sheetId="40" r:id="rId4"/>
    <sheet name="個票３" sheetId="41" r:id="rId5"/>
    <sheet name="個票４" sheetId="42" r:id="rId6"/>
    <sheet name="個票５" sheetId="43" r:id="rId7"/>
    <sheet name="個票6" sheetId="44" r:id="rId8"/>
    <sheet name="職員表" sheetId="27" r:id="rId9"/>
    <sheet name="計算用" sheetId="21" state="hidden" r:id="rId10"/>
  </sheets>
  <externalReferences>
    <externalReference r:id="rId11"/>
  </externalReferences>
  <definedNames>
    <definedName name="_xlnm.Print_Area" localSheetId="2">個票1!$A$1:$AM$71</definedName>
    <definedName name="_xlnm.Print_Area" localSheetId="3">個票2!$A$1:$AM$71</definedName>
    <definedName name="_xlnm.Print_Area" localSheetId="4">個票３!$A$1:$AN$72</definedName>
    <definedName name="_xlnm.Print_Area" localSheetId="5">個票４!$A$1:$AN$72</definedName>
    <definedName name="_xlnm.Print_Area" localSheetId="6">個票５!$A$1:$AN$72</definedName>
    <definedName name="_xlnm.Print_Area" localSheetId="7">個票6!$A$1:$AN$72</definedName>
    <definedName name="_xlnm.Print_Area" localSheetId="8">職員表!$A$1:$S$86</definedName>
    <definedName name="_xlnm.Print_Area" localSheetId="0">申請書!$A$1:$AU$53</definedName>
    <definedName name="_xlnm.Print_Titles" localSheetId="8">職員表!$4:$5</definedName>
  </definedNames>
  <calcPr calcId="162913"/>
</workbook>
</file>

<file path=xl/calcChain.xml><?xml version="1.0" encoding="utf-8"?>
<calcChain xmlns="http://schemas.openxmlformats.org/spreadsheetml/2006/main">
  <c r="O13" i="27" l="1"/>
  <c r="E13" i="27"/>
  <c r="H70" i="44"/>
  <c r="X59" i="44"/>
  <c r="X58" i="44"/>
  <c r="AI52" i="44"/>
  <c r="H50" i="44"/>
  <c r="X40" i="44"/>
  <c r="AI40" i="44" s="1"/>
  <c r="H37" i="44"/>
  <c r="X25" i="44"/>
  <c r="V22" i="43"/>
  <c r="M22" i="43"/>
  <c r="V22" i="42"/>
  <c r="M22" i="42"/>
  <c r="V22" i="41"/>
  <c r="M22" i="41"/>
  <c r="V22" i="40"/>
  <c r="M22" i="40"/>
  <c r="M22" i="19"/>
  <c r="V22" i="19"/>
  <c r="AI24" i="44" l="1"/>
  <c r="AI26" i="44" s="1"/>
  <c r="AI57" i="44"/>
  <c r="AI59" i="44" s="1"/>
  <c r="AI21" i="43"/>
  <c r="X25" i="43"/>
  <c r="H37" i="43"/>
  <c r="X40" i="43"/>
  <c r="AI40" i="43" s="1"/>
  <c r="H50" i="43"/>
  <c r="AI52" i="43"/>
  <c r="X58" i="43"/>
  <c r="X59" i="43"/>
  <c r="H70" i="43"/>
  <c r="AO22" i="42"/>
  <c r="X25" i="42"/>
  <c r="AI24" i="42" s="1"/>
  <c r="AI26" i="42" s="1"/>
  <c r="H37" i="42"/>
  <c r="X40" i="42"/>
  <c r="AI40" i="42" s="1"/>
  <c r="H50" i="42"/>
  <c r="AI52" i="42"/>
  <c r="X58" i="42"/>
  <c r="X59" i="42"/>
  <c r="H70" i="42"/>
  <c r="X25" i="41"/>
  <c r="H37" i="41"/>
  <c r="X40" i="41"/>
  <c r="AI40" i="41" s="1"/>
  <c r="H50" i="41"/>
  <c r="AI52" i="41"/>
  <c r="X58" i="41"/>
  <c r="X59" i="41"/>
  <c r="H70" i="41"/>
  <c r="AI21" i="41" l="1"/>
  <c r="AI57" i="43"/>
  <c r="AI59" i="43" s="1"/>
  <c r="AI57" i="42"/>
  <c r="AI59" i="42" s="1"/>
  <c r="AI24" i="43"/>
  <c r="AI26" i="43" s="1"/>
  <c r="AI57" i="41"/>
  <c r="AI59" i="41" s="1"/>
  <c r="AI24" i="41"/>
  <c r="AI26" i="41" s="1"/>
  <c r="AO22" i="43"/>
  <c r="AI21" i="42"/>
  <c r="AO22" i="41"/>
  <c r="H70" i="40" l="1"/>
  <c r="X59" i="40"/>
  <c r="X58" i="40"/>
  <c r="AI52" i="40"/>
  <c r="H50" i="40"/>
  <c r="AI40" i="40"/>
  <c r="X40" i="40"/>
  <c r="H37" i="40"/>
  <c r="AI24" i="40" s="1"/>
  <c r="AI26" i="40" s="1"/>
  <c r="X25" i="40"/>
  <c r="E12" i="27"/>
  <c r="E11" i="27"/>
  <c r="F11" i="27" s="1"/>
  <c r="E10" i="27"/>
  <c r="E9" i="27"/>
  <c r="F9" i="27" s="1"/>
  <c r="E8" i="27"/>
  <c r="E7" i="27"/>
  <c r="E6" i="27"/>
  <c r="F6" i="27" s="1"/>
  <c r="F7" i="27" l="1"/>
  <c r="F13" i="27"/>
  <c r="AI21" i="40"/>
  <c r="AI57" i="40"/>
  <c r="AI59" i="40" s="1"/>
  <c r="AO22" i="40"/>
  <c r="F12" i="27"/>
  <c r="F8" i="27"/>
  <c r="F10" i="27"/>
  <c r="A51" i="21" l="1"/>
  <c r="A49" i="21"/>
  <c r="A48" i="21"/>
  <c r="S8" i="27" l="1"/>
  <c r="S9" i="27"/>
  <c r="S10" i="27"/>
  <c r="S11" i="27"/>
  <c r="S12" i="27"/>
  <c r="S13" i="27"/>
  <c r="E14" i="27"/>
  <c r="F14" i="27" s="1"/>
  <c r="S14" i="27" s="1"/>
  <c r="E15" i="27"/>
  <c r="F15" i="27" s="1"/>
  <c r="S15" i="27" s="1"/>
  <c r="E16" i="27"/>
  <c r="F16" i="27"/>
  <c r="S16" i="27" s="1"/>
  <c r="E17" i="27"/>
  <c r="F17" i="27" s="1"/>
  <c r="S17" i="27" s="1"/>
  <c r="E18" i="27"/>
  <c r="F18" i="27"/>
  <c r="S18" i="27" s="1"/>
  <c r="E19" i="27"/>
  <c r="F19" i="27" s="1"/>
  <c r="S19" i="27" s="1"/>
  <c r="E20" i="27"/>
  <c r="F20" i="27"/>
  <c r="S20" i="27" s="1"/>
  <c r="E21" i="27"/>
  <c r="F21" i="27" s="1"/>
  <c r="S21" i="27" s="1"/>
  <c r="E22" i="27"/>
  <c r="F22" i="27"/>
  <c r="S22" i="27" s="1"/>
  <c r="E23" i="27"/>
  <c r="F23" i="27" s="1"/>
  <c r="S23" i="27" s="1"/>
  <c r="E24" i="27"/>
  <c r="F24" i="27"/>
  <c r="S24" i="27" s="1"/>
  <c r="E25" i="27"/>
  <c r="F25" i="27" s="1"/>
  <c r="S25" i="27" s="1"/>
  <c r="E26" i="27"/>
  <c r="F26" i="27"/>
  <c r="S26" i="27" s="1"/>
  <c r="E27" i="27"/>
  <c r="F27" i="27" s="1"/>
  <c r="S27" i="27" s="1"/>
  <c r="E28" i="27"/>
  <c r="F28" i="27"/>
  <c r="S28" i="27" s="1"/>
  <c r="E29" i="27"/>
  <c r="F29" i="27" s="1"/>
  <c r="S29" i="27" s="1"/>
  <c r="E30" i="27"/>
  <c r="F30" i="27"/>
  <c r="S30" i="27" s="1"/>
  <c r="E31" i="27"/>
  <c r="F31" i="27" s="1"/>
  <c r="S31" i="27" s="1"/>
  <c r="E32" i="27"/>
  <c r="F32" i="27"/>
  <c r="S32" i="27" s="1"/>
  <c r="E33" i="27"/>
  <c r="F33" i="27" s="1"/>
  <c r="S33" i="27" s="1"/>
  <c r="E34" i="27"/>
  <c r="F34" i="27"/>
  <c r="S34" i="27" s="1"/>
  <c r="E35" i="27"/>
  <c r="F35" i="27" s="1"/>
  <c r="S35" i="27" s="1"/>
  <c r="E36" i="27"/>
  <c r="F36" i="27"/>
  <c r="S36" i="27" s="1"/>
  <c r="E37" i="27"/>
  <c r="F37" i="27" s="1"/>
  <c r="S37" i="27" s="1"/>
  <c r="E38" i="27"/>
  <c r="F38" i="27"/>
  <c r="S38" i="27" s="1"/>
  <c r="E39" i="27"/>
  <c r="F39" i="27" s="1"/>
  <c r="S39" i="27" s="1"/>
  <c r="E40" i="27"/>
  <c r="F40" i="27"/>
  <c r="S40" i="27" s="1"/>
  <c r="E41" i="27"/>
  <c r="F41" i="27" s="1"/>
  <c r="S41" i="27" s="1"/>
  <c r="E42" i="27"/>
  <c r="F42" i="27"/>
  <c r="S42" i="27" s="1"/>
  <c r="E43" i="27"/>
  <c r="F43" i="27" s="1"/>
  <c r="S43" i="27" s="1"/>
  <c r="E44" i="27"/>
  <c r="F44" i="27"/>
  <c r="S44" i="27" s="1"/>
  <c r="E45" i="27"/>
  <c r="F45" i="27" s="1"/>
  <c r="S45" i="27" s="1"/>
  <c r="E46" i="27"/>
  <c r="F46" i="27"/>
  <c r="S46" i="27" s="1"/>
  <c r="E47" i="27"/>
  <c r="F47" i="27" s="1"/>
  <c r="S47" i="27" s="1"/>
  <c r="E48" i="27"/>
  <c r="F48" i="27"/>
  <c r="S48" i="27" s="1"/>
  <c r="E49" i="27"/>
  <c r="F49" i="27" s="1"/>
  <c r="S49" i="27" s="1"/>
  <c r="E50" i="27"/>
  <c r="F50" i="27"/>
  <c r="S50" i="27" s="1"/>
  <c r="E51" i="27"/>
  <c r="F51" i="27" s="1"/>
  <c r="S51" i="27" s="1"/>
  <c r="E52" i="27"/>
  <c r="F52" i="27"/>
  <c r="S52" i="27" s="1"/>
  <c r="E53" i="27"/>
  <c r="F53" i="27" s="1"/>
  <c r="S53" i="27" s="1"/>
  <c r="E54" i="27"/>
  <c r="F54" i="27"/>
  <c r="S54" i="27" s="1"/>
  <c r="E55" i="27"/>
  <c r="F55" i="27" s="1"/>
  <c r="S55" i="27" s="1"/>
  <c r="E56" i="27"/>
  <c r="F56" i="27"/>
  <c r="S56" i="27" s="1"/>
  <c r="E57" i="27"/>
  <c r="F57" i="27" s="1"/>
  <c r="S57" i="27" s="1"/>
  <c r="E58" i="27"/>
  <c r="F58" i="27"/>
  <c r="S58" i="27" s="1"/>
  <c r="E59" i="27"/>
  <c r="F59" i="27" s="1"/>
  <c r="S59" i="27" s="1"/>
  <c r="E60" i="27"/>
  <c r="F60" i="27"/>
  <c r="S60" i="27" s="1"/>
  <c r="E61" i="27"/>
  <c r="F61" i="27" s="1"/>
  <c r="S61" i="27" s="1"/>
  <c r="E62" i="27"/>
  <c r="F62" i="27"/>
  <c r="S62" i="27" s="1"/>
  <c r="E63" i="27"/>
  <c r="F63" i="27" s="1"/>
  <c r="S63" i="27" s="1"/>
  <c r="E64" i="27"/>
  <c r="F64" i="27"/>
  <c r="S64" i="27" s="1"/>
  <c r="E65" i="27"/>
  <c r="F65" i="27" s="1"/>
  <c r="S65" i="27" s="1"/>
  <c r="E66" i="27"/>
  <c r="F66" i="27"/>
  <c r="S66" i="27" s="1"/>
  <c r="E67" i="27"/>
  <c r="F67" i="27" s="1"/>
  <c r="S67" i="27" s="1"/>
  <c r="E68" i="27"/>
  <c r="F68" i="27"/>
  <c r="S68" i="27" s="1"/>
  <c r="E69" i="27"/>
  <c r="F69" i="27" s="1"/>
  <c r="S69" i="27" s="1"/>
  <c r="E70" i="27"/>
  <c r="F70" i="27"/>
  <c r="S70" i="27" s="1"/>
  <c r="E71" i="27"/>
  <c r="F71" i="27" s="1"/>
  <c r="S71" i="27" s="1"/>
  <c r="E72" i="27"/>
  <c r="F72" i="27"/>
  <c r="S72" i="27" s="1"/>
  <c r="E73" i="27"/>
  <c r="F73" i="27" s="1"/>
  <c r="S73" i="27" s="1"/>
  <c r="E74" i="27"/>
  <c r="F74" i="27"/>
  <c r="S74" i="27" s="1"/>
  <c r="E75" i="27"/>
  <c r="F75" i="27" s="1"/>
  <c r="S75" i="27" s="1"/>
  <c r="E76" i="27"/>
  <c r="F76" i="27"/>
  <c r="S76" i="27" s="1"/>
  <c r="E77" i="27"/>
  <c r="F77" i="27" s="1"/>
  <c r="S77" i="27" s="1"/>
  <c r="E78" i="27"/>
  <c r="F78" i="27"/>
  <c r="S78" i="27" s="1"/>
  <c r="E79" i="27"/>
  <c r="F79" i="27" s="1"/>
  <c r="S79" i="27" s="1"/>
  <c r="E80" i="27"/>
  <c r="F80" i="27"/>
  <c r="S80" i="27" s="1"/>
  <c r="E81" i="27"/>
  <c r="F81" i="27" s="1"/>
  <c r="S81" i="27" s="1"/>
  <c r="E82" i="27"/>
  <c r="F82" i="27"/>
  <c r="S82" i="27" s="1"/>
  <c r="E83" i="27"/>
  <c r="F83" i="27" s="1"/>
  <c r="S83" i="27" s="1"/>
  <c r="E84" i="27"/>
  <c r="F84" i="27"/>
  <c r="S84" i="27" s="1"/>
  <c r="E85" i="27"/>
  <c r="F85" i="27" s="1"/>
  <c r="S85" i="27" s="1"/>
  <c r="S6" i="27"/>
  <c r="F13" i="29"/>
  <c r="S7" i="27" l="1"/>
  <c r="X58" i="19" l="1"/>
  <c r="X40" i="19"/>
  <c r="AI40" i="19" s="1"/>
  <c r="X25" i="19"/>
  <c r="H50" i="19"/>
  <c r="I7" i="29"/>
  <c r="I18" i="29"/>
  <c r="I17" i="29"/>
  <c r="I15" i="29"/>
  <c r="I13" i="29"/>
  <c r="I14" i="29"/>
  <c r="I12" i="29"/>
  <c r="I19" i="29"/>
  <c r="I11" i="29"/>
  <c r="I16" i="29"/>
  <c r="I9" i="29"/>
  <c r="I8" i="29"/>
  <c r="I6" i="29"/>
  <c r="O14" i="27" l="1"/>
  <c r="O15" i="27"/>
  <c r="O16" i="27"/>
  <c r="O17" i="27"/>
  <c r="O18" i="27"/>
  <c r="O19" i="27"/>
  <c r="O20" i="27"/>
  <c r="O21" i="27"/>
  <c r="O22" i="27"/>
  <c r="O23" i="27"/>
  <c r="O24" i="27"/>
  <c r="O25" i="27"/>
  <c r="O26" i="27"/>
  <c r="O27" i="27"/>
  <c r="O28" i="27"/>
  <c r="O29" i="27"/>
  <c r="O30" i="27"/>
  <c r="O31" i="27"/>
  <c r="O32" i="27"/>
  <c r="O33" i="27"/>
  <c r="O34" i="27"/>
  <c r="O35" i="27"/>
  <c r="O36" i="27"/>
  <c r="O37" i="27"/>
  <c r="O38" i="27"/>
  <c r="O39" i="27"/>
  <c r="O40" i="27"/>
  <c r="O41" i="27"/>
  <c r="O42" i="27"/>
  <c r="O43" i="27"/>
  <c r="O44" i="27"/>
  <c r="O45" i="27"/>
  <c r="O46" i="27"/>
  <c r="O47" i="27"/>
  <c r="O48" i="27"/>
  <c r="O49" i="27"/>
  <c r="O50" i="27"/>
  <c r="O51" i="27"/>
  <c r="O52" i="27"/>
  <c r="O53" i="27"/>
  <c r="O54" i="27"/>
  <c r="O55" i="27"/>
  <c r="O56" i="27"/>
  <c r="O57" i="27"/>
  <c r="O58" i="27"/>
  <c r="O59" i="27"/>
  <c r="O60" i="27"/>
  <c r="O61" i="27"/>
  <c r="O62" i="27"/>
  <c r="O63" i="27"/>
  <c r="O64" i="27"/>
  <c r="O65" i="27"/>
  <c r="O66" i="27"/>
  <c r="O67" i="27"/>
  <c r="O68" i="27"/>
  <c r="O69" i="27"/>
  <c r="O70" i="27"/>
  <c r="O71" i="27"/>
  <c r="O72" i="27"/>
  <c r="O73" i="27"/>
  <c r="O74" i="27"/>
  <c r="O75" i="27"/>
  <c r="O76" i="27"/>
  <c r="O77" i="27"/>
  <c r="O78" i="27"/>
  <c r="O79" i="27"/>
  <c r="O80" i="27"/>
  <c r="O81" i="27"/>
  <c r="O82" i="27"/>
  <c r="O83" i="27"/>
  <c r="O84" i="27"/>
  <c r="O85" i="27"/>
  <c r="M8" i="27"/>
  <c r="O8" i="27" s="1"/>
  <c r="M9" i="27"/>
  <c r="O9" i="27" s="1"/>
  <c r="M10" i="27"/>
  <c r="O10" i="27" s="1"/>
  <c r="M11" i="27"/>
  <c r="O11" i="27" s="1"/>
  <c r="M12" i="27"/>
  <c r="O12" i="27" s="1"/>
  <c r="M13" i="27"/>
  <c r="M14" i="27"/>
  <c r="M15" i="27"/>
  <c r="M16" i="27"/>
  <c r="M17" i="27"/>
  <c r="M18" i="27"/>
  <c r="M19" i="27"/>
  <c r="M20" i="27"/>
  <c r="M21" i="27"/>
  <c r="M22" i="27"/>
  <c r="M23" i="27"/>
  <c r="M24" i="27"/>
  <c r="M25" i="27"/>
  <c r="M26" i="27"/>
  <c r="M27" i="27"/>
  <c r="M28" i="27"/>
  <c r="M29" i="27"/>
  <c r="M30" i="27"/>
  <c r="M31" i="27"/>
  <c r="M32" i="27"/>
  <c r="M33" i="27"/>
  <c r="M34" i="27"/>
  <c r="M35" i="27"/>
  <c r="M36" i="27"/>
  <c r="M37" i="27"/>
  <c r="M38" i="27"/>
  <c r="M39" i="27"/>
  <c r="M40" i="27"/>
  <c r="M41" i="27"/>
  <c r="M42" i="27"/>
  <c r="M43" i="27"/>
  <c r="M44" i="27"/>
  <c r="M45" i="27"/>
  <c r="M46" i="27"/>
  <c r="M47" i="27"/>
  <c r="M48" i="27"/>
  <c r="M49" i="27"/>
  <c r="M50" i="27"/>
  <c r="M51" i="27"/>
  <c r="M52" i="27"/>
  <c r="M53" i="27"/>
  <c r="M54" i="27"/>
  <c r="M55" i="27"/>
  <c r="M56" i="27"/>
  <c r="M57" i="27"/>
  <c r="M58" i="27"/>
  <c r="M59" i="27"/>
  <c r="M60" i="27"/>
  <c r="M61" i="27"/>
  <c r="M62" i="27"/>
  <c r="M63" i="27"/>
  <c r="M64" i="27"/>
  <c r="M65" i="27"/>
  <c r="M66" i="27"/>
  <c r="M67" i="27"/>
  <c r="M68" i="27"/>
  <c r="M69" i="27"/>
  <c r="M70" i="27"/>
  <c r="M71" i="27"/>
  <c r="M72" i="27"/>
  <c r="M73" i="27"/>
  <c r="M74" i="27"/>
  <c r="M75" i="27"/>
  <c r="M76" i="27"/>
  <c r="M77" i="27"/>
  <c r="M78" i="27"/>
  <c r="M79" i="27"/>
  <c r="M80" i="27"/>
  <c r="M81" i="27"/>
  <c r="M82" i="27"/>
  <c r="M83" i="27"/>
  <c r="M84" i="27"/>
  <c r="M85" i="27"/>
  <c r="M7" i="27"/>
  <c r="O7" i="27" s="1"/>
  <c r="M6" i="27"/>
  <c r="O6" i="27" s="1"/>
  <c r="J13" i="29"/>
  <c r="M16" i="29"/>
  <c r="K12" i="29"/>
  <c r="J6" i="29"/>
  <c r="M9" i="29"/>
  <c r="M14" i="29"/>
  <c r="H8" i="29"/>
  <c r="J10" i="29"/>
  <c r="K8" i="29"/>
  <c r="H6" i="29"/>
  <c r="F5" i="29"/>
  <c r="K9" i="29"/>
  <c r="M19" i="29"/>
  <c r="K16" i="29"/>
  <c r="H18" i="29"/>
  <c r="H14" i="29"/>
  <c r="L19" i="29"/>
  <c r="K7" i="29"/>
  <c r="L16" i="29"/>
  <c r="L13" i="29"/>
  <c r="H16" i="29"/>
  <c r="L11" i="29"/>
  <c r="H11" i="29"/>
  <c r="L8" i="29"/>
  <c r="J11" i="29"/>
  <c r="H17" i="29"/>
  <c r="M12" i="29"/>
  <c r="K10" i="29"/>
  <c r="J19" i="29"/>
  <c r="L10" i="29"/>
  <c r="L7" i="29"/>
  <c r="K15" i="29"/>
  <c r="L18" i="29"/>
  <c r="M6" i="29"/>
  <c r="K6" i="29"/>
  <c r="J7" i="29"/>
  <c r="J15" i="29"/>
  <c r="M15" i="29"/>
  <c r="M10" i="29"/>
  <c r="L6" i="29"/>
  <c r="L15" i="29"/>
  <c r="L17" i="29"/>
  <c r="L12" i="29"/>
  <c r="J16" i="29"/>
  <c r="J17" i="29"/>
  <c r="J8" i="29"/>
  <c r="H12" i="29"/>
  <c r="H7" i="29"/>
  <c r="K14" i="29"/>
  <c r="H13" i="29"/>
  <c r="M7" i="29"/>
  <c r="F6" i="29"/>
  <c r="M8" i="29"/>
  <c r="J12" i="29"/>
  <c r="M17" i="29"/>
  <c r="K18" i="29"/>
  <c r="K19" i="29"/>
  <c r="L14" i="29"/>
  <c r="M18" i="29"/>
  <c r="M11" i="29"/>
  <c r="K11" i="29"/>
  <c r="L9" i="29"/>
  <c r="K13" i="29"/>
  <c r="J14" i="29"/>
  <c r="H19" i="29"/>
  <c r="H15" i="29"/>
  <c r="J9" i="29"/>
  <c r="M13" i="29"/>
  <c r="J18" i="29"/>
  <c r="K17" i="29"/>
  <c r="H9" i="29"/>
  <c r="V22" i="44" l="1"/>
  <c r="M22" i="44"/>
  <c r="N16" i="29"/>
  <c r="G16" i="29" s="1"/>
  <c r="N8" i="29"/>
  <c r="G8" i="29" s="1"/>
  <c r="N15" i="29"/>
  <c r="G15" i="29" s="1"/>
  <c r="N6" i="29"/>
  <c r="G6" i="29" s="1"/>
  <c r="N17" i="29"/>
  <c r="G17" i="29" s="1"/>
  <c r="N9" i="29"/>
  <c r="G9" i="29" s="1"/>
  <c r="N7" i="29"/>
  <c r="G7" i="29" s="1"/>
  <c r="N12" i="29"/>
  <c r="G12" i="29" s="1"/>
  <c r="N14" i="29"/>
  <c r="G14" i="29" s="1"/>
  <c r="N19" i="29"/>
  <c r="G19" i="29" s="1"/>
  <c r="N11" i="29"/>
  <c r="G11" i="29" s="1"/>
  <c r="N13" i="29"/>
  <c r="G13" i="29" s="1"/>
  <c r="N18" i="29"/>
  <c r="G18" i="29" s="1"/>
  <c r="AI52" i="19"/>
  <c r="F18" i="29"/>
  <c r="F17" i="29"/>
  <c r="F12" i="29"/>
  <c r="L5" i="29"/>
  <c r="F19" i="29"/>
  <c r="F11" i="29"/>
  <c r="F9" i="29"/>
  <c r="F7" i="29"/>
  <c r="F16" i="29"/>
  <c r="F8" i="29"/>
  <c r="F10" i="29"/>
  <c r="F14" i="29"/>
  <c r="F15" i="29"/>
  <c r="AO22" i="44" l="1"/>
  <c r="AI21" i="44"/>
  <c r="X59" i="19"/>
  <c r="H10" i="29"/>
  <c r="I10" i="29"/>
  <c r="N10" i="29" l="1"/>
  <c r="G10" i="29" s="1"/>
  <c r="AH21" i="20"/>
  <c r="K5" i="29"/>
  <c r="AH20" i="20" l="1"/>
  <c r="H70" i="19" l="1"/>
  <c r="AO22" i="19" l="1"/>
  <c r="H37" i="19"/>
  <c r="AI24" i="19" s="1"/>
  <c r="J5" i="29"/>
  <c r="I5" i="29"/>
  <c r="AI21" i="19" l="1"/>
  <c r="H5" i="29"/>
  <c r="AH19" i="20" l="1"/>
  <c r="AI57" i="19"/>
  <c r="D12" i="29"/>
  <c r="D11" i="29"/>
  <c r="B16" i="29"/>
  <c r="B15" i="29"/>
  <c r="C8" i="29"/>
  <c r="C11" i="29"/>
  <c r="E7" i="29"/>
  <c r="E10" i="29"/>
  <c r="D6" i="29"/>
  <c r="B17" i="29"/>
  <c r="E6" i="29"/>
  <c r="D10" i="29"/>
  <c r="C12" i="29"/>
  <c r="D15" i="29"/>
  <c r="C17" i="29"/>
  <c r="C6" i="29"/>
  <c r="C5" i="29"/>
  <c r="D14" i="29"/>
  <c r="M5" i="29"/>
  <c r="D19" i="29"/>
  <c r="D18" i="29"/>
  <c r="C7" i="29"/>
  <c r="D7" i="29"/>
  <c r="B14" i="29"/>
  <c r="D17" i="29"/>
  <c r="E16" i="29"/>
  <c r="B9" i="29"/>
  <c r="B12" i="29"/>
  <c r="C15" i="29"/>
  <c r="C9" i="29"/>
  <c r="C18" i="29"/>
  <c r="D16" i="29"/>
  <c r="E15" i="29"/>
  <c r="B6" i="29"/>
  <c r="E5" i="29"/>
  <c r="E12" i="29"/>
  <c r="C13" i="29"/>
  <c r="D13" i="29"/>
  <c r="E13" i="29"/>
  <c r="E17" i="29"/>
  <c r="E19" i="29"/>
  <c r="E8" i="29"/>
  <c r="E11" i="29"/>
  <c r="C16" i="29"/>
  <c r="C19" i="29"/>
  <c r="E14" i="29"/>
  <c r="B11" i="29"/>
  <c r="B18" i="29"/>
  <c r="C14" i="29"/>
  <c r="D8" i="29"/>
  <c r="D5" i="29"/>
  <c r="B13" i="29"/>
  <c r="B8" i="29"/>
  <c r="B7" i="29"/>
  <c r="B10" i="29"/>
  <c r="B19" i="29"/>
  <c r="E18" i="29"/>
  <c r="D9" i="29"/>
  <c r="E9" i="29"/>
  <c r="B5" i="29"/>
  <c r="C10" i="29"/>
  <c r="AH23" i="20" l="1"/>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H18" i="20" l="1"/>
  <c r="K15" i="20" s="1"/>
  <c r="N5" i="29"/>
  <c r="G5" i="29" s="1"/>
  <c r="AI26" i="19"/>
  <c r="S6" i="29" l="1"/>
  <c r="AI59" i="19"/>
</calcChain>
</file>

<file path=xl/comments1.xml><?xml version="1.0" encoding="utf-8"?>
<comments xmlns="http://schemas.openxmlformats.org/spreadsheetml/2006/main">
  <authors>
    <author>厚生労働省ネットワークシステム</author>
  </authors>
  <commentList>
    <comment ref="O1" authorId="0"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t>
        </r>
      </text>
    </comment>
    <comment ref="O3" authorId="0" shapeId="0">
      <text>
        <r>
          <rPr>
            <b/>
            <sz val="9"/>
            <color indexed="81"/>
            <rFont val="MS P ゴシック"/>
            <family val="3"/>
            <charset val="128"/>
          </rPr>
          <t xml:space="preserve">「都道府県使用欄」：
</t>
        </r>
        <r>
          <rPr>
            <sz val="9"/>
            <color indexed="81"/>
            <rFont val="MS P ゴシック"/>
            <family val="3"/>
            <charset val="128"/>
          </rPr>
          <t>各事業所における記入は不要です</t>
        </r>
      </text>
    </comment>
  </commentList>
</comments>
</file>

<file path=xl/comments2.xml><?xml version="1.0" encoding="utf-8"?>
<comments xmlns="http://schemas.openxmlformats.org/spreadsheetml/2006/main">
  <authors>
    <author>大塚 秀寿</author>
    <author>厚生労働省ネットワークシステム</author>
  </authors>
  <commentList>
    <comment ref="AO5" authorId="0" shapeId="0">
      <text>
        <r>
          <rPr>
            <b/>
            <sz val="9"/>
            <color indexed="81"/>
            <rFont val="MS P ゴシック"/>
            <family val="3"/>
            <charset val="128"/>
          </rPr>
          <t xml:space="preserve">「事業所番号」：
・確実に入力のこと。
・特に事業所番号を複数所有している法人の場合、入力を誤ると、「申請額一覧」、「申請書」にデータが反映されません。
</t>
        </r>
        <r>
          <rPr>
            <sz val="9"/>
            <color indexed="81"/>
            <rFont val="MS P ゴシック"/>
            <family val="3"/>
            <charset val="128"/>
          </rPr>
          <t xml:space="preserve">
</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7" authorId="1" shapeId="0">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3.xml><?xml version="1.0" encoding="utf-8"?>
<comments xmlns="http://schemas.openxmlformats.org/spreadsheetml/2006/main">
  <authors>
    <author>大塚 秀寿</author>
    <author>厚生労働省ネットワークシステム</author>
  </authors>
  <commentList>
    <comment ref="AO5" authorId="0" shapeId="0">
      <text>
        <r>
          <rPr>
            <b/>
            <sz val="9"/>
            <color indexed="81"/>
            <rFont val="MS P ゴシック"/>
            <family val="3"/>
            <charset val="128"/>
          </rPr>
          <t xml:space="preserve">「事業所番号」：
・確実に入力のこと。
・特に事業所番号を複数所有している法人の場合、入力を誤ると、「申請額一覧」、「申請書」にデータが反映されません。
</t>
        </r>
        <r>
          <rPr>
            <sz val="9"/>
            <color indexed="81"/>
            <rFont val="MS P ゴシック"/>
            <family val="3"/>
            <charset val="128"/>
          </rPr>
          <t xml:space="preserve">
</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7" authorId="1" shapeId="0">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4.xml><?xml version="1.0" encoding="utf-8"?>
<comments xmlns="http://schemas.openxmlformats.org/spreadsheetml/2006/main">
  <authors>
    <author>大塚 秀寿</author>
    <author>厚生労働省ネットワークシステム</author>
  </authors>
  <commentList>
    <comment ref="AP5" authorId="0" shapeId="0">
      <text>
        <r>
          <rPr>
            <b/>
            <sz val="9"/>
            <color indexed="81"/>
            <rFont val="MS P ゴシック"/>
            <family val="3"/>
            <charset val="128"/>
          </rPr>
          <t>「事業所番号」：
・確実に入力のこと。
・特に事業所番号を複数所有している法人の場合、入力を誤ると、「申請額一覧」、「申請書」にデータが反映されません。</t>
        </r>
        <r>
          <rPr>
            <sz val="9"/>
            <color indexed="81"/>
            <rFont val="MS P ゴシック"/>
            <family val="3"/>
            <charset val="128"/>
          </rPr>
          <t xml:space="preserve">
</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O13" authorId="0" shapeId="0">
      <text>
        <r>
          <rPr>
            <b/>
            <sz val="9"/>
            <color indexed="81"/>
            <rFont val="MS P ゴシック"/>
            <family val="3"/>
            <charset val="128"/>
          </rPr>
          <t xml:space="preserve">「事業区分」：
</t>
        </r>
        <r>
          <rPr>
            <sz val="9"/>
            <color indexed="81"/>
            <rFont val="MS P ゴシック"/>
            <family val="3"/>
            <charset val="128"/>
          </rPr>
          <t xml:space="preserve">・該当事業にレ点チェックを入れてください。
・下記の「支出予定額」と一致させてください。
</t>
        </r>
      </text>
    </comment>
    <comment ref="AV17" authorId="1" shapeId="0">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 ref="AO52" authorId="0" shapeId="0">
      <text>
        <r>
          <rPr>
            <sz val="9"/>
            <color indexed="81"/>
            <rFont val="MS P ゴシック"/>
            <family val="3"/>
            <charset val="128"/>
          </rPr>
          <t xml:space="preserve">
 </t>
        </r>
        <r>
          <rPr>
            <b/>
            <sz val="9"/>
            <color indexed="81"/>
            <rFont val="MS P ゴシック"/>
            <family val="3"/>
            <charset val="128"/>
          </rPr>
          <t>３及び４の「再開支援事業」</t>
        </r>
        <r>
          <rPr>
            <sz val="9"/>
            <color indexed="81"/>
            <rFont val="MS P ゴシック"/>
            <family val="3"/>
            <charset val="128"/>
          </rPr>
          <t xml:space="preserve">
入居・居住系、地域定着支援は対象外であるので、入力しないこと。
</t>
        </r>
      </text>
    </comment>
  </commentList>
</comments>
</file>

<file path=xl/comments5.xml><?xml version="1.0" encoding="utf-8"?>
<comments xmlns="http://schemas.openxmlformats.org/spreadsheetml/2006/main">
  <authors>
    <author>大塚 秀寿</author>
    <author>厚生労働省ネットワークシステム</author>
  </authors>
  <commentList>
    <comment ref="AP7" authorId="0" shapeId="0">
      <text>
        <r>
          <rPr>
            <b/>
            <sz val="9"/>
            <color indexed="81"/>
            <rFont val="MS P ゴシック"/>
            <family val="3"/>
            <charset val="128"/>
          </rPr>
          <t>「事業所番号」：
・確実に入力のこと。
・特に事業所番号を複数所有している法人の場合、入力を誤ると、「申請額一覧」、「申請書」にデータが反映されません。</t>
        </r>
        <r>
          <rPr>
            <sz val="9"/>
            <color indexed="81"/>
            <rFont val="MS P ゴシック"/>
            <family val="3"/>
            <charset val="128"/>
          </rPr>
          <t xml:space="preserve">
</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O13" authorId="0" shapeId="0">
      <text>
        <r>
          <rPr>
            <b/>
            <sz val="9"/>
            <color indexed="81"/>
            <rFont val="MS P ゴシック"/>
            <family val="3"/>
            <charset val="128"/>
          </rPr>
          <t xml:space="preserve">「事業区分」：
</t>
        </r>
        <r>
          <rPr>
            <sz val="9"/>
            <color indexed="81"/>
            <rFont val="MS P ゴシック"/>
            <family val="3"/>
            <charset val="128"/>
          </rPr>
          <t xml:space="preserve">・該当事業にレ点チェックを入れてください。
・下記の「支出予定額」と一致させてください。
</t>
        </r>
      </text>
    </comment>
    <comment ref="AV17" authorId="1" shapeId="0">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 ref="AO52" authorId="0" shapeId="0">
      <text>
        <r>
          <rPr>
            <sz val="9"/>
            <color indexed="81"/>
            <rFont val="MS P ゴシック"/>
            <family val="3"/>
            <charset val="128"/>
          </rPr>
          <t xml:space="preserve">
 </t>
        </r>
        <r>
          <rPr>
            <b/>
            <sz val="9"/>
            <color indexed="81"/>
            <rFont val="MS P ゴシック"/>
            <family val="3"/>
            <charset val="128"/>
          </rPr>
          <t>３及び４の「再開支援事業」</t>
        </r>
        <r>
          <rPr>
            <sz val="9"/>
            <color indexed="81"/>
            <rFont val="MS P ゴシック"/>
            <family val="3"/>
            <charset val="128"/>
          </rPr>
          <t xml:space="preserve">
入居・居住系、地域定着支援は対象外であるので、入力しないこと。
</t>
        </r>
      </text>
    </comment>
  </commentList>
</comments>
</file>

<file path=xl/comments6.xml><?xml version="1.0" encoding="utf-8"?>
<comments xmlns="http://schemas.openxmlformats.org/spreadsheetml/2006/main">
  <authors>
    <author>大塚 秀寿</author>
    <author>厚生労働省ネットワークシステム</author>
  </authors>
  <commentList>
    <comment ref="AP5" authorId="0" shapeId="0">
      <text>
        <r>
          <rPr>
            <b/>
            <sz val="9"/>
            <color indexed="81"/>
            <rFont val="MS P ゴシック"/>
            <family val="3"/>
            <charset val="128"/>
          </rPr>
          <t>「事業所番号」：
・確実に入力のこと。
・特に事業所番号を複数所有している法人の場合、入力を誤ると、「申請額一覧」、「申請書」にデータが反映されません。</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O13" authorId="0" shapeId="0">
      <text>
        <r>
          <rPr>
            <b/>
            <sz val="9"/>
            <color indexed="81"/>
            <rFont val="MS P ゴシック"/>
            <family val="3"/>
            <charset val="128"/>
          </rPr>
          <t xml:space="preserve">「事業区分」：
</t>
        </r>
        <r>
          <rPr>
            <sz val="9"/>
            <color indexed="81"/>
            <rFont val="MS P ゴシック"/>
            <family val="3"/>
            <charset val="128"/>
          </rPr>
          <t xml:space="preserve">・該当事業にレ点チェックを入れてください。
・下記の「支出予定額」と一致させてください。
</t>
        </r>
      </text>
    </comment>
    <comment ref="AV17" authorId="1" shapeId="0">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 ref="AO52" authorId="0" shapeId="0">
      <text>
        <r>
          <rPr>
            <sz val="9"/>
            <color indexed="81"/>
            <rFont val="MS P ゴシック"/>
            <family val="3"/>
            <charset val="128"/>
          </rPr>
          <t xml:space="preserve">
 </t>
        </r>
        <r>
          <rPr>
            <b/>
            <sz val="9"/>
            <color indexed="81"/>
            <rFont val="MS P ゴシック"/>
            <family val="3"/>
            <charset val="128"/>
          </rPr>
          <t>３及び４の「再開支援事業」</t>
        </r>
        <r>
          <rPr>
            <sz val="9"/>
            <color indexed="81"/>
            <rFont val="MS P ゴシック"/>
            <family val="3"/>
            <charset val="128"/>
          </rPr>
          <t xml:space="preserve">
入居・居住系、地域定着支援は対象外であるので、入力しないこと。
</t>
        </r>
      </text>
    </comment>
  </commentList>
</comments>
</file>

<file path=xl/comments7.xml><?xml version="1.0" encoding="utf-8"?>
<comments xmlns="http://schemas.openxmlformats.org/spreadsheetml/2006/main">
  <authors>
    <author>大塚 秀寿</author>
    <author>厚生労働省ネットワークシステム</author>
  </authors>
  <commentList>
    <comment ref="AP5" authorId="0" shapeId="0">
      <text>
        <r>
          <rPr>
            <b/>
            <sz val="9"/>
            <color indexed="81"/>
            <rFont val="MS P ゴシック"/>
            <family val="3"/>
            <charset val="128"/>
          </rPr>
          <t>「事業所番号」：
・確実に入力のこと。
・特に事業所番号を複数所有している法人の場合、入力を誤ると、「申請額一覧」、「申請書」にデータが反映されません。</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O13" authorId="0" shapeId="0">
      <text>
        <r>
          <rPr>
            <b/>
            <sz val="9"/>
            <color indexed="81"/>
            <rFont val="MS P ゴシック"/>
            <family val="3"/>
            <charset val="128"/>
          </rPr>
          <t xml:space="preserve">「事業区分」：
</t>
        </r>
        <r>
          <rPr>
            <sz val="9"/>
            <color indexed="81"/>
            <rFont val="MS P ゴシック"/>
            <family val="3"/>
            <charset val="128"/>
          </rPr>
          <t xml:space="preserve">・該当事業にレ点チェックを入れてください。
・下記の「支出予定額」と一致させてください。
</t>
        </r>
      </text>
    </comment>
    <comment ref="AV17" authorId="1" shapeId="0">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 ref="AO52" authorId="0" shapeId="0">
      <text>
        <r>
          <rPr>
            <sz val="9"/>
            <color indexed="81"/>
            <rFont val="MS P ゴシック"/>
            <family val="3"/>
            <charset val="128"/>
          </rPr>
          <t xml:space="preserve">
 </t>
        </r>
        <r>
          <rPr>
            <b/>
            <sz val="9"/>
            <color indexed="81"/>
            <rFont val="MS P ゴシック"/>
            <family val="3"/>
            <charset val="128"/>
          </rPr>
          <t>３及び４の「再開支援事業」</t>
        </r>
        <r>
          <rPr>
            <sz val="9"/>
            <color indexed="81"/>
            <rFont val="MS P ゴシック"/>
            <family val="3"/>
            <charset val="128"/>
          </rPr>
          <t xml:space="preserve">
入居・居住系、地域定着支援は対象外であるので、入力しないこと。
</t>
        </r>
      </text>
    </comment>
  </commentList>
</comments>
</file>

<file path=xl/comments8.xml><?xml version="1.0" encoding="utf-8"?>
<comments xmlns="http://schemas.openxmlformats.org/spreadsheetml/2006/main">
  <authors>
    <author>kiku</author>
  </authors>
  <commentList>
    <comment ref="B4" authorId="0" shapeId="0">
      <text>
        <r>
          <rPr>
            <b/>
            <sz val="9"/>
            <color indexed="81"/>
            <rFont val="MS P ゴシック"/>
            <family val="3"/>
            <charset val="128"/>
          </rPr>
          <t>「氏名（漢字、カナ）」：
姓と名の間はスペースを空けないで下さい。</t>
        </r>
      </text>
    </comment>
    <comment ref="D4" authorId="0" shapeId="0">
      <text>
        <r>
          <rPr>
            <b/>
            <sz val="9"/>
            <color indexed="81"/>
            <rFont val="MS P ゴシック"/>
            <family val="3"/>
            <charset val="128"/>
          </rPr>
          <t xml:space="preserve">「生年月日（西暦）」：
「西暦/月/日」（yyyy/mm/dd）と入力してください。
</t>
        </r>
      </text>
    </comment>
    <comment ref="H4" authorId="0" shapeId="0">
      <text>
        <r>
          <rPr>
            <b/>
            <sz val="9"/>
            <color indexed="81"/>
            <rFont val="MS P ゴシック"/>
            <family val="3"/>
            <charset val="128"/>
          </rPr>
          <t>「主たる勤務先」：
慰労金は、本欄に記入された事業所に振り込まれ、当該事業所から支給されます。</t>
        </r>
      </text>
    </comment>
    <comment ref="K4" authorId="0" shape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shape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<sst xmlns="http://schemas.openxmlformats.org/spreadsheetml/2006/main" count="1207" uniqueCount="285">
  <si>
    <t>殿</t>
    <rPh sb="0" eb="1">
      <t>トノ</t>
    </rPh>
    <phoneticPr fontId="3"/>
  </si>
  <si>
    <t>日</t>
    <rPh sb="0" eb="1">
      <t>ニチ</t>
    </rPh>
    <phoneticPr fontId="3"/>
  </si>
  <si>
    <t>月</t>
    <rPh sb="0" eb="1">
      <t>ゲツ</t>
    </rPh>
    <phoneticPr fontId="3"/>
  </si>
  <si>
    <t>年</t>
    <rPh sb="0" eb="1">
      <t>ネン</t>
    </rPh>
    <phoneticPr fontId="3"/>
  </si>
  <si>
    <t>電話番号</t>
    <rPh sb="0" eb="2">
      <t>デンワ</t>
    </rPh>
    <rPh sb="2" eb="4">
      <t>バンゴウ</t>
    </rPh>
    <phoneticPr fontId="3"/>
  </si>
  <si>
    <t>事業所・施設の名称</t>
    <rPh sb="0" eb="3">
      <t>ジギョウショ</t>
    </rPh>
    <rPh sb="4" eb="6">
      <t>シセツ</t>
    </rPh>
    <rPh sb="7" eb="9">
      <t>メイショウ</t>
    </rPh>
    <phoneticPr fontId="3"/>
  </si>
  <si>
    <t>事業区分</t>
    <rPh sb="0" eb="2">
      <t>ジギョウ</t>
    </rPh>
    <rPh sb="2" eb="4">
      <t>クブン</t>
    </rPh>
    <phoneticPr fontId="3"/>
  </si>
  <si>
    <t>用途・品目・数量等</t>
    <rPh sb="0" eb="2">
      <t>ヨウト</t>
    </rPh>
    <rPh sb="3" eb="5">
      <t>ヒンモク</t>
    </rPh>
    <rPh sb="6" eb="8">
      <t>スウリョウ</t>
    </rPh>
    <rPh sb="8" eb="9">
      <t>トウ</t>
    </rPh>
    <phoneticPr fontId="3"/>
  </si>
  <si>
    <t>①</t>
    <phoneticPr fontId="3"/>
  </si>
  <si>
    <t>②</t>
    <phoneticPr fontId="3"/>
  </si>
  <si>
    <t>③</t>
    <phoneticPr fontId="3"/>
  </si>
  <si>
    <t>④</t>
    <phoneticPr fontId="3"/>
  </si>
  <si>
    <t>千円</t>
    <rPh sb="0" eb="2">
      <t>センエン</t>
    </rPh>
    <phoneticPr fontId="3"/>
  </si>
  <si>
    <t>人</t>
    <rPh sb="0" eb="1">
      <t>ニン</t>
    </rPh>
    <phoneticPr fontId="3"/>
  </si>
  <si>
    <t>事業所・施設名</t>
    <rPh sb="0" eb="3">
      <t>ジギョウショ</t>
    </rPh>
    <rPh sb="4" eb="7">
      <t>シセツメイ</t>
    </rPh>
    <phoneticPr fontId="3"/>
  </si>
  <si>
    <t>サービス種別</t>
    <rPh sb="4" eb="6">
      <t>シュベツ</t>
    </rPh>
    <phoneticPr fontId="3"/>
  </si>
  <si>
    <t>合計</t>
    <rPh sb="0" eb="2">
      <t>ゴウケイ</t>
    </rPh>
    <phoneticPr fontId="3"/>
  </si>
  <si>
    <t>　　令和</t>
    <rPh sb="2" eb="4">
      <t>レイワ</t>
    </rPh>
    <phoneticPr fontId="3"/>
  </si>
  <si>
    <t>※本シートは絶対に編集しないこと。</t>
    <rPh sb="1" eb="2">
      <t>ホン</t>
    </rPh>
    <rPh sb="6" eb="8">
      <t>ゼッタイ</t>
    </rPh>
    <rPh sb="9" eb="11">
      <t>ヘンシュウ</t>
    </rPh>
    <phoneticPr fontId="3"/>
  </si>
  <si>
    <t>氏名（漢字）</t>
    <rPh sb="0" eb="2">
      <t>シメイ</t>
    </rPh>
    <rPh sb="3" eb="5">
      <t>カンジ</t>
    </rPh>
    <phoneticPr fontId="3"/>
  </si>
  <si>
    <t>生年月日（西暦）</t>
    <rPh sb="0" eb="2">
      <t>セイネン</t>
    </rPh>
    <rPh sb="2" eb="4">
      <t>ガッピ</t>
    </rPh>
    <rPh sb="5" eb="7">
      <t>セイレキ</t>
    </rPh>
    <phoneticPr fontId="3"/>
  </si>
  <si>
    <t>氏名（全角カナ）</t>
    <rPh sb="0" eb="2">
      <t>シメイ</t>
    </rPh>
    <rPh sb="3" eb="5">
      <t>ゼンカク</t>
    </rPh>
    <phoneticPr fontId="3"/>
  </si>
  <si>
    <t>事業所番号</t>
    <rPh sb="0" eb="3">
      <t>ジギョウショ</t>
    </rPh>
    <rPh sb="3" eb="5">
      <t>バンゴウ</t>
    </rPh>
    <phoneticPr fontId="3"/>
  </si>
  <si>
    <t>円</t>
    <rPh sb="0" eb="1">
      <t>エン</t>
    </rPh>
    <phoneticPr fontId="3"/>
  </si>
  <si>
    <t>対象利用者数</t>
    <rPh sb="0" eb="2">
      <t>タイショウ</t>
    </rPh>
    <rPh sb="2" eb="5">
      <t>リヨウシャ</t>
    </rPh>
    <rPh sb="5" eb="6">
      <t>スウ</t>
    </rPh>
    <phoneticPr fontId="3"/>
  </si>
  <si>
    <t>既申請分</t>
    <rPh sb="0" eb="1">
      <t>スデ</t>
    </rPh>
    <rPh sb="1" eb="4">
      <t>シンセイブン</t>
    </rPh>
    <phoneticPr fontId="3"/>
  </si>
  <si>
    <t>年度合計額</t>
    <rPh sb="0" eb="2">
      <t>ネンド</t>
    </rPh>
    <rPh sb="2" eb="5">
      <t>ゴウケイガク</t>
    </rPh>
    <phoneticPr fontId="3"/>
  </si>
  <si>
    <t>主たる勤務先</t>
    <rPh sb="0" eb="1">
      <t>シュ</t>
    </rPh>
    <rPh sb="3" eb="6">
      <t>キンムサキ</t>
    </rPh>
    <phoneticPr fontId="3"/>
  </si>
  <si>
    <t>本人の住所</t>
    <rPh sb="0" eb="2">
      <t>ホンニン</t>
    </rPh>
    <rPh sb="3" eb="5">
      <t>ジュウショ</t>
    </rPh>
    <phoneticPr fontId="3"/>
  </si>
  <si>
    <t>今回申請分④</t>
    <rPh sb="0" eb="2">
      <t>コンカイ</t>
    </rPh>
    <rPh sb="2" eb="5">
      <t>シンセイブン</t>
    </rPh>
    <phoneticPr fontId="3"/>
  </si>
  <si>
    <t>施設区分</t>
    <rPh sb="0" eb="2">
      <t>シセツ</t>
    </rPh>
    <rPh sb="2" eb="4">
      <t>クブン</t>
    </rPh>
    <phoneticPr fontId="3"/>
  </si>
  <si>
    <t>対応区分</t>
    <rPh sb="0" eb="2">
      <t>タイオウ</t>
    </rPh>
    <rPh sb="2" eb="4">
      <t>クブン</t>
    </rPh>
    <phoneticPr fontId="3"/>
  </si>
  <si>
    <t>分類</t>
    <rPh sb="0" eb="2">
      <t>ブンルイ</t>
    </rPh>
    <phoneticPr fontId="3"/>
  </si>
  <si>
    <t>その他の施設</t>
    <rPh sb="2" eb="3">
      <t>タ</t>
    </rPh>
    <rPh sb="4" eb="6">
      <t>シセツ</t>
    </rPh>
    <phoneticPr fontId="3"/>
  </si>
  <si>
    <t>慰労金単価</t>
    <rPh sb="0" eb="3">
      <t>イロウキン</t>
    </rPh>
    <rPh sb="3" eb="5">
      <t>タンカ</t>
    </rPh>
    <phoneticPr fontId="3"/>
  </si>
  <si>
    <t>慰労金
(万円)</t>
    <rPh sb="0" eb="3">
      <t>イロウキン</t>
    </rPh>
    <rPh sb="5" eb="7">
      <t>マンエン</t>
    </rPh>
    <phoneticPr fontId="3"/>
  </si>
  <si>
    <t>(計算用)</t>
    <rPh sb="1" eb="3">
      <t>ケイサン</t>
    </rPh>
    <rPh sb="3" eb="4">
      <t>ヨウ</t>
    </rPh>
    <phoneticPr fontId="3"/>
  </si>
  <si>
    <t>なし</t>
    <phoneticPr fontId="3"/>
  </si>
  <si>
    <t>あり</t>
    <phoneticPr fontId="3"/>
  </si>
  <si>
    <t>慰労金の区分・人数</t>
    <rPh sb="0" eb="3">
      <t>イロウキン</t>
    </rPh>
    <rPh sb="4" eb="6">
      <t>クブン</t>
    </rPh>
    <rPh sb="7" eb="9">
      <t>ニンズウ</t>
    </rPh>
    <phoneticPr fontId="3"/>
  </si>
  <si>
    <t>20万円対象</t>
    <rPh sb="2" eb="4">
      <t>マンエン</t>
    </rPh>
    <rPh sb="4" eb="6">
      <t>タイショウ</t>
    </rPh>
    <phoneticPr fontId="3"/>
  </si>
  <si>
    <t>人</t>
    <rPh sb="0" eb="1">
      <t>ニン</t>
    </rPh>
    <phoneticPr fontId="3"/>
  </si>
  <si>
    <t>5万円対象</t>
    <rPh sb="1" eb="3">
      <t>マンエン</t>
    </rPh>
    <rPh sb="3" eb="5">
      <t>タイショウ</t>
    </rPh>
    <phoneticPr fontId="3"/>
  </si>
  <si>
    <t>定員</t>
    <rPh sb="0" eb="2">
      <t>テイイン</t>
    </rPh>
    <phoneticPr fontId="3"/>
  </si>
  <si>
    <t>（確認用）</t>
    <rPh sb="1" eb="3">
      <t>カクニン</t>
    </rPh>
    <rPh sb="3" eb="4">
      <t>ヨウ</t>
    </rPh>
    <phoneticPr fontId="3"/>
  </si>
  <si>
    <t>/事業所</t>
    <rPh sb="1" eb="4">
      <t>ジギョウショ</t>
    </rPh>
    <phoneticPr fontId="1"/>
  </si>
  <si>
    <t>共通</t>
    <rPh sb="0" eb="2">
      <t>キョウツウ</t>
    </rPh>
    <phoneticPr fontId="3"/>
  </si>
  <si>
    <r>
      <t>　再開環境整備助成事業　</t>
    </r>
    <r>
      <rPr>
        <sz val="8"/>
        <rFont val="ＭＳ Ｐ明朝"/>
        <family val="1"/>
        <charset val="128"/>
      </rPr>
      <t>→ 4を記載</t>
    </r>
    <rPh sb="7" eb="9">
      <t>ジョセイ</t>
    </rPh>
    <rPh sb="16" eb="18">
      <t>キサイ</t>
    </rPh>
    <phoneticPr fontId="3"/>
  </si>
  <si>
    <r>
      <t xml:space="preserve"> 個別再開支援助成事業　</t>
    </r>
    <r>
      <rPr>
        <sz val="8"/>
        <rFont val="ＭＳ Ｐ明朝"/>
        <family val="1"/>
        <charset val="128"/>
      </rPr>
      <t>→ 3を記載</t>
    </r>
    <rPh sb="7" eb="9">
      <t>ジョセイ</t>
    </rPh>
    <rPh sb="16" eb="18">
      <t>キサイ</t>
    </rPh>
    <phoneticPr fontId="3"/>
  </si>
  <si>
    <t>今回申請分②</t>
    <rPh sb="0" eb="2">
      <t>コンカイ</t>
    </rPh>
    <rPh sb="2" eb="5">
      <t>シンセイブン</t>
    </rPh>
    <phoneticPr fontId="3"/>
  </si>
  <si>
    <t>個別再開支援
助成事業</t>
    <rPh sb="0" eb="2">
      <t>コベツ</t>
    </rPh>
    <rPh sb="2" eb="4">
      <t>サイカイ</t>
    </rPh>
    <rPh sb="4" eb="6">
      <t>シエン</t>
    </rPh>
    <rPh sb="7" eb="9">
      <t>ジョセイ</t>
    </rPh>
    <rPh sb="9" eb="11">
      <t>ジギョウ</t>
    </rPh>
    <phoneticPr fontId="3"/>
  </si>
  <si>
    <t>再開環境整備
助成事業</t>
    <rPh sb="0" eb="2">
      <t>サイカイ</t>
    </rPh>
    <rPh sb="2" eb="4">
      <t>カンキョウ</t>
    </rPh>
    <rPh sb="4" eb="6">
      <t>セイビ</t>
    </rPh>
    <rPh sb="7" eb="9">
      <t>ジョセイ</t>
    </rPh>
    <rPh sb="9" eb="11">
      <t>ジギョウ</t>
    </rPh>
    <phoneticPr fontId="3"/>
  </si>
  <si>
    <t>施設概要</t>
    <rPh sb="0" eb="2">
      <t>シセツ</t>
    </rPh>
    <rPh sb="2" eb="4">
      <t>ガイヨウ</t>
    </rPh>
    <phoneticPr fontId="3"/>
  </si>
  <si>
    <t>事業所名称</t>
    <rPh sb="0" eb="3">
      <t>ジギョウショ</t>
    </rPh>
    <rPh sb="3" eb="5">
      <t>メイショウ</t>
    </rPh>
    <phoneticPr fontId="3"/>
  </si>
  <si>
    <t>所在地</t>
    <rPh sb="0" eb="3">
      <t>ショザイチ</t>
    </rPh>
    <phoneticPr fontId="3"/>
  </si>
  <si>
    <t>都道府県名</t>
    <rPh sb="0" eb="4">
      <t>トドウフケン</t>
    </rPh>
    <rPh sb="4" eb="5">
      <t>メイ</t>
    </rPh>
    <phoneticPr fontId="3"/>
  </si>
  <si>
    <t>住所</t>
    <rPh sb="0" eb="2">
      <t>ジュウショ</t>
    </rPh>
    <phoneticPr fontId="3"/>
  </si>
  <si>
    <t>連絡先</t>
    <rPh sb="0" eb="3">
      <t>レンラクサキ</t>
    </rPh>
    <phoneticPr fontId="3"/>
  </si>
  <si>
    <t>電話番号</t>
    <rPh sb="0" eb="2">
      <t>デンワ</t>
    </rPh>
    <rPh sb="2" eb="4">
      <t>バンゴウ</t>
    </rPh>
    <phoneticPr fontId="3"/>
  </si>
  <si>
    <t>担当部署名</t>
    <rPh sb="0" eb="2">
      <t>タントウ</t>
    </rPh>
    <rPh sb="2" eb="5">
      <t>ブショメイ</t>
    </rPh>
    <phoneticPr fontId="3"/>
  </si>
  <si>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</si>
  <si>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</si>
  <si>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</si>
  <si>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</si>
  <si>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</si>
  <si>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</si>
  <si>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</si>
  <si>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</si>
  <si>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</si>
  <si>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</si>
  <si>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</si>
  <si>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</si>
  <si>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</si>
  <si>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</si>
  <si>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</si>
  <si>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</si>
  <si>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</si>
  <si>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</si>
  <si>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</si>
  <si>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</si>
  <si>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</si>
  <si>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</si>
  <si>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</si>
  <si>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</si>
  <si>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</si>
  <si>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</si>
  <si>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</si>
  <si>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</si>
  <si>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</si>
  <si>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</si>
  <si>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</si>
  <si>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</si>
  <si>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</si>
  <si>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</si>
  <si>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</si>
  <si>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</si>
  <si>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</si>
  <si>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</si>
  <si>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</si>
  <si>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</si>
  <si>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</si>
  <si>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</si>
  <si>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</si>
  <si>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</si>
  <si>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</si>
  <si>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</si>
  <si>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</si>
  <si>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口座情報</t>
    <rPh sb="0" eb="2">
      <t>コウザ</t>
    </rPh>
    <rPh sb="2" eb="4">
      <t>ジョウホウ</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</si>
  <si>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</si>
  <si>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支出予定額</t>
    <rPh sb="0" eb="2">
      <t>シシュツ</t>
    </rPh>
    <rPh sb="2" eb="5">
      <t>ヨテイガク</t>
    </rPh>
    <phoneticPr fontId="3"/>
  </si>
  <si>
    <t>科目</t>
    <rPh sb="0" eb="2">
      <t>カモク</t>
    </rPh>
    <phoneticPr fontId="3"/>
  </si>
  <si>
    <t>所要額（円）</t>
    <rPh sb="0" eb="3">
      <t>ショヨウガク</t>
    </rPh>
    <rPh sb="4" eb="5">
      <t>エン</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</si>
  <si>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</si>
  <si>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</si>
  <si>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</si>
  <si>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</si>
  <si>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需用費</t>
    <rPh sb="0" eb="3">
      <t>ジュヨウヒ</t>
    </rPh>
    <phoneticPr fontId="3"/>
  </si>
  <si>
    <t>役務費</t>
    <rPh sb="0" eb="2">
      <t>エキム</t>
    </rPh>
    <phoneticPr fontId="3"/>
  </si>
  <si>
    <t>委託料</t>
    <rPh sb="0" eb="3">
      <t>イタクリョウ</t>
    </rPh>
    <phoneticPr fontId="3"/>
  </si>
  <si>
    <t>使用料及び賃借料</t>
    <rPh sb="0" eb="3">
      <t>シヨウリョウ</t>
    </rPh>
    <rPh sb="3" eb="4">
      <t>オヨ</t>
    </rPh>
    <rPh sb="5" eb="8">
      <t>チンシャクリョウ</t>
    </rPh>
    <phoneticPr fontId="3"/>
  </si>
  <si>
    <t>備品購入費</t>
    <rPh sb="0" eb="2">
      <t>ビヒン</t>
    </rPh>
    <rPh sb="2" eb="5">
      <t>コウニュウヒ</t>
    </rPh>
    <phoneticPr fontId="3"/>
  </si>
  <si>
    <r>
      <t>提供サービス</t>
    </r>
    <r>
      <rPr>
        <sz val="6"/>
        <rFont val="ＭＳ Ｐ明朝"/>
        <family val="1"/>
        <charset val="128"/>
      </rPr>
      <t>（プルダウンから選択）</t>
    </r>
    <rPh sb="0" eb="2">
      <t>テイキョウ</t>
    </rPh>
    <rPh sb="14" eb="16">
      <t>センタク</t>
    </rPh>
    <phoneticPr fontId="3"/>
  </si>
  <si>
    <r>
      <t>国保連合会に登録されている口座は</t>
    </r>
    <r>
      <rPr>
        <u/>
        <sz val="9"/>
        <rFont val="ＭＳ Ｐ明朝"/>
        <family val="1"/>
        <charset val="128"/>
      </rPr>
      <t>債権譲渡されていない</t>
    </r>
    <rPh sb="0" eb="2">
      <t>コクホ</t>
    </rPh>
    <rPh sb="2" eb="5">
      <t>レンゴウカイ</t>
    </rPh>
    <rPh sb="6" eb="8">
      <t>トウロク</t>
    </rPh>
    <rPh sb="13" eb="15">
      <t>コウザ</t>
    </rPh>
    <rPh sb="16" eb="18">
      <t>サイケン</t>
    </rPh>
    <rPh sb="18" eb="20">
      <t>ジョウト</t>
    </rPh>
    <phoneticPr fontId="3"/>
  </si>
  <si>
    <t>申請額</t>
    <rPh sb="0" eb="3">
      <t>シンセイガク</t>
    </rPh>
    <phoneticPr fontId="3"/>
  </si>
  <si>
    <t>申請額①</t>
    <rPh sb="0" eb="3">
      <t>シンセイガク</t>
    </rPh>
    <phoneticPr fontId="3"/>
  </si>
  <si>
    <t>申請額③</t>
    <rPh sb="0" eb="3">
      <t>シンセイガク</t>
    </rPh>
    <phoneticPr fontId="3"/>
  </si>
  <si>
    <t>補助上限額</t>
    <rPh sb="0" eb="2">
      <t>ホジョ</t>
    </rPh>
    <rPh sb="2" eb="5">
      <t>ジョウゲンガク</t>
    </rPh>
    <phoneticPr fontId="3"/>
  </si>
  <si>
    <t>補助予定額（千円）</t>
    <rPh sb="0" eb="2">
      <t>ホジョ</t>
    </rPh>
    <rPh sb="2" eb="5">
      <t>ヨテイガク</t>
    </rPh>
    <rPh sb="6" eb="8">
      <t>センエン</t>
    </rPh>
    <phoneticPr fontId="3"/>
  </si>
  <si>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3"/>
  </si>
  <si>
    <t>【在宅サービス事業所における環境整備のための経費】</t>
    <rPh sb="1" eb="3">
      <t>ザイタク</t>
    </rPh>
    <rPh sb="7" eb="10">
      <t>ジギョウショ</t>
    </rPh>
    <rPh sb="14" eb="16">
      <t>カンキョウ</t>
    </rPh>
    <rPh sb="16" eb="18">
      <t>セイビ</t>
    </rPh>
    <rPh sb="22" eb="24">
      <t>ケイヒ</t>
    </rPh>
    <phoneticPr fontId="3"/>
  </si>
  <si>
    <t>20万円
対象者の
有無</t>
    <rPh sb="2" eb="4">
      <t>マンエン</t>
    </rPh>
    <rPh sb="5" eb="7">
      <t>タイショウ</t>
    </rPh>
    <rPh sb="7" eb="8">
      <t>シャ</t>
    </rPh>
    <rPh sb="10" eb="12">
      <t>ウム</t>
    </rPh>
    <phoneticPr fontId="3"/>
  </si>
  <si>
    <t>No.</t>
    <phoneticPr fontId="3"/>
  </si>
  <si>
    <t>（法人名）</t>
    <rPh sb="1" eb="3">
      <t>ホウジン</t>
    </rPh>
    <rPh sb="3" eb="4">
      <t>メイ</t>
    </rPh>
    <phoneticPr fontId="3"/>
  </si>
  <si>
    <t>（役職・代表者名）</t>
    <rPh sb="1" eb="3">
      <t>ヤクショク</t>
    </rPh>
    <rPh sb="4" eb="7">
      <t>ダイヒョウシャ</t>
    </rPh>
    <rPh sb="7" eb="8">
      <t>メイ</t>
    </rPh>
    <phoneticPr fontId="3"/>
  </si>
  <si>
    <t>審査
結果</t>
    <rPh sb="0" eb="2">
      <t>シンサ</t>
    </rPh>
    <rPh sb="3" eb="5">
      <t>ケッカ</t>
    </rPh>
    <phoneticPr fontId="3"/>
  </si>
  <si>
    <t>【申請内容に関する問い合わせ先】</t>
    <rPh sb="1" eb="3">
      <t>シンセイ</t>
    </rPh>
    <rPh sb="3" eb="5">
      <t>ナイヨウ</t>
    </rPh>
    <rPh sb="6" eb="7">
      <t>カン</t>
    </rPh>
    <rPh sb="9" eb="10">
      <t>ト</t>
    </rPh>
    <rPh sb="11" eb="12">
      <t>ア</t>
    </rPh>
    <rPh sb="14" eb="15">
      <t>サキ</t>
    </rPh>
    <phoneticPr fontId="3"/>
  </si>
  <si>
    <t>電話番号</t>
    <rPh sb="0" eb="2">
      <t>デンワ</t>
    </rPh>
    <rPh sb="2" eb="4">
      <t>バンゴウ</t>
    </rPh>
    <phoneticPr fontId="3"/>
  </si>
  <si>
    <t xml:space="preserve"> 部署名</t>
    <rPh sb="1" eb="4">
      <t>ブショメイ</t>
    </rPh>
    <phoneticPr fontId="3"/>
  </si>
  <si>
    <t xml:space="preserve"> 担当者氏名</t>
    <rPh sb="1" eb="4">
      <t>タントウシャ</t>
    </rPh>
    <rPh sb="4" eb="6">
      <t>シメイ</t>
    </rPh>
    <phoneticPr fontId="3"/>
  </si>
  <si>
    <t xml:space="preserve"> 連絡先</t>
    <rPh sb="1" eb="4">
      <t>レンラクサキ</t>
    </rPh>
    <phoneticPr fontId="3"/>
  </si>
  <si>
    <t>e-mail</t>
    <phoneticPr fontId="3"/>
  </si>
  <si>
    <t xml:space="preserve"> ※対象職員の氏名等について、様式３を作成すること。</t>
    <phoneticPr fontId="3"/>
  </si>
  <si>
    <t>振込手数料</t>
    <rPh sb="0" eb="5">
      <t>フリコミテスウリョウ</t>
    </rPh>
    <phoneticPr fontId="3"/>
  </si>
  <si>
    <t>（千円未満切捨）</t>
    <rPh sb="1" eb="2">
      <t>セン</t>
    </rPh>
    <rPh sb="2" eb="5">
      <t>エンミマン</t>
    </rPh>
    <rPh sb="5" eb="6">
      <t>キ</t>
    </rPh>
    <rPh sb="6" eb="7">
      <t>ス</t>
    </rPh>
    <phoneticPr fontId="3"/>
  </si>
  <si>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3"/>
  </si>
  <si>
    <r>
      <t xml:space="preserve">  感染対策徹底支援事業　</t>
    </r>
    <r>
      <rPr>
        <sz val="8"/>
        <rFont val="ＭＳ Ｐ明朝"/>
        <family val="1"/>
        <charset val="128"/>
      </rPr>
      <t>→ 2-1,2-2を記載</t>
    </r>
    <rPh sb="23" eb="25">
      <t>キサイ</t>
    </rPh>
    <phoneticPr fontId="3"/>
  </si>
  <si>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</si>
  <si>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3"/>
  </si>
  <si>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3"/>
  </si>
  <si>
    <t>計画相談支援</t>
    <rPh sb="0" eb="2">
      <t>ケイカク</t>
    </rPh>
    <rPh sb="2" eb="4">
      <t>ソウダン</t>
    </rPh>
    <rPh sb="4" eb="6">
      <t>シエン</t>
    </rPh>
    <phoneticPr fontId="3"/>
  </si>
  <si>
    <t>障害児相談支援</t>
    <rPh sb="0" eb="3">
      <t>ショウガイジ</t>
    </rPh>
    <rPh sb="3" eb="5">
      <t>ソウダン</t>
    </rPh>
    <rPh sb="5" eb="7">
      <t>シエン</t>
    </rPh>
    <phoneticPr fontId="3"/>
  </si>
  <si>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3"/>
  </si>
  <si>
    <t>環境整備への助成事業</t>
  </si>
  <si>
    <t>療養介護</t>
    <rPh sb="0" eb="2">
      <t>リョウヨウ</t>
    </rPh>
    <rPh sb="2" eb="4">
      <t>カイゴ</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</si>
  <si>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</si>
  <si>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</si>
  <si>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</si>
  <si>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</si>
  <si>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</si>
  <si>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</si>
  <si>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</si>
  <si>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</si>
  <si>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</si>
  <si>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</si>
  <si>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</si>
  <si>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</si>
  <si>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</si>
  <si>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</si>
  <si>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</si>
  <si>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</si>
  <si>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</si>
  <si>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</si>
  <si>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</si>
  <si>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</si>
  <si>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</si>
  <si>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</si>
  <si>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</si>
  <si>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</si>
  <si>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</si>
  <si>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</si>
  <si>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</si>
  <si>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</si>
  <si>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3"/>
  </si>
  <si>
    <t>（多機能型簡易居室の設置に要する費用に限る。）</t>
    <rPh sb="19" eb="20">
      <t>カギ</t>
    </rPh>
    <phoneticPr fontId="3"/>
  </si>
  <si>
    <t>工事請負費</t>
    <rPh sb="0" eb="2">
      <t>コウジ</t>
    </rPh>
    <rPh sb="2" eb="4">
      <t>ウケオイ</t>
    </rPh>
    <rPh sb="4" eb="5">
      <t>ヒ</t>
    </rPh>
    <phoneticPr fontId="3"/>
  </si>
  <si>
    <t>多機能型居室</t>
    <rPh sb="0" eb="4">
      <t>タキノウガタ</t>
    </rPh>
    <rPh sb="4" eb="6">
      <t>キョシツ</t>
    </rPh>
    <phoneticPr fontId="3"/>
  </si>
  <si>
    <t>１．障害福祉慰労金事業</t>
    <rPh sb="2" eb="4">
      <t>ショウガイ</t>
    </rPh>
    <rPh sb="4" eb="6">
      <t>フクシ</t>
    </rPh>
    <rPh sb="6" eb="9">
      <t>イロウキン</t>
    </rPh>
    <rPh sb="9" eb="11">
      <t>ジギョウ</t>
    </rPh>
    <phoneticPr fontId="3"/>
  </si>
  <si>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3"/>
  </si>
  <si>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3"/>
  </si>
  <si>
    <t>障害福祉慰労金</t>
    <rPh sb="0" eb="2">
      <t>ショウガイ</t>
    </rPh>
    <rPh sb="2" eb="4">
      <t>フクシ</t>
    </rPh>
    <rPh sb="4" eb="7">
      <t>イロウキン</t>
    </rPh>
    <phoneticPr fontId="3"/>
  </si>
  <si>
    <t>原材料費</t>
    <rPh sb="0" eb="4">
      <t>ゲンザイリョウヒ</t>
    </rPh>
    <phoneticPr fontId="3"/>
  </si>
  <si>
    <t>需用費</t>
    <rPh sb="0" eb="3">
      <t>ジュヨウヒ</t>
    </rPh>
    <phoneticPr fontId="3"/>
  </si>
  <si>
    <t>重度障害者等包括支援</t>
    <rPh sb="0" eb="2">
      <t>ジュウド</t>
    </rPh>
    <rPh sb="2" eb="5">
      <t>ショウガイシャ</t>
    </rPh>
    <rPh sb="5" eb="6">
      <t>トウ</t>
    </rPh>
    <rPh sb="6" eb="8">
      <t>ホウカツ</t>
    </rPh>
    <rPh sb="8" eb="10">
      <t>シエン</t>
    </rPh>
    <phoneticPr fontId="3"/>
  </si>
  <si>
    <t>支払い実績</t>
    <rPh sb="0" eb="2">
      <t>シハラ</t>
    </rPh>
    <rPh sb="3" eb="5">
      <t>ジッセキ</t>
    </rPh>
    <phoneticPr fontId="3"/>
  </si>
  <si>
    <t>支払年月日
（西暦）</t>
    <rPh sb="0" eb="2">
      <t>シハラ</t>
    </rPh>
    <rPh sb="2" eb="5">
      <t>ネンガッピ</t>
    </rPh>
    <rPh sb="7" eb="9">
      <t>セイレキ</t>
    </rPh>
    <phoneticPr fontId="3"/>
  </si>
  <si>
    <t>支払金額</t>
    <rPh sb="0" eb="2">
      <t>シハラ</t>
    </rPh>
    <rPh sb="2" eb="4">
      <t>キンガク</t>
    </rPh>
    <phoneticPr fontId="3"/>
  </si>
  <si>
    <t>重複
申請者
確認用</t>
    <phoneticPr fontId="3"/>
  </si>
  <si>
    <t>確認事項</t>
    <rPh sb="0" eb="2">
      <t>カクニン</t>
    </rPh>
    <rPh sb="2" eb="4">
      <t>ジコウ</t>
    </rPh>
    <phoneticPr fontId="3"/>
  </si>
  <si>
    <t>委任状の有無</t>
    <rPh sb="0" eb="3">
      <t>イニンジョウ</t>
    </rPh>
    <rPh sb="4" eb="6">
      <t>ウム</t>
    </rPh>
    <phoneticPr fontId="3"/>
  </si>
  <si>
    <t>業務委託による
従事者</t>
    <rPh sb="0" eb="2">
      <t>ギョウム</t>
    </rPh>
    <rPh sb="2" eb="4">
      <t>イタク</t>
    </rPh>
    <rPh sb="8" eb="11">
      <t>ジュウジシャ</t>
    </rPh>
    <phoneticPr fontId="3"/>
  </si>
  <si>
    <t>/施設</t>
    <rPh sb="1" eb="3">
      <t>シセツ</t>
    </rPh>
    <phoneticPr fontId="1"/>
  </si>
  <si>
    <t>国保連合会に登録されている口座情報を本事業の振込に使用することに同意する</t>
    <rPh sb="0" eb="2">
      <t>コクホ</t>
    </rPh>
    <rPh sb="2" eb="4">
      <t>レンゴウ</t>
    </rPh>
    <rPh sb="4" eb="5">
      <t>カイ</t>
    </rPh>
    <rPh sb="6" eb="8">
      <t>トウロク</t>
    </rPh>
    <rPh sb="13" eb="15">
      <t>コウザ</t>
    </rPh>
    <rPh sb="15" eb="17">
      <t>ジョウホウ</t>
    </rPh>
    <rPh sb="18" eb="19">
      <t>ホン</t>
    </rPh>
    <rPh sb="19" eb="21">
      <t>ジギョウ</t>
    </rPh>
    <rPh sb="22" eb="24">
      <t>フリコミ</t>
    </rPh>
    <rPh sb="25" eb="27">
      <t>シヨウ</t>
    </rPh>
    <rPh sb="32" eb="34">
      <t>ドウイ</t>
    </rPh>
    <phoneticPr fontId="3"/>
  </si>
  <si>
    <t>※この欄に「○」が表示されない場合、本表の事業所数と個票の枚数が一致していません。</t>
    <rPh sb="3" eb="4">
      <t>ラン</t>
    </rPh>
    <rPh sb="9" eb="11">
      <t>ヒョウジ</t>
    </rPh>
    <rPh sb="15" eb="17">
      <t>バアイ</t>
    </rPh>
    <phoneticPr fontId="3"/>
  </si>
  <si>
    <t>　個票のシート名に誤りがないか確認して下さい。</t>
    <rPh sb="1" eb="3">
      <t>コヒョウ</t>
    </rPh>
    <rPh sb="7" eb="8">
      <t>メイ</t>
    </rPh>
    <rPh sb="9" eb="10">
      <t>アヤマ</t>
    </rPh>
    <rPh sb="15" eb="17">
      <t>カクニン</t>
    </rPh>
    <rPh sb="19" eb="20">
      <t>クダ</t>
    </rPh>
    <phoneticPr fontId="3"/>
  </si>
  <si>
    <t>　　申　請　額　：　</t>
    <rPh sb="2" eb="3">
      <t>サル</t>
    </rPh>
    <rPh sb="4" eb="5">
      <t>ショウ</t>
    </rPh>
    <rPh sb="6" eb="7">
      <t>ガク</t>
    </rPh>
    <phoneticPr fontId="3"/>
  </si>
  <si>
    <t>（内訳）</t>
    <rPh sb="1" eb="3">
      <t>ウチワケ</t>
    </rPh>
    <phoneticPr fontId="3"/>
  </si>
  <si>
    <t>1．障害福祉慰労金事業</t>
    <rPh sb="2" eb="4">
      <t>ショウガイ</t>
    </rPh>
    <rPh sb="4" eb="6">
      <t>フクシ</t>
    </rPh>
    <rPh sb="6" eb="9">
      <t>イロウキン</t>
    </rPh>
    <rPh sb="9" eb="11">
      <t>ジギョウ</t>
    </rPh>
    <phoneticPr fontId="3"/>
  </si>
  <si>
    <t>（添付書類）</t>
    <rPh sb="1" eb="3">
      <t>テンプ</t>
    </rPh>
    <rPh sb="3" eb="5">
      <t>ショルイ</t>
    </rPh>
    <phoneticPr fontId="3"/>
  </si>
  <si>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3"/>
  </si>
  <si>
    <t>他法人での慰労金の申請の有無</t>
    <phoneticPr fontId="3"/>
  </si>
  <si>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3"/>
  </si>
  <si>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3"/>
  </si>
  <si>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</si>
  <si>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</si>
  <si>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3"/>
  </si>
  <si>
    <t>再開支援への助成事業</t>
    <phoneticPr fontId="3"/>
  </si>
  <si>
    <t>4．在宅サービス、計画相談支援及び障害児相談支援における環境整備への助成事業</t>
    <rPh sb="28" eb="30">
      <t>カンキョウ</t>
    </rPh>
    <rPh sb="30" eb="32">
      <t>セイビ</t>
    </rPh>
    <rPh sb="34" eb="36">
      <t>ジョセイ</t>
    </rPh>
    <rPh sb="36" eb="38">
      <t>ジギョウ</t>
    </rPh>
    <phoneticPr fontId="3"/>
  </si>
  <si>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3"/>
  </si>
  <si>
    <t>令和２年度新型コロナウイルス感染症緊急包括支援交付金（障害分）に係る交付申請書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コウフ</t>
    </rPh>
    <rPh sb="36" eb="39">
      <t>シンセイショ</t>
    </rPh>
    <phoneticPr fontId="3"/>
  </si>
  <si>
    <t>代表となる
法人名</t>
    <rPh sb="0" eb="2">
      <t>ダイヒョウ</t>
    </rPh>
    <rPh sb="6" eb="8">
      <t>ホウジン</t>
    </rPh>
    <rPh sb="8" eb="9">
      <t>メイ</t>
    </rPh>
    <phoneticPr fontId="3"/>
  </si>
  <si>
    <t>本事業は原則、国保連合会のシステムを活用しての交付を予定しています。（債権譲渡がある場合等を除く）</t>
    <rPh sb="0" eb="1">
      <t>ホン</t>
    </rPh>
    <rPh sb="1" eb="3">
      <t>ジギョウ</t>
    </rPh>
    <rPh sb="4" eb="6">
      <t>ゲンソク</t>
    </rPh>
    <rPh sb="7" eb="9">
      <t>コクホ</t>
    </rPh>
    <rPh sb="9" eb="12">
      <t>レンゴウカイ</t>
    </rPh>
    <rPh sb="18" eb="20">
      <t>カツヨウ</t>
    </rPh>
    <rPh sb="23" eb="25">
      <t>コウフ</t>
    </rPh>
    <rPh sb="26" eb="28">
      <t>ヨテイ</t>
    </rPh>
    <rPh sb="35" eb="37">
      <t>サイケン</t>
    </rPh>
    <rPh sb="37" eb="39">
      <t>ジョウト</t>
    </rPh>
    <rPh sb="42" eb="44">
      <t>バアイ</t>
    </rPh>
    <rPh sb="44" eb="45">
      <t>トウ</t>
    </rPh>
    <rPh sb="46" eb="47">
      <t>ノゾ</t>
    </rPh>
    <phoneticPr fontId="3"/>
  </si>
  <si>
    <t>2-1</t>
    <phoneticPr fontId="3"/>
  </si>
  <si>
    <t>2-2</t>
    <phoneticPr fontId="3"/>
  </si>
  <si>
    <t>　</t>
    <phoneticPr fontId="3"/>
  </si>
  <si>
    <t>（注）行が不足する場合には適宜行を追加して差し支えないが、列の挿入は絶対に行わないこと。</t>
    <rPh sb="1" eb="2">
      <t>チュウ</t>
    </rPh>
    <phoneticPr fontId="3"/>
  </si>
  <si>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3"/>
  </si>
  <si>
    <t>２　新型コロナウイルス感染症緊急包括支援交付金（障害分）に関する事業実施計画書</t>
    <rPh sb="2" eb="4">
      <t>シンガタ</t>
    </rPh>
    <rPh sb="11" eb="14">
      <t>カンセンショウ</t>
    </rPh>
    <rPh sb="14" eb="16">
      <t>キンキュウ</t>
    </rPh>
    <rPh sb="16" eb="18">
      <t>ホウカツ</t>
    </rPh>
    <rPh sb="18" eb="20">
      <t>シエン</t>
    </rPh>
    <rPh sb="20" eb="23">
      <t>コウフキン</t>
    </rPh>
    <rPh sb="24" eb="26">
      <t>ショウガイ</t>
    </rPh>
    <rPh sb="26" eb="27">
      <t>ブン</t>
    </rPh>
    <phoneticPr fontId="3"/>
  </si>
  <si>
    <t>宿泊型自立訓練</t>
    <rPh sb="0" eb="3">
      <t>シュクハクガタ</t>
    </rPh>
    <rPh sb="3" eb="5">
      <t>ジリツ</t>
    </rPh>
    <rPh sb="5" eb="7">
      <t>クンレン</t>
    </rPh>
    <phoneticPr fontId="3"/>
  </si>
  <si>
    <t>就労移行支援（養成施設）</t>
    <rPh sb="0" eb="2">
      <t>シュウロウ</t>
    </rPh>
    <rPh sb="2" eb="4">
      <t>イコウ</t>
    </rPh>
    <rPh sb="4" eb="6">
      <t>シエン</t>
    </rPh>
    <rPh sb="7" eb="9">
      <t>ヨウセイ</t>
    </rPh>
    <rPh sb="9" eb="11">
      <t>シセツ</t>
    </rPh>
    <phoneticPr fontId="1"/>
  </si>
  <si>
    <t>提供サービス</t>
    <rPh sb="0" eb="2">
      <t>テイキョウ</t>
    </rPh>
    <phoneticPr fontId="3"/>
  </si>
  <si>
    <t>陽性者(濃厚接触者)発生施設</t>
    <phoneticPr fontId="3"/>
  </si>
  <si>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3"/>
  </si>
  <si>
    <t>対象期間に10日以上勤務</t>
  </si>
  <si>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3"/>
  </si>
  <si>
    <t>（第１号様式）</t>
    <rPh sb="1" eb="2">
      <t>ダイ</t>
    </rPh>
    <rPh sb="3" eb="4">
      <t>ゴウ</t>
    </rPh>
    <rPh sb="4" eb="6">
      <t>ヨウシキ</t>
    </rPh>
    <phoneticPr fontId="3"/>
  </si>
  <si>
    <t>福島県知事</t>
    <rPh sb="0" eb="3">
      <t>フクシマケン</t>
    </rPh>
    <rPh sb="3" eb="5">
      <t>チジ</t>
    </rPh>
    <phoneticPr fontId="3"/>
  </si>
  <si>
    <t>　標記について、次により交付金を交付されるよう関係書類を添えて申請します。</t>
    <rPh sb="1" eb="3">
      <t>ヒョウキ</t>
    </rPh>
    <rPh sb="8" eb="9">
      <t>ツギ</t>
    </rPh>
    <rPh sb="12" eb="15">
      <t>コウフキン</t>
    </rPh>
    <rPh sb="16" eb="18">
      <t>コウフ</t>
    </rPh>
    <rPh sb="23" eb="25">
      <t>カンケイ</t>
    </rPh>
    <rPh sb="25" eb="27">
      <t>ショルイ</t>
    </rPh>
    <rPh sb="28" eb="29">
      <t>ソ</t>
    </rPh>
    <rPh sb="31" eb="33">
      <t>シンセイ</t>
    </rPh>
    <phoneticPr fontId="3"/>
  </si>
  <si>
    <t>新型コロナウイルス感染症緊急包括支援交付金（障害分）に関する事業実施計画書（事業所単位）</t>
    <rPh sb="22" eb="24">
      <t>ショウガイ</t>
    </rPh>
    <rPh sb="38" eb="41">
      <t>ジギョウショ</t>
    </rPh>
    <rPh sb="41" eb="43">
      <t>タンイ</t>
    </rPh>
    <phoneticPr fontId="3"/>
  </si>
  <si>
    <t>（第１号様式別紙１）事業所・施設別申請額一覧</t>
    <rPh sb="1" eb="2">
      <t>ダイ</t>
    </rPh>
    <rPh sb="3" eb="4">
      <t>ゴウ</t>
    </rPh>
    <rPh sb="4" eb="6">
      <t>ヨウシキ</t>
    </rPh>
    <rPh sb="6" eb="8">
      <t>ベッシ</t>
    </rPh>
    <rPh sb="10" eb="13">
      <t>ジギョウショ</t>
    </rPh>
    <rPh sb="14" eb="16">
      <t>シセツ</t>
    </rPh>
    <rPh sb="16" eb="17">
      <t>ベツ</t>
    </rPh>
    <rPh sb="17" eb="20">
      <t>シンセイガク</t>
    </rPh>
    <rPh sb="20" eb="22">
      <t>イチラン</t>
    </rPh>
    <phoneticPr fontId="3"/>
  </si>
  <si>
    <t>（第１号様式別紙２）</t>
    <rPh sb="1" eb="2">
      <t>ダイ</t>
    </rPh>
    <rPh sb="3" eb="4">
      <t>ゴウ</t>
    </rPh>
    <rPh sb="4" eb="6">
      <t>ヨウシキ</t>
    </rPh>
    <rPh sb="6" eb="8">
      <t>ベッシ</t>
    </rPh>
    <phoneticPr fontId="3"/>
  </si>
  <si>
    <t>（第１号様式別紙３）障害福祉慰労金受給職員表（法人単位）</t>
    <rPh sb="1" eb="2">
      <t>ダイ</t>
    </rPh>
    <rPh sb="3" eb="4">
      <t>ゴウ</t>
    </rPh>
    <rPh sb="4" eb="6">
      <t>ヨウシキ</t>
    </rPh>
    <rPh sb="6" eb="8">
      <t>ベッシ</t>
    </rPh>
    <rPh sb="10" eb="12">
      <t>ショウガイ</t>
    </rPh>
    <rPh sb="12" eb="14">
      <t>フクシ</t>
    </rPh>
    <rPh sb="14" eb="17">
      <t>イロウキン</t>
    </rPh>
    <rPh sb="17" eb="19">
      <t>ジュキュウ</t>
    </rPh>
    <rPh sb="19" eb="21">
      <t>ショクイン</t>
    </rPh>
    <rPh sb="21" eb="22">
      <t>ヒョウ</t>
    </rPh>
    <rPh sb="23" eb="25">
      <t>ホウジン</t>
    </rPh>
    <rPh sb="25" eb="27">
      <t>タンイ</t>
    </rPh>
    <phoneticPr fontId="3"/>
  </si>
  <si>
    <t>１　事業所・施設別申請額一覧（第１号様式別紙１）</t>
    <rPh sb="15" eb="16">
      <t>ダイ</t>
    </rPh>
    <rPh sb="17" eb="18">
      <t>ゴウ</t>
    </rPh>
    <rPh sb="18" eb="20">
      <t>ヨウシキ</t>
    </rPh>
    <rPh sb="20" eb="22">
      <t>ベッシ</t>
    </rPh>
    <phoneticPr fontId="3"/>
  </si>
  <si>
    <t>　　（事業所単位）（第１号様式別紙２）</t>
    <rPh sb="10" eb="11">
      <t>ダイ</t>
    </rPh>
    <rPh sb="12" eb="13">
      <t>ゴウ</t>
    </rPh>
    <rPh sb="13" eb="15">
      <t>ヨウシキ</t>
    </rPh>
    <rPh sb="15" eb="17">
      <t>ベッシ</t>
    </rPh>
    <phoneticPr fontId="3"/>
  </si>
  <si>
    <t>３　障害福祉慰労金受給職員表（法人単位）（第１号様式別紙３）</t>
    <rPh sb="2" eb="4">
      <t>ショウガイ</t>
    </rPh>
    <rPh sb="4" eb="6">
      <t>フクシ</t>
    </rPh>
    <rPh sb="6" eb="9">
      <t>イロウキン</t>
    </rPh>
    <rPh sb="9" eb="11">
      <t>ジュキュウ</t>
    </rPh>
    <rPh sb="11" eb="13">
      <t>ショクイン</t>
    </rPh>
    <rPh sb="13" eb="14">
      <t>ヒョウ</t>
    </rPh>
    <rPh sb="15" eb="17">
      <t>ホウジン</t>
    </rPh>
    <rPh sb="17" eb="19">
      <t>タンイ</t>
    </rPh>
    <rPh sb="21" eb="22">
      <t>ダイ</t>
    </rPh>
    <rPh sb="23" eb="24">
      <t>ゴウ</t>
    </rPh>
    <rPh sb="24" eb="26">
      <t>ヨウシキ</t>
    </rPh>
    <rPh sb="26" eb="28">
      <t>ベッシ</t>
    </rPh>
    <phoneticPr fontId="3"/>
  </si>
  <si>
    <t>3．在宅サービス、計画相談支援及び障害児相談支援事業所による利用者への再開支援への助成事業</t>
    <rPh sb="2" eb="4">
      <t>ザイタク</t>
    </rPh>
    <rPh sb="24" eb="27">
      <t>ジギョウショ</t>
    </rPh>
    <rPh sb="30" eb="33">
      <t>リヨウシャ</t>
    </rPh>
    <rPh sb="35" eb="37">
      <t>サイカイ</t>
    </rPh>
    <rPh sb="37" eb="39">
      <t>シエン</t>
    </rPh>
    <rPh sb="41" eb="43">
      <t>ジョセイ</t>
    </rPh>
    <rPh sb="43" eb="45">
      <t>ジギョウ</t>
    </rPh>
    <phoneticPr fontId="3"/>
  </si>
  <si>
    <t>○○○</t>
  </si>
  <si>
    <t>○○○</t>
    <phoneticPr fontId="3"/>
  </si>
  <si>
    <t>✔</t>
  </si>
  <si>
    <t>０２４-５２１-○○○○</t>
    <phoneticPr fontId="3"/>
  </si>
  <si>
    <t>1234567891</t>
    <phoneticPr fontId="3"/>
  </si>
  <si>
    <t>福島市短期入所事業所</t>
    <rPh sb="0" eb="2">
      <t>フクシマ</t>
    </rPh>
    <rPh sb="2" eb="3">
      <t>シ</t>
    </rPh>
    <rPh sb="3" eb="5">
      <t>タンキ</t>
    </rPh>
    <rPh sb="5" eb="7">
      <t>ニュウショ</t>
    </rPh>
    <rPh sb="7" eb="10">
      <t>ジギョウショ</t>
    </rPh>
    <phoneticPr fontId="3"/>
  </si>
  <si>
    <t>1234567892</t>
    <phoneticPr fontId="3"/>
  </si>
  <si>
    <t>福島市計画相談事業所</t>
    <rPh sb="0" eb="2">
      <t>フクシマ</t>
    </rPh>
    <rPh sb="2" eb="3">
      <t>シ</t>
    </rPh>
    <rPh sb="3" eb="5">
      <t>ケイカク</t>
    </rPh>
    <rPh sb="5" eb="7">
      <t>ソウダン</t>
    </rPh>
    <rPh sb="7" eb="10">
      <t>ジギョウショ</t>
    </rPh>
    <phoneticPr fontId="3"/>
  </si>
  <si>
    <t>1234567893</t>
    <phoneticPr fontId="3"/>
  </si>
  <si>
    <t>０２43-63-○○○○</t>
    <phoneticPr fontId="3"/>
  </si>
  <si>
    <t>二本松市グループホーム</t>
    <rPh sb="0" eb="4">
      <t>ニホンマツシ</t>
    </rPh>
    <phoneticPr fontId="3"/>
  </si>
  <si>
    <t>1234567894</t>
    <phoneticPr fontId="3"/>
  </si>
  <si>
    <t>福島太郎</t>
    <rPh sb="0" eb="2">
      <t>フクシマ</t>
    </rPh>
    <rPh sb="2" eb="4">
      <t>タロウ</t>
    </rPh>
    <phoneticPr fontId="3"/>
  </si>
  <si>
    <t>フクシマタロウ</t>
    <phoneticPr fontId="3"/>
  </si>
  <si>
    <t>福島市○○○</t>
    <rPh sb="0" eb="3">
      <t>フクシマシ</t>
    </rPh>
    <phoneticPr fontId="3"/>
  </si>
  <si>
    <t>清掃受託業者名</t>
    <rPh sb="0" eb="2">
      <t>セイソウ</t>
    </rPh>
    <rPh sb="2" eb="4">
      <t>ジュタク</t>
    </rPh>
    <rPh sb="4" eb="6">
      <t>ギョウシャ</t>
    </rPh>
    <rPh sb="6" eb="7">
      <t>ナ</t>
    </rPh>
    <phoneticPr fontId="3"/>
  </si>
  <si>
    <t>1234567890</t>
    <phoneticPr fontId="3"/>
  </si>
  <si>
    <t>福島市入所施設</t>
    <rPh sb="0" eb="2">
      <t>フクシマ</t>
    </rPh>
    <rPh sb="2" eb="3">
      <t>シ</t>
    </rPh>
    <rPh sb="3" eb="5">
      <t>ニュウショ</t>
    </rPh>
    <rPh sb="5" eb="7">
      <t>シセツ</t>
    </rPh>
    <phoneticPr fontId="3"/>
  </si>
  <si>
    <t>1234567892</t>
  </si>
  <si>
    <t>福島市短期入所事業所</t>
    <rPh sb="0" eb="3">
      <t>フクシマシ</t>
    </rPh>
    <rPh sb="3" eb="5">
      <t>タンキ</t>
    </rPh>
    <rPh sb="5" eb="7">
      <t>ニュウショ</t>
    </rPh>
    <rPh sb="7" eb="10">
      <t>ジギョウショ</t>
    </rPh>
    <phoneticPr fontId="3"/>
  </si>
  <si>
    <t>1234567893</t>
  </si>
  <si>
    <t>福島市計画相談事業所</t>
    <rPh sb="0" eb="3">
      <t>フクシマシ</t>
    </rPh>
    <rPh sb="3" eb="5">
      <t>ケイカク</t>
    </rPh>
    <rPh sb="5" eb="7">
      <t>ソウダン</t>
    </rPh>
    <rPh sb="7" eb="10">
      <t>ジギョウショ</t>
    </rPh>
    <phoneticPr fontId="3"/>
  </si>
  <si>
    <t>1234567894</t>
  </si>
  <si>
    <t>陽性者(濃厚接触者)発生施設</t>
  </si>
  <si>
    <t>あり</t>
  </si>
  <si>
    <t>なし</t>
  </si>
  <si>
    <t>該当</t>
  </si>
  <si>
    <t>1234567890</t>
    <phoneticPr fontId="3"/>
  </si>
  <si>
    <t>1234567895</t>
    <phoneticPr fontId="3"/>
  </si>
  <si>
    <t>福島市B型事業所</t>
    <rPh sb="0" eb="3">
      <t>フクシマシ</t>
    </rPh>
    <rPh sb="4" eb="5">
      <t>ガタ</t>
    </rPh>
    <rPh sb="5" eb="8">
      <t>ジギョウショ</t>
    </rPh>
    <phoneticPr fontId="3"/>
  </si>
  <si>
    <t>1234567895</t>
    <phoneticPr fontId="3"/>
  </si>
  <si>
    <t>福島市B型事業所</t>
    <rPh sb="0" eb="3">
      <t>フクシマシ</t>
    </rPh>
    <rPh sb="4" eb="5">
      <t>ガタ</t>
    </rPh>
    <rPh sb="5" eb="8">
      <t>ジギョウショ</t>
    </rPh>
    <phoneticPr fontId="3"/>
  </si>
  <si>
    <t>○１</t>
    <phoneticPr fontId="3"/>
  </si>
  <si>
    <t>○２</t>
    <phoneticPr fontId="3"/>
  </si>
  <si>
    <t>○３</t>
    <phoneticPr fontId="3"/>
  </si>
  <si>
    <t>○４</t>
    <phoneticPr fontId="3"/>
  </si>
  <si>
    <t>○５</t>
    <phoneticPr fontId="3"/>
  </si>
  <si>
    <t>○６</t>
    <phoneticPr fontId="3"/>
  </si>
  <si>
    <t>福島市○○</t>
    <rPh sb="0" eb="3">
      <t>フクシマシ</t>
    </rPh>
    <phoneticPr fontId="3"/>
  </si>
  <si>
    <t>伊達市○○</t>
    <rPh sb="0" eb="2">
      <t>ダテ</t>
    </rPh>
    <rPh sb="2" eb="3">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</si>
</sst>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Red]\-#,##0\ "/>
    <numFmt numFmtId="178" formatCode="#,##0;\-#,##0;&quot;&quot;"/>
    <numFmt numFmtId="179" formatCode="[$-F800]dddd\,\ mmmm\ dd\,\ yyyy"/>
    <numFmt numFmtId="180" formatCode="yyyy&quot;年&quot;m&quot;月&quot;d&quot;日&quot;;@"/>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u/>
      <sz val="9"/>
      <name val="ＭＳ Ｐ明朝"/>
      <family val="1"/>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1"/>
      <name val="ＭＳ Ｐ明朝"/>
      <family val="1"/>
      <charset val="128"/>
    </font>
    <font>
      <b/>
      <sz val="12"/>
      <name val="ＭＳ Ｐ明朝"/>
      <family val="1"/>
      <charset val="128"/>
    </font>
    <font>
      <sz val="9"/>
      <name val="ＭＳ 明朝"/>
      <family val="1"/>
      <charset val="128"/>
    </font>
    <font>
      <sz val="8"/>
      <name val="ＭＳ 明朝"/>
      <family val="1"/>
      <charset val="128"/>
    </font>
    <font>
      <sz val="10"/>
      <color rgb="FFFF0000"/>
      <name val="ＭＳ 明朝"/>
      <family val="1"/>
      <charset val="128"/>
    </font>
    <font>
      <sz val="8"/>
      <color rgb="FFFF0000"/>
      <name val="ＭＳ Ｐ明朝"/>
      <family val="1"/>
      <charset val="128"/>
    </font>
    <font>
      <sz val="9"/>
      <color rgb="FFFF0000"/>
      <name val="ＭＳ Ｐ明朝"/>
      <family val="1"/>
      <charset val="128"/>
    </font>
    <font>
      <b/>
      <sz val="8"/>
      <name val="ＭＳ Ｐ明朝"/>
      <family val="1"/>
      <charset val="128"/>
    </font>
    <font>
      <sz val="10"/>
      <color rgb="FFFF0000"/>
      <name val="ＭＳ Ｐ明朝"/>
      <family val="1"/>
      <charset val="128"/>
    </font>
    <font>
      <sz val="6"/>
      <color rgb="FFFF0000"/>
      <name val="ＭＳ Ｐ明朝"/>
      <family val="1"/>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421">
    <xf numFmtId="0" fontId="0" fillId="0" borderId="0" xfId="0">
      <alignment vertical="center"/>
    </xf>
    <xf numFmtId="0" fontId="5" fillId="0" borderId="0" xfId="0" applyFont="1">
      <alignment vertical="center"/>
    </xf>
    <xf numFmtId="0" fontId="7" fillId="0" borderId="0" xfId="0" applyFont="1" applyFill="1">
      <alignment vertical="center"/>
    </xf>
    <xf numFmtId="0" fontId="8" fillId="0" borderId="0" xfId="0" applyFont="1" applyFill="1">
      <alignment vertical="center"/>
    </xf>
    <xf numFmtId="0" fontId="10" fillId="0" borderId="0" xfId="0" applyFont="1" applyFill="1">
      <alignment vertical="center"/>
    </xf>
    <xf numFmtId="176" fontId="0" fillId="0" borderId="0" xfId="0" applyNumberFormat="1">
      <alignment vertical="center"/>
    </xf>
    <xf numFmtId="0" fontId="9" fillId="0" borderId="0" xfId="0" applyFont="1" applyFill="1" applyAlignment="1"/>
    <xf numFmtId="0" fontId="7" fillId="0" borderId="0" xfId="0" applyFont="1">
      <alignment vertical="center"/>
    </xf>
    <xf numFmtId="0" fontId="9" fillId="0" borderId="0" xfId="0" applyFont="1" applyFill="1" applyAlignment="1">
      <alignment vertical="center" shrinkToFit="1"/>
    </xf>
    <xf numFmtId="0" fontId="8" fillId="3" borderId="8" xfId="0" applyFont="1" applyFill="1" applyBorder="1" applyAlignment="1">
      <alignment horizontal="left" vertical="center"/>
    </xf>
    <xf numFmtId="0" fontId="8" fillId="3" borderId="5" xfId="0" applyFont="1" applyFill="1" applyBorder="1">
      <alignment vertical="center"/>
    </xf>
    <xf numFmtId="0" fontId="8" fillId="0" borderId="0" xfId="0" applyFont="1">
      <alignment vertical="center"/>
    </xf>
    <xf numFmtId="0" fontId="8" fillId="0" borderId="0" xfId="0" applyFont="1" applyAlignment="1">
      <alignment horizontal="center" vertical="center"/>
    </xf>
    <xf numFmtId="0" fontId="14" fillId="0" borderId="0" xfId="0" applyFont="1">
      <alignment vertical="center"/>
    </xf>
    <xf numFmtId="0" fontId="8" fillId="0" borderId="0" xfId="0" applyFont="1" applyAlignment="1">
      <alignment horizontal="right" vertical="center"/>
    </xf>
    <xf numFmtId="0" fontId="8" fillId="3" borderId="8" xfId="0" applyFont="1" applyFill="1" applyBorder="1">
      <alignment vertical="center"/>
    </xf>
    <xf numFmtId="0" fontId="0" fillId="5" borderId="0" xfId="0" applyFill="1">
      <alignment vertical="center"/>
    </xf>
    <xf numFmtId="0" fontId="3" fillId="0" borderId="0" xfId="0" applyFont="1">
      <alignment vertical="center"/>
    </xf>
    <xf numFmtId="0" fontId="11" fillId="2" borderId="17"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7" xfId="0" applyFont="1" applyFill="1" applyBorder="1" applyAlignment="1">
      <alignment horizontal="center" vertical="center"/>
    </xf>
    <xf numFmtId="0" fontId="0" fillId="5" borderId="0" xfId="0" applyFill="1" applyAlignment="1">
      <alignment horizontal="center" vertical="center"/>
    </xf>
    <xf numFmtId="0" fontId="8" fillId="0" borderId="3" xfId="0" applyFont="1" applyFill="1" applyBorder="1" applyAlignment="1">
      <alignment vertical="center"/>
    </xf>
    <xf numFmtId="0" fontId="11" fillId="2" borderId="2" xfId="0" applyFont="1" applyFill="1" applyBorder="1">
      <alignment vertical="center"/>
    </xf>
    <xf numFmtId="0" fontId="11" fillId="2" borderId="3" xfId="0" applyFont="1" applyFill="1" applyBorder="1">
      <alignment vertical="center"/>
    </xf>
    <xf numFmtId="0" fontId="8" fillId="2" borderId="0" xfId="0" applyFont="1" applyFill="1">
      <alignment vertical="center"/>
    </xf>
    <xf numFmtId="0" fontId="8" fillId="2" borderId="0" xfId="0" applyFont="1" applyFill="1" applyBorder="1">
      <alignment vertical="center"/>
    </xf>
    <xf numFmtId="0" fontId="11" fillId="2" borderId="9" xfId="0" applyFont="1" applyFill="1" applyBorder="1">
      <alignment vertical="center"/>
    </xf>
    <xf numFmtId="0" fontId="8" fillId="2" borderId="0" xfId="0" applyFont="1" applyFill="1" applyBorder="1" applyAlignment="1">
      <alignment horizontal="center" vertical="center"/>
    </xf>
    <xf numFmtId="0" fontId="8" fillId="2" borderId="10" xfId="0" applyFont="1" applyFill="1" applyBorder="1">
      <alignment vertical="center"/>
    </xf>
    <xf numFmtId="0" fontId="11" fillId="2" borderId="1" xfId="0" applyFont="1" applyFill="1" applyBorder="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13" fillId="6" borderId="0" xfId="0" applyFont="1" applyFill="1" applyAlignment="1">
      <alignment horizontal="center" vertical="center"/>
    </xf>
    <xf numFmtId="0" fontId="13" fillId="6" borderId="0" xfId="0" applyFont="1" applyFill="1">
      <alignment vertical="center"/>
    </xf>
    <xf numFmtId="0" fontId="13" fillId="6" borderId="0" xfId="0" applyFont="1" applyFill="1" applyBorder="1">
      <alignment vertical="center"/>
    </xf>
    <xf numFmtId="0" fontId="13" fillId="6" borderId="0" xfId="0" applyFont="1" applyFill="1" applyBorder="1" applyAlignment="1">
      <alignment horizontal="center" vertical="center"/>
    </xf>
    <xf numFmtId="0" fontId="13" fillId="6" borderId="0" xfId="0" applyFont="1" applyFill="1" applyAlignment="1">
      <alignment vertical="center"/>
    </xf>
    <xf numFmtId="0" fontId="13" fillId="6" borderId="0" xfId="0" applyFont="1" applyFill="1" applyAlignment="1">
      <alignment horizontal="right" vertical="center"/>
    </xf>
    <xf numFmtId="0" fontId="5" fillId="6" borderId="0" xfId="0" applyFont="1" applyFill="1">
      <alignment vertical="center"/>
    </xf>
    <xf numFmtId="0" fontId="11" fillId="6" borderId="0" xfId="0" applyFont="1" applyFill="1">
      <alignment vertical="center"/>
    </xf>
    <xf numFmtId="0" fontId="7" fillId="6" borderId="0"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5" xfId="0" applyFont="1" applyFill="1" applyBorder="1" applyAlignment="1">
      <alignment horizontal="left" vertical="center"/>
    </xf>
    <xf numFmtId="0" fontId="8" fillId="6" borderId="5" xfId="0" applyFont="1" applyFill="1" applyBorder="1">
      <alignment vertical="center"/>
    </xf>
    <xf numFmtId="0" fontId="8" fillId="6" borderId="5" xfId="0" applyFont="1" applyFill="1" applyBorder="1" applyAlignment="1">
      <alignment horizontal="center" vertical="center"/>
    </xf>
    <xf numFmtId="0" fontId="8" fillId="6" borderId="8" xfId="0" applyFont="1" applyFill="1" applyBorder="1" applyAlignment="1">
      <alignment horizontal="left" vertical="center"/>
    </xf>
    <xf numFmtId="0" fontId="8" fillId="6" borderId="8" xfId="0" applyFont="1" applyFill="1" applyBorder="1">
      <alignment vertical="center"/>
    </xf>
    <xf numFmtId="0" fontId="8" fillId="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8" xfId="0" applyFont="1" applyFill="1" applyBorder="1" applyAlignment="1" applyProtection="1">
      <alignment vertical="center"/>
      <protection locked="0"/>
    </xf>
    <xf numFmtId="0" fontId="8" fillId="6" borderId="12" xfId="0" applyFont="1" applyFill="1" applyBorder="1" applyAlignment="1">
      <alignment horizontal="center" vertical="center"/>
    </xf>
    <xf numFmtId="0" fontId="11" fillId="6" borderId="9" xfId="0" applyFont="1" applyFill="1" applyBorder="1" applyAlignment="1">
      <alignment vertical="center"/>
    </xf>
    <xf numFmtId="0" fontId="11" fillId="6" borderId="0" xfId="0" applyFont="1" applyFill="1" applyBorder="1" applyAlignment="1">
      <alignment vertical="center"/>
    </xf>
    <xf numFmtId="0" fontId="8" fillId="6" borderId="0" xfId="0" applyFont="1" applyFill="1" applyBorder="1">
      <alignment vertical="center"/>
    </xf>
    <xf numFmtId="0" fontId="8" fillId="6" borderId="0" xfId="0" applyFont="1" applyFill="1" applyBorder="1" applyAlignment="1">
      <alignment horizontal="left" vertical="center"/>
    </xf>
    <xf numFmtId="0" fontId="8" fillId="6" borderId="0" xfId="0" applyFont="1" applyFill="1" applyBorder="1" applyAlignment="1">
      <alignment horizontal="center" vertical="center"/>
    </xf>
    <xf numFmtId="0" fontId="8" fillId="6" borderId="0" xfId="0" applyFont="1" applyFill="1">
      <alignment vertical="center"/>
    </xf>
    <xf numFmtId="0" fontId="8" fillId="6" borderId="10" xfId="0" applyFont="1" applyFill="1" applyBorder="1" applyAlignment="1">
      <alignment horizontal="center" vertical="center"/>
    </xf>
    <xf numFmtId="0" fontId="8" fillId="6" borderId="0" xfId="0" applyFont="1" applyFill="1" applyBorder="1" applyAlignment="1">
      <alignment vertical="center"/>
    </xf>
    <xf numFmtId="0" fontId="8" fillId="6" borderId="0" xfId="0" applyFont="1" applyFill="1" applyBorder="1" applyAlignment="1" applyProtection="1">
      <alignment vertical="center"/>
      <protection locked="0"/>
    </xf>
    <xf numFmtId="0" fontId="6" fillId="6" borderId="0" xfId="0" applyFont="1" applyFill="1" applyBorder="1" applyAlignment="1">
      <alignment horizontal="left" vertical="center"/>
    </xf>
    <xf numFmtId="0" fontId="6" fillId="6" borderId="0" xfId="0" applyFont="1" applyFill="1" applyBorder="1">
      <alignment vertical="center"/>
    </xf>
    <xf numFmtId="0" fontId="9" fillId="6" borderId="0" xfId="0" applyFont="1" applyFill="1" applyBorder="1" applyAlignment="1">
      <alignment vertical="center"/>
    </xf>
    <xf numFmtId="0" fontId="8" fillId="6" borderId="0" xfId="0" applyFont="1" applyFill="1" applyBorder="1" applyAlignment="1" applyProtection="1">
      <alignment vertical="center" shrinkToFit="1"/>
      <protection locked="0"/>
    </xf>
    <xf numFmtId="0" fontId="8" fillId="6" borderId="0" xfId="0" applyFont="1" applyFill="1" applyBorder="1" applyAlignment="1">
      <alignment vertical="center" textRotation="255"/>
    </xf>
    <xf numFmtId="0" fontId="11" fillId="6" borderId="0" xfId="0" applyFont="1" applyFill="1" applyBorder="1">
      <alignment vertical="center"/>
    </xf>
    <xf numFmtId="0" fontId="7" fillId="6" borderId="0" xfId="0" applyFont="1" applyFill="1" applyBorder="1">
      <alignment vertical="center"/>
    </xf>
    <xf numFmtId="0" fontId="11" fillId="6" borderId="0" xfId="0" applyFont="1" applyFill="1" applyBorder="1" applyAlignment="1">
      <alignment horizontal="center" vertical="center"/>
    </xf>
    <xf numFmtId="0" fontId="8" fillId="6" borderId="3" xfId="0" applyFont="1" applyFill="1" applyBorder="1" applyAlignment="1">
      <alignment vertical="center"/>
    </xf>
    <xf numFmtId="49" fontId="11" fillId="6" borderId="18" xfId="0" applyNumberFormat="1" applyFont="1" applyFill="1" applyBorder="1" applyAlignment="1">
      <alignment vertical="center"/>
    </xf>
    <xf numFmtId="49" fontId="11" fillId="6" borderId="19" xfId="0" applyNumberFormat="1" applyFont="1" applyFill="1" applyBorder="1" applyAlignment="1">
      <alignment vertical="center" wrapText="1"/>
    </xf>
    <xf numFmtId="0" fontId="9" fillId="6" borderId="19" xfId="0" applyFont="1" applyFill="1" applyBorder="1" applyAlignment="1">
      <alignment vertical="center" shrinkToFit="1"/>
    </xf>
    <xf numFmtId="0" fontId="9" fillId="6" borderId="20" xfId="0" applyFont="1" applyFill="1" applyBorder="1" applyAlignment="1">
      <alignment vertical="center" shrinkToFit="1"/>
    </xf>
    <xf numFmtId="49" fontId="11" fillId="6" borderId="19" xfId="0" applyNumberFormat="1" applyFont="1" applyFill="1" applyBorder="1" applyAlignment="1">
      <alignment vertical="center"/>
    </xf>
    <xf numFmtId="49" fontId="11" fillId="6" borderId="20" xfId="0" applyNumberFormat="1" applyFont="1" applyFill="1" applyBorder="1" applyAlignment="1">
      <alignment vertical="center"/>
    </xf>
    <xf numFmtId="49" fontId="11" fillId="6" borderId="32" xfId="0" applyNumberFormat="1" applyFont="1" applyFill="1" applyBorder="1" applyAlignment="1">
      <alignment vertical="center"/>
    </xf>
    <xf numFmtId="49" fontId="11" fillId="6" borderId="33" xfId="0" applyNumberFormat="1" applyFont="1" applyFill="1" applyBorder="1" applyAlignment="1">
      <alignment vertical="center" wrapText="1"/>
    </xf>
    <xf numFmtId="0" fontId="9" fillId="6" borderId="33" xfId="0" applyFont="1" applyFill="1" applyBorder="1" applyAlignment="1">
      <alignment vertical="center" shrinkToFit="1"/>
    </xf>
    <xf numFmtId="0" fontId="9" fillId="6" borderId="34" xfId="0" applyFont="1" applyFill="1" applyBorder="1" applyAlignment="1">
      <alignment vertical="center" shrinkToFit="1"/>
    </xf>
    <xf numFmtId="49" fontId="11" fillId="6" borderId="1" xfId="0" applyNumberFormat="1" applyFont="1" applyFill="1" applyBorder="1" applyAlignment="1">
      <alignment vertical="center"/>
    </xf>
    <xf numFmtId="49" fontId="11" fillId="6" borderId="2" xfId="0" applyNumberFormat="1" applyFont="1" applyFill="1" applyBorder="1" applyAlignment="1">
      <alignment vertical="center" wrapText="1"/>
    </xf>
    <xf numFmtId="49" fontId="11" fillId="6" borderId="3" xfId="0" applyNumberFormat="1"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vertical="center" wrapText="1"/>
    </xf>
    <xf numFmtId="177" fontId="7" fillId="6" borderId="0" xfId="4" applyNumberFormat="1" applyFont="1" applyFill="1" applyBorder="1" applyAlignment="1">
      <alignment vertical="center" shrinkToFit="1"/>
    </xf>
    <xf numFmtId="0" fontId="7" fillId="6" borderId="0" xfId="0" applyFont="1" applyFill="1" applyBorder="1" applyAlignment="1">
      <alignment vertical="center"/>
    </xf>
    <xf numFmtId="0" fontId="11" fillId="6" borderId="0" xfId="0" applyFont="1" applyFill="1" applyBorder="1" applyAlignment="1">
      <alignment vertical="center" wrapText="1"/>
    </xf>
    <xf numFmtId="49" fontId="11" fillId="6" borderId="2" xfId="0" applyNumberFormat="1" applyFont="1" applyFill="1" applyBorder="1" applyAlignment="1">
      <alignment vertical="center"/>
    </xf>
    <xf numFmtId="0" fontId="9" fillId="6" borderId="0" xfId="0" applyFont="1" applyFill="1" applyBorder="1" applyAlignment="1">
      <alignment vertical="center" shrinkToFit="1"/>
    </xf>
    <xf numFmtId="0" fontId="7" fillId="6" borderId="0" xfId="0" applyFont="1" applyFill="1">
      <alignment vertical="center"/>
    </xf>
    <xf numFmtId="177" fontId="9" fillId="6" borderId="0" xfId="4" applyNumberFormat="1" applyFont="1" applyFill="1" applyBorder="1" applyAlignment="1">
      <alignment vertical="center" shrinkToFit="1"/>
    </xf>
    <xf numFmtId="0" fontId="9" fillId="6" borderId="5" xfId="0" applyFont="1" applyFill="1" applyBorder="1" applyAlignment="1">
      <alignment vertical="center" shrinkToFit="1"/>
    </xf>
    <xf numFmtId="0" fontId="8" fillId="6" borderId="2"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2" borderId="25" xfId="0" applyFont="1" applyFill="1" applyBorder="1" applyAlignment="1">
      <alignment vertical="center"/>
    </xf>
    <xf numFmtId="0" fontId="11" fillId="2" borderId="26" xfId="0" applyFont="1" applyFill="1" applyBorder="1" applyAlignment="1">
      <alignment vertical="center"/>
    </xf>
    <xf numFmtId="0" fontId="11" fillId="2" borderId="27" xfId="0" applyFont="1" applyFill="1" applyBorder="1" applyAlignment="1">
      <alignment vertical="center"/>
    </xf>
    <xf numFmtId="0" fontId="11" fillId="2" borderId="8" xfId="0" applyFont="1" applyFill="1" applyBorder="1" applyAlignment="1">
      <alignment vertical="center" wrapText="1"/>
    </xf>
    <xf numFmtId="0" fontId="11" fillId="2" borderId="5" xfId="0" applyFont="1" applyFill="1" applyBorder="1" applyAlignment="1">
      <alignment vertical="center" wrapText="1"/>
    </xf>
    <xf numFmtId="0" fontId="11" fillId="2" borderId="31" xfId="0" applyFont="1" applyFill="1" applyBorder="1" applyAlignment="1">
      <alignment horizontal="center" vertical="center"/>
    </xf>
    <xf numFmtId="0" fontId="8" fillId="2" borderId="27" xfId="0" applyFont="1" applyFill="1" applyBorder="1">
      <alignment vertical="center"/>
    </xf>
    <xf numFmtId="0" fontId="8" fillId="2" borderId="31" xfId="0" applyFont="1" applyFill="1" applyBorder="1" applyAlignment="1">
      <alignment vertical="center"/>
    </xf>
    <xf numFmtId="0" fontId="8" fillId="2" borderId="12" xfId="0" applyFont="1" applyFill="1" applyBorder="1" applyAlignment="1">
      <alignment vertical="center"/>
    </xf>
    <xf numFmtId="0" fontId="13" fillId="6" borderId="0" xfId="0" applyFont="1" applyFill="1" applyAlignment="1">
      <alignment horizontal="right" vertical="center"/>
    </xf>
    <xf numFmtId="0" fontId="11" fillId="2" borderId="1"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6" fillId="0" borderId="0" xfId="0" applyFont="1" applyFill="1" applyBorder="1" applyAlignment="1">
      <alignment horizontal="left" vertical="center"/>
    </xf>
    <xf numFmtId="0" fontId="8" fillId="0" borderId="0" xfId="0" applyFont="1" applyAlignment="1">
      <alignment horizontal="center" vertical="center" shrinkToFit="1"/>
    </xf>
    <xf numFmtId="0" fontId="8" fillId="0" borderId="0" xfId="0" applyFont="1" applyAlignment="1">
      <alignment horizontal="left" vertical="center"/>
    </xf>
    <xf numFmtId="0" fontId="5" fillId="0" borderId="0" xfId="0" applyFont="1" applyAlignment="1">
      <alignment horizontal="right" vertical="center"/>
    </xf>
    <xf numFmtId="178" fontId="7" fillId="0" borderId="24" xfId="4" applyNumberFormat="1" applyFont="1" applyBorder="1" applyAlignment="1">
      <alignment horizontal="right" vertical="center" shrinkToFit="1"/>
    </xf>
    <xf numFmtId="178" fontId="7" fillId="0" borderId="24" xfId="4" applyNumberFormat="1" applyFont="1" applyBorder="1" applyAlignment="1">
      <alignment horizontal="center" vertical="center" shrinkToFit="1"/>
    </xf>
    <xf numFmtId="178" fontId="7" fillId="0" borderId="1" xfId="4" applyNumberFormat="1" applyFont="1" applyBorder="1" applyAlignment="1">
      <alignment horizontal="right" vertical="center" shrinkToFit="1"/>
    </xf>
    <xf numFmtId="0" fontId="5" fillId="2" borderId="0" xfId="0" applyFont="1" applyFill="1">
      <alignment vertical="center"/>
    </xf>
    <xf numFmtId="0" fontId="5" fillId="2" borderId="3" xfId="0" applyFont="1" applyFill="1" applyBorder="1">
      <alignment vertical="center"/>
    </xf>
    <xf numFmtId="0" fontId="5" fillId="2" borderId="12" xfId="0" applyFont="1" applyFill="1" applyBorder="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49" fontId="11" fillId="6" borderId="21" xfId="0" applyNumberFormat="1" applyFont="1" applyFill="1" applyBorder="1" applyAlignment="1">
      <alignment vertical="center"/>
    </xf>
    <xf numFmtId="49" fontId="11" fillId="6" borderId="22" xfId="0" applyNumberFormat="1" applyFont="1" applyFill="1" applyBorder="1" applyAlignment="1">
      <alignment vertical="center" wrapText="1"/>
    </xf>
    <xf numFmtId="0" fontId="9" fillId="6" borderId="22" xfId="0" applyFont="1" applyFill="1" applyBorder="1" applyAlignment="1">
      <alignment vertical="center" shrinkToFit="1"/>
    </xf>
    <xf numFmtId="0" fontId="9" fillId="6" borderId="23" xfId="0" applyFont="1" applyFill="1" applyBorder="1" applyAlignment="1">
      <alignment vertical="center" shrinkToFi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8" fillId="0" borderId="0" xfId="0" applyFont="1" applyFill="1" applyBorder="1">
      <alignment vertical="center"/>
    </xf>
    <xf numFmtId="0" fontId="11" fillId="2" borderId="24" xfId="0" applyFont="1" applyFill="1" applyBorder="1" applyAlignment="1">
      <alignment horizontal="center" vertical="center"/>
    </xf>
    <xf numFmtId="0" fontId="12" fillId="6" borderId="8" xfId="0" applyFont="1" applyFill="1" applyBorder="1" applyAlignment="1">
      <alignment vertical="center"/>
    </xf>
    <xf numFmtId="0" fontId="11" fillId="0" borderId="0" xfId="0" applyFont="1" applyFill="1" applyBorder="1" applyAlignment="1">
      <alignment vertical="center"/>
    </xf>
    <xf numFmtId="0" fontId="11" fillId="6" borderId="0" xfId="0" applyFont="1" applyFill="1" applyBorder="1" applyAlignment="1">
      <alignment vertical="center"/>
    </xf>
    <xf numFmtId="0" fontId="16" fillId="6" borderId="0" xfId="0" applyFont="1" applyFill="1" applyBorder="1" applyAlignment="1">
      <alignment vertical="center"/>
    </xf>
    <xf numFmtId="0" fontId="6" fillId="6" borderId="0" xfId="0" applyFont="1" applyFill="1" applyBorder="1" applyAlignment="1">
      <alignment vertical="center"/>
    </xf>
    <xf numFmtId="0" fontId="7" fillId="6" borderId="35" xfId="0" applyFont="1" applyFill="1" applyBorder="1" applyAlignment="1">
      <alignment vertical="center"/>
    </xf>
    <xf numFmtId="0" fontId="7" fillId="6" borderId="5" xfId="0" applyFont="1" applyFill="1" applyBorder="1" applyAlignment="1">
      <alignment vertical="center"/>
    </xf>
    <xf numFmtId="176" fontId="0" fillId="0" borderId="0" xfId="0" applyNumberFormat="1" applyAlignment="1">
      <alignment horizontal="right"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xf numFmtId="49" fontId="17" fillId="6" borderId="18" xfId="0" applyNumberFormat="1" applyFont="1" applyFill="1" applyBorder="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1" fillId="2" borderId="17" xfId="0" applyFont="1" applyFill="1" applyBorder="1" applyAlignment="1">
      <alignment horizontal="center" vertical="center"/>
    </xf>
    <xf numFmtId="0" fontId="11" fillId="2" borderId="17" xfId="0" applyFont="1" applyFill="1" applyBorder="1" applyAlignment="1">
      <alignment horizontal="center" vertical="center" wrapText="1"/>
    </xf>
    <xf numFmtId="0" fontId="21" fillId="0" borderId="0" xfId="0" applyFont="1">
      <alignment vertical="center"/>
    </xf>
    <xf numFmtId="49" fontId="7" fillId="0" borderId="24" xfId="0" applyNumberFormat="1" applyFont="1" applyBorder="1" applyAlignment="1">
      <alignment vertical="center" shrinkToFit="1"/>
    </xf>
    <xf numFmtId="0" fontId="13" fillId="6" borderId="0" xfId="0" applyFont="1" applyFill="1">
      <alignment vertical="center"/>
    </xf>
    <xf numFmtId="0" fontId="13" fillId="6" borderId="0" xfId="0" applyFont="1" applyFill="1" applyAlignment="1">
      <alignment vertical="center"/>
    </xf>
    <xf numFmtId="0" fontId="22" fillId="6" borderId="0" xfId="0" applyFont="1" applyFill="1" applyAlignment="1">
      <alignment vertical="center"/>
    </xf>
    <xf numFmtId="0" fontId="22" fillId="6" borderId="0" xfId="0" applyFont="1" applyFill="1" applyBorder="1" applyAlignment="1">
      <alignment vertical="center"/>
    </xf>
    <xf numFmtId="176" fontId="22" fillId="6" borderId="0" xfId="0" applyNumberFormat="1" applyFont="1" applyFill="1" applyAlignment="1">
      <alignment vertical="center"/>
    </xf>
    <xf numFmtId="0" fontId="0" fillId="0" borderId="0" xfId="0" applyFont="1">
      <alignment vertical="center"/>
    </xf>
    <xf numFmtId="0" fontId="13" fillId="0" borderId="18" xfId="0" applyFont="1" applyBorder="1">
      <alignment vertical="center"/>
    </xf>
    <xf numFmtId="0" fontId="0" fillId="0" borderId="0" xfId="0" applyFont="1" applyFill="1">
      <alignment vertical="center"/>
    </xf>
    <xf numFmtId="0" fontId="13" fillId="6" borderId="0" xfId="0" applyFont="1" applyFill="1" applyAlignment="1">
      <alignment vertical="center" shrinkToFit="1"/>
    </xf>
    <xf numFmtId="49" fontId="0" fillId="5" borderId="0" xfId="0" applyNumberFormat="1" applyFill="1" applyAlignment="1">
      <alignment horizontal="center" vertical="center"/>
    </xf>
    <xf numFmtId="49" fontId="0" fillId="5" borderId="0" xfId="0" applyNumberFormat="1" applyFill="1">
      <alignment vertical="center"/>
    </xf>
    <xf numFmtId="0" fontId="13" fillId="6" borderId="0" xfId="0" applyFont="1" applyFill="1" applyAlignment="1">
      <alignment horizontal="center" vertical="center"/>
    </xf>
    <xf numFmtId="0" fontId="22" fillId="6" borderId="0" xfId="0" applyFont="1" applyFill="1" applyBorder="1" applyAlignment="1">
      <alignment vertical="center"/>
    </xf>
    <xf numFmtId="0" fontId="13" fillId="6" borderId="0" xfId="0" applyFont="1" applyFill="1">
      <alignment vertical="center"/>
    </xf>
    <xf numFmtId="0" fontId="13" fillId="6" borderId="0" xfId="0" applyFont="1" applyFill="1" applyAlignment="1">
      <alignment vertical="center"/>
    </xf>
    <xf numFmtId="0" fontId="11" fillId="6" borderId="0" xfId="0" applyFont="1" applyFill="1" applyBorder="1" applyAlignment="1">
      <alignment horizontal="left" vertical="center"/>
    </xf>
    <xf numFmtId="0" fontId="13" fillId="0" borderId="0" xfId="0" applyFont="1" applyBorder="1">
      <alignment vertical="center"/>
    </xf>
    <xf numFmtId="0" fontId="8" fillId="0" borderId="24" xfId="0" applyFont="1" applyBorder="1" applyProtection="1">
      <alignment vertical="center"/>
      <protection locked="0"/>
    </xf>
    <xf numFmtId="0" fontId="8" fillId="3" borderId="24" xfId="0" applyFont="1" applyFill="1" applyBorder="1" applyProtection="1">
      <alignment vertical="center"/>
      <protection locked="0"/>
    </xf>
    <xf numFmtId="179" fontId="8" fillId="3" borderId="24" xfId="0" applyNumberFormat="1" applyFont="1" applyFill="1" applyBorder="1" applyProtection="1">
      <alignment vertical="center"/>
      <protection locked="0"/>
    </xf>
    <xf numFmtId="0" fontId="8" fillId="7" borderId="24" xfId="0" applyFont="1" applyFill="1" applyBorder="1" applyAlignment="1" applyProtection="1">
      <alignment vertical="center" shrinkToFit="1"/>
      <protection locked="0"/>
    </xf>
    <xf numFmtId="179" fontId="8" fillId="3" borderId="24" xfId="0" applyNumberFormat="1" applyFont="1" applyFill="1" applyBorder="1" applyAlignment="1" applyProtection="1">
      <alignment vertical="center" shrinkToFit="1"/>
      <protection locked="0"/>
    </xf>
    <xf numFmtId="49" fontId="11" fillId="3" borderId="24" xfId="0" applyNumberFormat="1" applyFont="1" applyFill="1" applyBorder="1" applyAlignment="1" applyProtection="1">
      <alignment horizontal="center" vertical="center"/>
      <protection locked="0"/>
    </xf>
    <xf numFmtId="0" fontId="8" fillId="3" borderId="24" xfId="0" applyNumberFormat="1" applyFont="1" applyFill="1" applyBorder="1" applyAlignment="1" applyProtection="1">
      <alignment vertical="center" shrinkToFit="1"/>
      <protection locked="0"/>
    </xf>
    <xf numFmtId="179" fontId="12" fillId="3" borderId="24" xfId="0" applyNumberFormat="1" applyFont="1" applyFill="1" applyBorder="1" applyProtection="1">
      <alignment vertical="center"/>
      <protection locked="0"/>
    </xf>
    <xf numFmtId="0" fontId="8" fillId="3" borderId="24" xfId="0" applyFont="1" applyFill="1" applyBorder="1" applyAlignment="1" applyProtection="1">
      <alignment horizontal="center" vertical="center" shrinkToFit="1"/>
      <protection locked="0"/>
    </xf>
    <xf numFmtId="0" fontId="8" fillId="0" borderId="24" xfId="0" applyFont="1" applyBorder="1" applyAlignment="1" applyProtection="1">
      <alignment horizontal="center" vertical="center"/>
      <protection locked="0"/>
    </xf>
    <xf numFmtId="180" fontId="8" fillId="3" borderId="24" xfId="0" applyNumberFormat="1" applyFont="1" applyFill="1" applyBorder="1" applyProtection="1">
      <alignment vertical="center"/>
      <protection locked="0"/>
    </xf>
    <xf numFmtId="38" fontId="8" fillId="3" borderId="24" xfId="4" applyFont="1" applyFill="1" applyBorder="1" applyProtection="1">
      <alignment vertical="center"/>
      <protection locked="0"/>
    </xf>
    <xf numFmtId="179" fontId="12" fillId="4" borderId="24" xfId="0" applyNumberFormat="1" applyFont="1" applyFill="1" applyBorder="1" applyProtection="1">
      <alignment vertical="center"/>
    </xf>
    <xf numFmtId="0" fontId="8" fillId="6" borderId="24" xfId="0" applyFont="1" applyFill="1" applyBorder="1" applyProtection="1">
      <alignment vertical="center"/>
    </xf>
    <xf numFmtId="0" fontId="8" fillId="4" borderId="24" xfId="0" applyFont="1" applyFill="1" applyBorder="1" applyAlignment="1" applyProtection="1">
      <alignment horizontal="center" vertical="center"/>
    </xf>
    <xf numFmtId="178" fontId="11" fillId="3" borderId="3" xfId="4" applyNumberFormat="1" applyFont="1" applyFill="1" applyBorder="1" applyAlignment="1" applyProtection="1">
      <alignment horizontal="center" vertical="center" shrinkToFit="1"/>
      <protection locked="0"/>
    </xf>
    <xf numFmtId="178" fontId="7" fillId="0" borderId="24" xfId="0" applyNumberFormat="1" applyFont="1" applyBorder="1" applyAlignment="1" applyProtection="1">
      <alignment horizontal="center" vertical="center" shrinkToFit="1"/>
      <protection locked="0"/>
    </xf>
    <xf numFmtId="0" fontId="11" fillId="2" borderId="17" xfId="0" applyFont="1" applyFill="1" applyBorder="1" applyAlignment="1">
      <alignment horizontal="center" vertical="center"/>
    </xf>
    <xf numFmtId="0" fontId="7" fillId="0" borderId="24" xfId="0" applyNumberFormat="1" applyFont="1" applyBorder="1" applyAlignment="1" applyProtection="1">
      <alignment vertical="center" shrinkToFit="1"/>
      <protection hidden="1"/>
    </xf>
    <xf numFmtId="49" fontId="11" fillId="4" borderId="24" xfId="0" applyNumberFormat="1"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0" borderId="0" xfId="0" applyFont="1" applyFill="1" applyBorder="1" applyAlignment="1">
      <alignment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11" fillId="6" borderId="0" xfId="0" applyFont="1" applyFill="1" applyBorder="1" applyAlignment="1">
      <alignment vertical="center"/>
    </xf>
    <xf numFmtId="0" fontId="27" fillId="6" borderId="0" xfId="0" applyFont="1" applyFill="1" applyBorder="1" applyAlignment="1">
      <alignment vertical="center"/>
    </xf>
    <xf numFmtId="0" fontId="9" fillId="6" borderId="0" xfId="0" applyFont="1" applyFill="1">
      <alignment vertical="center"/>
    </xf>
    <xf numFmtId="0" fontId="9" fillId="6" borderId="0" xfId="0" applyFont="1" applyFill="1" applyBorder="1" applyAlignment="1">
      <alignment vertical="center" wrapText="1"/>
    </xf>
    <xf numFmtId="0" fontId="9" fillId="6" borderId="0" xfId="0" applyFont="1" applyFill="1" applyBorder="1" applyAlignment="1">
      <alignment horizontal="center" vertical="center"/>
    </xf>
    <xf numFmtId="0" fontId="9" fillId="6" borderId="0" xfId="0" applyFont="1" applyFill="1" applyBorder="1">
      <alignment vertical="center"/>
    </xf>
    <xf numFmtId="0" fontId="9" fillId="6" borderId="0" xfId="0" applyFont="1" applyFill="1" applyBorder="1" applyAlignment="1" applyProtection="1">
      <alignment vertical="center"/>
      <protection locked="0"/>
    </xf>
    <xf numFmtId="0" fontId="9" fillId="6" borderId="0" xfId="0" applyFont="1" applyFill="1" applyBorder="1" applyAlignment="1">
      <alignment horizontal="left" vertical="center"/>
    </xf>
    <xf numFmtId="0" fontId="27" fillId="6" borderId="0" xfId="0" applyFont="1" applyFill="1" applyBorder="1" applyAlignment="1">
      <alignment horizontal="left" vertical="center"/>
    </xf>
    <xf numFmtId="0" fontId="9" fillId="6" borderId="0" xfId="0" applyFont="1" applyFill="1" applyBorder="1" applyAlignment="1" applyProtection="1">
      <alignment vertical="center" shrinkToFit="1"/>
      <protection locked="0"/>
    </xf>
    <xf numFmtId="0" fontId="9" fillId="6" borderId="0" xfId="0" applyFont="1" applyFill="1" applyBorder="1" applyAlignment="1">
      <alignment vertical="center" textRotation="255"/>
    </xf>
    <xf numFmtId="0" fontId="27" fillId="6" borderId="0" xfId="0" applyFont="1" applyFill="1" applyBorder="1">
      <alignment vertical="center"/>
    </xf>
    <xf numFmtId="0" fontId="11" fillId="6" borderId="0" xfId="0" applyFont="1" applyFill="1" applyBorder="1" applyAlignment="1" applyProtection="1">
      <alignment vertical="center" shrinkToFit="1"/>
      <protection locked="0"/>
    </xf>
    <xf numFmtId="0" fontId="28" fillId="3" borderId="24" xfId="0" applyFont="1" applyFill="1" applyBorder="1" applyProtection="1">
      <alignment vertical="center"/>
      <protection locked="0"/>
    </xf>
    <xf numFmtId="0" fontId="28" fillId="7" borderId="24" xfId="0" applyFont="1" applyFill="1" applyBorder="1" applyAlignment="1" applyProtection="1">
      <alignment vertical="center" shrinkToFit="1"/>
      <protection locked="0"/>
    </xf>
    <xf numFmtId="179" fontId="28" fillId="3" borderId="24" xfId="0" applyNumberFormat="1" applyFont="1" applyFill="1" applyBorder="1" applyAlignment="1" applyProtection="1">
      <alignment vertical="center" shrinkToFit="1"/>
      <protection locked="0"/>
    </xf>
    <xf numFmtId="49" fontId="26" fillId="3" borderId="24" xfId="0" applyNumberFormat="1" applyFont="1" applyFill="1" applyBorder="1" applyAlignment="1" applyProtection="1">
      <alignment horizontal="center" vertical="center"/>
      <protection locked="0"/>
    </xf>
    <xf numFmtId="0" fontId="28" fillId="3" borderId="24" xfId="0" applyNumberFormat="1" applyFont="1" applyFill="1" applyBorder="1" applyAlignment="1" applyProtection="1">
      <alignment vertical="center" shrinkToFit="1"/>
      <protection locked="0"/>
    </xf>
    <xf numFmtId="179" fontId="29" fillId="4" borderId="24" xfId="0" applyNumberFormat="1" applyFont="1" applyFill="1" applyBorder="1" applyProtection="1">
      <alignment vertical="center"/>
    </xf>
    <xf numFmtId="0" fontId="28" fillId="3" borderId="24" xfId="0" applyFont="1" applyFill="1" applyBorder="1" applyAlignment="1" applyProtection="1">
      <alignment horizontal="center" vertical="center" shrinkToFit="1"/>
      <protection locked="0"/>
    </xf>
    <xf numFmtId="0" fontId="28" fillId="4" borderId="24" xfId="0" applyFont="1" applyFill="1" applyBorder="1" applyAlignment="1" applyProtection="1">
      <alignment horizontal="center" vertical="center"/>
    </xf>
    <xf numFmtId="14" fontId="28" fillId="3" borderId="24" xfId="0" applyNumberFormat="1" applyFont="1" applyFill="1" applyBorder="1" applyProtection="1">
      <alignment vertical="center"/>
      <protection locked="0"/>
    </xf>
    <xf numFmtId="0" fontId="11" fillId="2" borderId="12" xfId="0" applyFont="1" applyFill="1" applyBorder="1" applyAlignment="1">
      <alignment horizontal="center"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0" borderId="0" xfId="0" applyFont="1" applyFill="1" applyBorder="1" applyAlignment="1">
      <alignment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11" fillId="6" borderId="0" xfId="0" applyFont="1" applyFill="1" applyBorder="1" applyAlignment="1">
      <alignment vertical="center"/>
    </xf>
    <xf numFmtId="49" fontId="26" fillId="4" borderId="24" xfId="0" applyNumberFormat="1" applyFont="1" applyFill="1" applyBorder="1" applyAlignment="1" applyProtection="1">
      <alignment horizontal="center" vertical="center"/>
      <protection locked="0"/>
    </xf>
    <xf numFmtId="179" fontId="29" fillId="3" borderId="24" xfId="0" applyNumberFormat="1" applyFont="1" applyFill="1" applyBorder="1" applyProtection="1">
      <alignment vertical="center"/>
      <protection locked="0"/>
    </xf>
    <xf numFmtId="0" fontId="22" fillId="6" borderId="0" xfId="0" applyFont="1" applyFill="1" applyBorder="1" applyAlignment="1">
      <alignment vertical="center"/>
    </xf>
    <xf numFmtId="176" fontId="22" fillId="6" borderId="0" xfId="0" applyNumberFormat="1" applyFont="1" applyFill="1" applyAlignment="1">
      <alignment vertical="center"/>
    </xf>
    <xf numFmtId="0" fontId="13" fillId="6" borderId="0" xfId="0" applyFont="1" applyFill="1" applyAlignment="1">
      <alignment vertical="center"/>
    </xf>
    <xf numFmtId="38" fontId="13" fillId="6" borderId="0" xfId="4" applyFont="1" applyFill="1" applyAlignment="1">
      <alignment vertical="center"/>
    </xf>
    <xf numFmtId="0" fontId="5" fillId="6" borderId="24" xfId="0" applyFont="1" applyFill="1" applyBorder="1" applyAlignment="1" applyProtection="1">
      <alignment vertical="center"/>
      <protection locked="0"/>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11" xfId="0" applyFont="1" applyFill="1" applyBorder="1" applyAlignment="1">
      <alignment vertical="center"/>
    </xf>
    <xf numFmtId="0" fontId="5" fillId="2" borderId="8" xfId="0" applyFont="1" applyFill="1" applyBorder="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13" fillId="6" borderId="0" xfId="0" applyFont="1" applyFill="1" applyAlignment="1" applyProtection="1">
      <alignment horizontal="center" vertical="center"/>
      <protection locked="0"/>
    </xf>
    <xf numFmtId="0" fontId="13" fillId="6" borderId="0" xfId="0" applyFont="1" applyFill="1" applyAlignment="1">
      <alignment horizontal="center" vertical="center" shrinkToFit="1"/>
    </xf>
    <xf numFmtId="0" fontId="13" fillId="6" borderId="0" xfId="0" applyFont="1" applyFill="1" applyAlignment="1" applyProtection="1">
      <alignment horizontal="right" vertical="center"/>
      <protection locked="0"/>
    </xf>
    <xf numFmtId="0" fontId="13" fillId="6" borderId="0" xfId="0" applyFont="1" applyFill="1" applyProtection="1">
      <alignment vertical="center"/>
      <protection locked="0"/>
    </xf>
    <xf numFmtId="0" fontId="7" fillId="2" borderId="24" xfId="0" applyFont="1" applyFill="1" applyBorder="1" applyAlignment="1">
      <alignment horizontal="center" vertical="center" shrinkToFit="1"/>
    </xf>
    <xf numFmtId="0" fontId="8" fillId="2" borderId="24" xfId="0" applyFont="1" applyFill="1" applyBorder="1" applyAlignment="1">
      <alignment horizontal="center" vertical="center" wrapText="1"/>
    </xf>
    <xf numFmtId="0" fontId="8" fillId="2" borderId="24" xfId="0" applyFont="1" applyFill="1" applyBorder="1" applyAlignment="1">
      <alignment horizontal="center" vertical="center"/>
    </xf>
    <xf numFmtId="0" fontId="20" fillId="9" borderId="25" xfId="0" applyFont="1" applyFill="1" applyBorder="1" applyAlignment="1">
      <alignment vertical="center"/>
    </xf>
    <xf numFmtId="0" fontId="20" fillId="9" borderId="26" xfId="0" applyFont="1" applyFill="1" applyBorder="1" applyAlignment="1">
      <alignment vertical="center"/>
    </xf>
    <xf numFmtId="0" fontId="20" fillId="9" borderId="29" xfId="0" applyFont="1" applyFill="1" applyBorder="1" applyAlignment="1">
      <alignment vertical="center"/>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24"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28" fillId="4" borderId="24" xfId="0" applyFont="1" applyFill="1" applyBorder="1" applyAlignment="1" applyProtection="1">
      <alignment horizontal="center" vertical="center"/>
      <protection locked="0"/>
    </xf>
    <xf numFmtId="0" fontId="11" fillId="2" borderId="24" xfId="0" applyFont="1" applyFill="1" applyBorder="1" applyAlignment="1">
      <alignment vertical="center"/>
    </xf>
    <xf numFmtId="0" fontId="12" fillId="0" borderId="9" xfId="0" applyFont="1" applyFill="1" applyBorder="1" applyAlignment="1">
      <alignment vertical="center" wrapText="1"/>
    </xf>
    <xf numFmtId="0" fontId="12" fillId="0" borderId="0" xfId="0" applyFont="1" applyFill="1" applyBorder="1" applyAlignment="1">
      <alignment vertical="center" wrapText="1"/>
    </xf>
    <xf numFmtId="177" fontId="26" fillId="3" borderId="33" xfId="4" applyNumberFormat="1" applyFont="1" applyFill="1" applyBorder="1" applyAlignment="1" applyProtection="1">
      <alignment vertical="center" shrinkToFit="1"/>
      <protection locked="0"/>
    </xf>
    <xf numFmtId="0" fontId="25" fillId="3" borderId="14" xfId="0" applyFont="1" applyFill="1" applyBorder="1" applyAlignment="1" applyProtection="1">
      <alignment vertical="center" shrinkToFit="1"/>
      <protection locked="0"/>
    </xf>
    <xf numFmtId="0" fontId="25" fillId="3" borderId="7" xfId="0" applyFont="1" applyFill="1" applyBorder="1" applyAlignment="1" applyProtection="1">
      <alignment vertical="center" shrinkToFit="1"/>
      <protection locked="0"/>
    </xf>
    <xf numFmtId="0" fontId="25" fillId="3" borderId="15" xfId="0" applyFont="1" applyFill="1" applyBorder="1" applyAlignment="1" applyProtection="1">
      <alignment vertical="center" shrinkToFit="1"/>
      <protection locked="0"/>
    </xf>
    <xf numFmtId="177" fontId="11" fillId="0" borderId="2" xfId="4" applyNumberFormat="1" applyFont="1" applyFill="1" applyBorder="1" applyAlignment="1">
      <alignment vertical="center" shrinkToFit="1"/>
    </xf>
    <xf numFmtId="177" fontId="11" fillId="0" borderId="3" xfId="4" applyNumberFormat="1" applyFont="1" applyFill="1" applyBorder="1" applyAlignment="1">
      <alignment vertical="center" shrinkToFi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77" fontId="26" fillId="3" borderId="19" xfId="4" applyNumberFormat="1" applyFont="1" applyFill="1" applyBorder="1" applyAlignment="1" applyProtection="1">
      <alignment vertical="center" shrinkToFit="1"/>
      <protection locked="0"/>
    </xf>
    <xf numFmtId="0" fontId="25" fillId="3" borderId="18" xfId="0" applyFont="1" applyFill="1" applyBorder="1" applyAlignment="1" applyProtection="1">
      <alignment vertical="center" shrinkToFit="1"/>
      <protection locked="0"/>
    </xf>
    <xf numFmtId="0" fontId="25" fillId="3" borderId="19" xfId="0" applyFont="1" applyFill="1" applyBorder="1" applyAlignment="1" applyProtection="1">
      <alignment vertical="center" shrinkToFit="1"/>
      <protection locked="0"/>
    </xf>
    <xf numFmtId="0" fontId="25" fillId="3" borderId="20" xfId="0" applyFont="1" applyFill="1" applyBorder="1" applyAlignment="1" applyProtection="1">
      <alignment vertical="center" shrinkToFit="1"/>
      <protection locked="0"/>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177" fontId="26" fillId="3" borderId="13" xfId="4" applyNumberFormat="1" applyFont="1" applyFill="1" applyBorder="1" applyAlignment="1" applyProtection="1">
      <alignment vertical="center" shrinkToFit="1"/>
      <protection locked="0"/>
    </xf>
    <xf numFmtId="0" fontId="25" fillId="3" borderId="21" xfId="0" applyFont="1" applyFill="1" applyBorder="1" applyAlignment="1" applyProtection="1">
      <alignment horizontal="left" vertical="center" shrinkToFit="1"/>
      <protection locked="0"/>
    </xf>
    <xf numFmtId="0" fontId="25" fillId="3" borderId="22" xfId="0" applyFont="1" applyFill="1" applyBorder="1" applyAlignment="1" applyProtection="1">
      <alignment horizontal="left" vertical="center" shrinkToFit="1"/>
      <protection locked="0"/>
    </xf>
    <xf numFmtId="0" fontId="25" fillId="3" borderId="23" xfId="0" applyFont="1" applyFill="1" applyBorder="1" applyAlignment="1" applyProtection="1">
      <alignment horizontal="left" vertical="center" shrinkToFit="1"/>
      <protection locked="0"/>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2" xfId="0" applyFont="1" applyFill="1" applyBorder="1" applyAlignment="1">
      <alignment horizontal="center" vertical="center"/>
    </xf>
    <xf numFmtId="0" fontId="26" fillId="4" borderId="11" xfId="0" applyFont="1" applyFill="1" applyBorder="1" applyAlignment="1" applyProtection="1">
      <alignment horizontal="center" vertical="center"/>
      <protection locked="0"/>
    </xf>
    <xf numFmtId="0" fontId="26" fillId="4" borderId="8" xfId="0" applyFont="1" applyFill="1" applyBorder="1" applyAlignment="1" applyProtection="1">
      <alignment horizontal="center" vertical="center"/>
      <protection locked="0"/>
    </xf>
    <xf numFmtId="0" fontId="26" fillId="4" borderId="12" xfId="0" applyFont="1" applyFill="1" applyBorder="1" applyAlignment="1" applyProtection="1">
      <alignment horizontal="center" vertical="center"/>
      <protection locked="0"/>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26" fillId="3" borderId="1" xfId="0" applyFont="1" applyFill="1" applyBorder="1" applyAlignment="1" applyProtection="1">
      <alignment horizontal="left" vertical="center"/>
      <protection locked="0"/>
    </xf>
    <xf numFmtId="0" fontId="26" fillId="3" borderId="2" xfId="0" applyFont="1" applyFill="1" applyBorder="1" applyAlignment="1" applyProtection="1">
      <alignment horizontal="left" vertical="center"/>
      <protection locked="0"/>
    </xf>
    <xf numFmtId="0" fontId="26" fillId="3" borderId="3" xfId="0" applyFont="1" applyFill="1" applyBorder="1" applyAlignment="1" applyProtection="1">
      <alignment horizontal="left" vertical="center"/>
      <protection locked="0"/>
    </xf>
    <xf numFmtId="49" fontId="26" fillId="3" borderId="11" xfId="0" applyNumberFormat="1" applyFont="1" applyFill="1" applyBorder="1" applyAlignment="1" applyProtection="1">
      <alignment vertical="center"/>
      <protection locked="0"/>
    </xf>
    <xf numFmtId="49" fontId="26" fillId="3" borderId="8" xfId="0" applyNumberFormat="1" applyFont="1" applyFill="1" applyBorder="1" applyAlignment="1" applyProtection="1">
      <alignment vertical="center"/>
      <protection locked="0"/>
    </xf>
    <xf numFmtId="49" fontId="26" fillId="3" borderId="12" xfId="0" applyNumberFormat="1" applyFont="1" applyFill="1" applyBorder="1" applyAlignment="1" applyProtection="1">
      <alignment vertical="center"/>
      <protection locked="0"/>
    </xf>
    <xf numFmtId="0" fontId="26" fillId="3" borderId="11" xfId="0" applyFont="1" applyFill="1" applyBorder="1" applyAlignment="1" applyProtection="1">
      <alignment vertical="center" shrinkToFit="1"/>
      <protection locked="0"/>
    </xf>
    <xf numFmtId="0" fontId="26" fillId="3" borderId="8" xfId="0" applyFont="1" applyFill="1" applyBorder="1" applyAlignment="1" applyProtection="1">
      <alignment vertical="center" shrinkToFit="1"/>
      <protection locked="0"/>
    </xf>
    <xf numFmtId="0" fontId="26" fillId="3" borderId="12" xfId="0" applyFont="1" applyFill="1" applyBorder="1" applyAlignment="1" applyProtection="1">
      <alignment vertical="center" shrinkToFit="1"/>
      <protection locked="0"/>
    </xf>
    <xf numFmtId="49" fontId="24" fillId="3" borderId="11" xfId="0" applyNumberFormat="1" applyFont="1" applyFill="1" applyBorder="1" applyAlignment="1" applyProtection="1">
      <alignment horizontal="center" vertical="center" shrinkToFit="1"/>
      <protection locked="0"/>
    </xf>
    <xf numFmtId="49" fontId="24" fillId="3" borderId="8" xfId="0" applyNumberFormat="1" applyFont="1" applyFill="1" applyBorder="1" applyAlignment="1" applyProtection="1">
      <alignment horizontal="center" vertical="center" shrinkToFit="1"/>
      <protection locked="0"/>
    </xf>
    <xf numFmtId="49" fontId="24" fillId="3" borderId="12" xfId="0" applyNumberFormat="1" applyFont="1" applyFill="1" applyBorder="1" applyAlignment="1" applyProtection="1">
      <alignment horizontal="center" vertical="center" shrinkToFit="1"/>
      <protection locked="0"/>
    </xf>
    <xf numFmtId="0" fontId="28" fillId="3" borderId="1" xfId="0" applyFont="1" applyFill="1" applyBorder="1" applyAlignment="1" applyProtection="1">
      <alignment vertical="center" shrinkToFit="1"/>
      <protection locked="0"/>
    </xf>
    <xf numFmtId="0" fontId="28" fillId="3" borderId="2" xfId="0" applyFont="1" applyFill="1" applyBorder="1" applyAlignment="1" applyProtection="1">
      <alignment vertical="center" shrinkToFit="1"/>
      <protection locked="0"/>
    </xf>
    <xf numFmtId="0" fontId="28" fillId="3" borderId="3" xfId="0" applyFont="1" applyFill="1" applyBorder="1" applyAlignment="1" applyProtection="1">
      <alignment vertical="center" shrinkToFit="1"/>
      <protection locked="0"/>
    </xf>
    <xf numFmtId="0" fontId="9" fillId="0" borderId="0" xfId="0" applyFont="1" applyFill="1" applyBorder="1" applyAlignment="1">
      <alignment horizontal="center" vertical="center"/>
    </xf>
    <xf numFmtId="0" fontId="11" fillId="6" borderId="26" xfId="0" applyFont="1" applyFill="1" applyBorder="1" applyAlignment="1">
      <alignment horizontal="center" vertical="center"/>
    </xf>
    <xf numFmtId="0" fontId="11" fillId="6" borderId="29" xfId="0" applyFont="1" applyFill="1" applyBorder="1" applyAlignment="1">
      <alignment horizontal="center" vertical="center"/>
    </xf>
    <xf numFmtId="0" fontId="8" fillId="2" borderId="1"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8" fillId="3" borderId="2" xfId="0" applyFont="1" applyFill="1" applyBorder="1" applyAlignment="1" applyProtection="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8" fillId="2" borderId="1" xfId="0" applyFont="1" applyFill="1" applyBorder="1" applyAlignment="1">
      <alignment vertical="center" wrapText="1" shrinkToFit="1"/>
    </xf>
    <xf numFmtId="0" fontId="8" fillId="2" borderId="2" xfId="0" applyFont="1" applyFill="1" applyBorder="1" applyAlignment="1">
      <alignment vertical="center" shrinkToFit="1"/>
    </xf>
    <xf numFmtId="0" fontId="8" fillId="2" borderId="3" xfId="0" applyFont="1" applyFill="1" applyBorder="1" applyAlignment="1">
      <alignment vertical="center" shrinkToFit="1"/>
    </xf>
    <xf numFmtId="0" fontId="11" fillId="2" borderId="1" xfId="0" applyFont="1" applyFill="1" applyBorder="1" applyAlignment="1">
      <alignment vertical="center" wrapText="1" shrinkToFit="1"/>
    </xf>
    <xf numFmtId="0" fontId="11" fillId="2" borderId="2" xfId="0" applyFont="1" applyFill="1" applyBorder="1" applyAlignment="1">
      <alignment vertical="center" shrinkToFit="1"/>
    </xf>
    <xf numFmtId="0" fontId="11" fillId="2" borderId="3" xfId="0" applyFont="1" applyFill="1" applyBorder="1" applyAlignment="1">
      <alignment vertical="center" shrinkToFi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26" fillId="4" borderId="1" xfId="0" applyFont="1" applyFill="1" applyBorder="1" applyAlignment="1" applyProtection="1">
      <alignment vertical="center" shrinkToFit="1"/>
      <protection locked="0"/>
    </xf>
    <xf numFmtId="0" fontId="26" fillId="4" borderId="2" xfId="0" applyFont="1" applyFill="1" applyBorder="1" applyAlignment="1" applyProtection="1">
      <alignment vertical="center" shrinkToFit="1"/>
      <protection locked="0"/>
    </xf>
    <xf numFmtId="0" fontId="26" fillId="4" borderId="3" xfId="0" applyFont="1" applyFill="1" applyBorder="1" applyAlignment="1" applyProtection="1">
      <alignment vertical="center" shrinkToFit="1"/>
      <protection locked="0"/>
    </xf>
    <xf numFmtId="0" fontId="26" fillId="2" borderId="4" xfId="0" applyFont="1" applyFill="1" applyBorder="1" applyAlignment="1">
      <alignment vertical="center"/>
    </xf>
    <xf numFmtId="0" fontId="26" fillId="2" borderId="5" xfId="0" applyFont="1" applyFill="1" applyBorder="1" applyAlignment="1">
      <alignment vertical="center"/>
    </xf>
    <xf numFmtId="0" fontId="26" fillId="2" borderId="6" xfId="0" applyFont="1" applyFill="1" applyBorder="1" applyAlignment="1">
      <alignment vertical="center"/>
    </xf>
    <xf numFmtId="0" fontId="26" fillId="2" borderId="11" xfId="0" applyFont="1" applyFill="1" applyBorder="1" applyAlignment="1">
      <alignment vertical="center"/>
    </xf>
    <xf numFmtId="0" fontId="26" fillId="2" borderId="8" xfId="0" applyFont="1" applyFill="1" applyBorder="1" applyAlignment="1">
      <alignment vertical="center"/>
    </xf>
    <xf numFmtId="0" fontId="26" fillId="2" borderId="12" xfId="0" applyFont="1" applyFill="1" applyBorder="1" applyAlignment="1">
      <alignment vertical="center"/>
    </xf>
    <xf numFmtId="178" fontId="11" fillId="0" borderId="28" xfId="0" applyNumberFormat="1" applyFont="1" applyFill="1" applyBorder="1" applyAlignment="1">
      <alignment vertical="center" shrinkToFit="1"/>
    </xf>
    <xf numFmtId="178" fontId="11" fillId="0" borderId="26" xfId="0" applyNumberFormat="1" applyFont="1" applyFill="1" applyBorder="1" applyAlignment="1">
      <alignment vertical="center" shrinkToFit="1"/>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9" xfId="0" applyFont="1" applyFill="1" applyBorder="1" applyAlignment="1">
      <alignment horizontal="center" vertical="center" textRotation="255"/>
    </xf>
    <xf numFmtId="0" fontId="11" fillId="0" borderId="9" xfId="0" applyFont="1" applyFill="1" applyBorder="1" applyAlignment="1">
      <alignment horizontal="right" vertical="center" wrapText="1"/>
    </xf>
    <xf numFmtId="0" fontId="11" fillId="0" borderId="0" xfId="0" applyFont="1" applyFill="1" applyBorder="1" applyAlignment="1">
      <alignment horizontal="right" vertical="center" wrapText="1"/>
    </xf>
    <xf numFmtId="0" fontId="11" fillId="0" borderId="0" xfId="0" applyFont="1" applyFill="1" applyBorder="1" applyAlignment="1">
      <alignment vertical="center"/>
    </xf>
    <xf numFmtId="0" fontId="11" fillId="0" borderId="10" xfId="0" applyFont="1" applyFill="1" applyBorder="1" applyAlignment="1">
      <alignment vertical="center"/>
    </xf>
    <xf numFmtId="178" fontId="11" fillId="3" borderId="11" xfId="0" applyNumberFormat="1" applyFont="1" applyFill="1" applyBorder="1" applyAlignment="1" applyProtection="1">
      <alignment vertical="center" shrinkToFit="1"/>
      <protection locked="0"/>
    </xf>
    <xf numFmtId="178" fontId="11" fillId="3" borderId="8" xfId="0" applyNumberFormat="1" applyFont="1" applyFill="1" applyBorder="1" applyAlignment="1" applyProtection="1">
      <alignment vertical="center" shrinkToFit="1"/>
      <protection locked="0"/>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11" fillId="6" borderId="8" xfId="0" applyFont="1" applyFill="1" applyBorder="1" applyAlignment="1">
      <alignment horizontal="center" vertical="center"/>
    </xf>
    <xf numFmtId="0" fontId="11" fillId="6" borderId="12" xfId="0" applyFont="1" applyFill="1" applyBorder="1" applyAlignment="1">
      <alignment horizontal="center" vertical="center"/>
    </xf>
    <xf numFmtId="178" fontId="11" fillId="0" borderId="4" xfId="0" applyNumberFormat="1" applyFont="1" applyFill="1" applyBorder="1" applyAlignment="1">
      <alignment vertical="center" shrinkToFit="1"/>
    </xf>
    <xf numFmtId="178" fontId="11" fillId="0" borderId="5" xfId="0" applyNumberFormat="1" applyFont="1" applyFill="1" applyBorder="1" applyAlignment="1">
      <alignment vertical="center" shrinkToFit="1"/>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177" fontId="11" fillId="3" borderId="13" xfId="4" applyNumberFormat="1" applyFont="1" applyFill="1" applyBorder="1" applyAlignment="1" applyProtection="1">
      <alignment vertical="center" shrinkToFit="1"/>
      <protection locked="0"/>
    </xf>
    <xf numFmtId="177" fontId="11" fillId="3" borderId="19" xfId="4" applyNumberFormat="1" applyFont="1" applyFill="1" applyBorder="1" applyAlignment="1" applyProtection="1">
      <alignment vertical="center" shrinkToFit="1"/>
      <protection locked="0"/>
    </xf>
    <xf numFmtId="176" fontId="11" fillId="6" borderId="2" xfId="0" applyNumberFormat="1" applyFont="1" applyFill="1" applyBorder="1" applyAlignment="1" applyProtection="1">
      <alignment vertical="center"/>
      <protection locked="0"/>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11" fillId="6" borderId="9" xfId="0" applyFont="1" applyFill="1" applyBorder="1" applyAlignment="1">
      <alignment horizontal="right" vertical="center" wrapText="1"/>
    </xf>
    <xf numFmtId="0" fontId="11" fillId="6" borderId="0" xfId="0" applyFont="1" applyFill="1" applyBorder="1" applyAlignment="1">
      <alignment horizontal="right" vertical="center" wrapText="1"/>
    </xf>
    <xf numFmtId="0" fontId="11" fillId="6" borderId="0" xfId="0" applyFont="1" applyFill="1" applyBorder="1" applyAlignment="1">
      <alignment vertical="center"/>
    </xf>
    <xf numFmtId="0" fontId="11" fillId="6" borderId="10" xfId="0" applyFont="1" applyFill="1" applyBorder="1" applyAlignment="1">
      <alignment vertical="center"/>
    </xf>
    <xf numFmtId="0" fontId="11" fillId="2" borderId="4" xfId="0" applyFont="1" applyFill="1" applyBorder="1" applyAlignment="1">
      <alignment horizontal="center" vertical="center" textRotation="255"/>
    </xf>
    <xf numFmtId="178" fontId="26" fillId="2" borderId="11" xfId="0" applyNumberFormat="1" applyFont="1" applyFill="1" applyBorder="1" applyAlignment="1" applyProtection="1">
      <alignment vertical="center" shrinkToFit="1"/>
      <protection locked="0"/>
    </xf>
    <xf numFmtId="178" fontId="26" fillId="2" borderId="8" xfId="0" applyNumberFormat="1" applyFont="1" applyFill="1" applyBorder="1" applyAlignment="1" applyProtection="1">
      <alignment vertical="center" shrinkToFit="1"/>
      <protection locked="0"/>
    </xf>
    <xf numFmtId="0" fontId="11" fillId="6" borderId="30" xfId="0" applyFont="1" applyFill="1" applyBorder="1" applyAlignment="1">
      <alignment horizontal="center" vertical="center"/>
    </xf>
    <xf numFmtId="178" fontId="11" fillId="6" borderId="28" xfId="0" quotePrefix="1" applyNumberFormat="1" applyFont="1" applyFill="1" applyBorder="1" applyAlignment="1">
      <alignment vertical="center" shrinkToFit="1"/>
    </xf>
    <xf numFmtId="178" fontId="11" fillId="6" borderId="26" xfId="0" applyNumberFormat="1" applyFont="1" applyFill="1" applyBorder="1" applyAlignment="1">
      <alignment vertical="center" shrinkToFit="1"/>
    </xf>
    <xf numFmtId="0" fontId="11" fillId="3" borderId="1"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xf>
    <xf numFmtId="0" fontId="11" fillId="0" borderId="0" xfId="0" applyFont="1" applyFill="1" applyBorder="1" applyAlignment="1">
      <alignment horizontal="center" vertical="center" textRotation="255"/>
    </xf>
    <xf numFmtId="178" fontId="11" fillId="0" borderId="0" xfId="0" applyNumberFormat="1" applyFont="1" applyFill="1" applyBorder="1" applyAlignment="1">
      <alignment vertical="center" shrinkToFit="1"/>
    </xf>
    <xf numFmtId="0" fontId="11" fillId="0" borderId="0" xfId="0" applyFont="1" applyFill="1" applyBorder="1" applyAlignment="1">
      <alignment horizontal="center" vertical="center"/>
    </xf>
    <xf numFmtId="0" fontId="11" fillId="0" borderId="11" xfId="0" applyFont="1" applyFill="1" applyBorder="1" applyAlignment="1">
      <alignment horizontal="right" vertical="center" wrapText="1"/>
    </xf>
    <xf numFmtId="0" fontId="11" fillId="0" borderId="8" xfId="0" applyFont="1" applyFill="1" applyBorder="1" applyAlignment="1">
      <alignment horizontal="right" vertical="center" wrapText="1"/>
    </xf>
    <xf numFmtId="0" fontId="11" fillId="0" borderId="8" xfId="0" applyFont="1" applyFill="1" applyBorder="1" applyAlignment="1">
      <alignment vertical="center"/>
    </xf>
    <xf numFmtId="0" fontId="11" fillId="0" borderId="12" xfId="0" applyFont="1" applyFill="1" applyBorder="1" applyAlignment="1">
      <alignment vertical="center"/>
    </xf>
    <xf numFmtId="178" fontId="11" fillId="3" borderId="28" xfId="0" applyNumberFormat="1" applyFont="1" applyFill="1" applyBorder="1" applyAlignment="1">
      <alignment vertical="center" shrinkToFit="1"/>
    </xf>
    <xf numFmtId="178" fontId="11" fillId="3" borderId="26" xfId="0" applyNumberFormat="1" applyFont="1" applyFill="1" applyBorder="1" applyAlignment="1">
      <alignment vertical="center" shrinkToFit="1"/>
    </xf>
    <xf numFmtId="177" fontId="11" fillId="3" borderId="33" xfId="4" applyNumberFormat="1" applyFont="1" applyFill="1" applyBorder="1" applyAlignment="1" applyProtection="1">
      <alignment vertical="center" shrinkToFit="1"/>
      <protection locked="0"/>
    </xf>
    <xf numFmtId="0" fontId="9" fillId="3" borderId="21" xfId="0" applyFont="1" applyFill="1" applyBorder="1" applyAlignment="1" applyProtection="1">
      <alignment horizontal="center" vertical="center" shrinkToFit="1"/>
      <protection locked="0"/>
    </xf>
    <xf numFmtId="0" fontId="9" fillId="3" borderId="22" xfId="0" applyFont="1" applyFill="1" applyBorder="1" applyAlignment="1" applyProtection="1">
      <alignment horizontal="center" vertical="center" shrinkToFit="1"/>
      <protection locked="0"/>
    </xf>
    <xf numFmtId="0" fontId="9" fillId="3" borderId="23" xfId="0" applyFont="1" applyFill="1" applyBorder="1" applyAlignment="1" applyProtection="1">
      <alignment horizontal="center" vertical="center" shrinkToFit="1"/>
      <protection locked="0"/>
    </xf>
    <xf numFmtId="0" fontId="9" fillId="3" borderId="18" xfId="0" applyFont="1" applyFill="1" applyBorder="1" applyAlignment="1" applyProtection="1">
      <alignment vertical="center" shrinkToFit="1"/>
      <protection locked="0"/>
    </xf>
    <xf numFmtId="0" fontId="9" fillId="3" borderId="19" xfId="0" applyFont="1" applyFill="1" applyBorder="1" applyAlignment="1" applyProtection="1">
      <alignment vertical="center" shrinkToFit="1"/>
      <protection locked="0"/>
    </xf>
    <xf numFmtId="0" fontId="9" fillId="3" borderId="20" xfId="0" applyFont="1" applyFill="1" applyBorder="1" applyAlignment="1" applyProtection="1">
      <alignment vertical="center" shrinkToFit="1"/>
      <protection locked="0"/>
    </xf>
    <xf numFmtId="0" fontId="9" fillId="3" borderId="14" xfId="0" applyFont="1" applyFill="1" applyBorder="1" applyAlignment="1" applyProtection="1">
      <alignment vertical="center" shrinkToFit="1"/>
      <protection locked="0"/>
    </xf>
    <xf numFmtId="0" fontId="9" fillId="3" borderId="7" xfId="0" applyFont="1" applyFill="1" applyBorder="1" applyAlignment="1" applyProtection="1">
      <alignment vertical="center" shrinkToFit="1"/>
      <protection locked="0"/>
    </xf>
    <xf numFmtId="0" fontId="9" fillId="3" borderId="15" xfId="0" applyFont="1" applyFill="1" applyBorder="1" applyAlignment="1" applyProtection="1">
      <alignment vertical="center" shrinkToFit="1"/>
      <protection locked="0"/>
    </xf>
    <xf numFmtId="0" fontId="26" fillId="3" borderId="1" xfId="0" applyFont="1" applyFill="1" applyBorder="1" applyAlignment="1" applyProtection="1">
      <alignment vertical="center"/>
      <protection locked="0"/>
    </xf>
    <xf numFmtId="0" fontId="26" fillId="3" borderId="2" xfId="0" applyFont="1" applyFill="1" applyBorder="1" applyAlignment="1" applyProtection="1">
      <alignment vertical="center"/>
      <protection locked="0"/>
    </xf>
    <xf numFmtId="0" fontId="26" fillId="4" borderId="1" xfId="0" applyFont="1" applyFill="1" applyBorder="1" applyAlignment="1" applyProtection="1">
      <alignment vertical="center"/>
      <protection locked="0"/>
    </xf>
    <xf numFmtId="0" fontId="26" fillId="4" borderId="2"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0" fontId="11" fillId="4" borderId="2" xfId="0" applyFont="1" applyFill="1" applyBorder="1" applyAlignment="1" applyProtection="1">
      <alignment vertical="center"/>
      <protection locked="0"/>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30480</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45720</xdr:colOff>
          <xdr:row>11</xdr:row>
          <xdr:rowOff>30480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30480</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45720</xdr:colOff>
          <xdr:row>12</xdr:row>
          <xdr:rowOff>22860</xdr:rowOff>
        </xdr:to>
        <xdr:sp macro="" textlink="">
          <xdr:nvSpPr>
            <xdr:cNvPr id="24690" name="Check Box 114" hidden="1">
              <a:extLst>
                <a:ext uri="{63B3BB69-23CF-44E3-9099-C40C66FF867C}">
                  <a14:compatExt spid="_x0000_s2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68580</xdr:colOff>
      <xdr:row>8</xdr:row>
      <xdr:rowOff>167640</xdr:rowOff>
    </xdr:from>
    <xdr:to>
      <xdr:col>35</xdr:col>
      <xdr:colOff>87854</xdr:colOff>
      <xdr:row>26</xdr:row>
      <xdr:rowOff>129540</xdr:rowOff>
    </xdr:to>
    <xdr:sp macro="" textlink="">
      <xdr:nvSpPr>
        <xdr:cNvPr id="7" name="角丸四角形 6"/>
        <xdr:cNvSpPr/>
      </xdr:nvSpPr>
      <xdr:spPr>
        <a:xfrm>
          <a:off x="525780" y="1310640"/>
          <a:ext cx="5078954" cy="31927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これは、法人が入力作業を終了した結果のイメージです。</a:t>
          </a:r>
          <a:r>
            <a:rPr kumimoji="1" lang="en-US" altLang="ja-JP" sz="1400">
              <a:solidFill>
                <a:srgbClr val="FF0000"/>
              </a:solidFill>
            </a:rPr>
            <a:t/>
          </a:r>
          <a:br>
            <a:rPr kumimoji="1" lang="en-US" altLang="ja-JP" sz="1400">
              <a:solidFill>
                <a:srgbClr val="FF0000"/>
              </a:solidFill>
            </a:rPr>
          </a:br>
          <a:r>
            <a:rPr kumimoji="1" lang="ja-JP" altLang="en-US" sz="900">
              <a:solidFill>
                <a:schemeClr val="bg1"/>
              </a:solidFill>
            </a:rPr>
            <a:t>（申請書、申請額一覧は一部未処理です）　</a:t>
          </a:r>
          <a:endParaRPr kumimoji="1" lang="en-US" altLang="ja-JP" sz="900">
            <a:solidFill>
              <a:schemeClr val="bg1"/>
            </a:solidFill>
          </a:endParaRPr>
        </a:p>
        <a:p>
          <a:pPr algn="l"/>
          <a:endParaRPr kumimoji="1" lang="en-US" altLang="ja-JP" sz="900">
            <a:solidFill>
              <a:schemeClr val="bg1"/>
            </a:solidFill>
          </a:endParaRPr>
        </a:p>
        <a:p>
          <a:pPr algn="l"/>
          <a:r>
            <a:rPr kumimoji="1" lang="ja-JP" altLang="en-US" sz="1100"/>
            <a:t>実際には、</a:t>
          </a:r>
          <a:endParaRPr kumimoji="1" lang="en-US" altLang="ja-JP" sz="1100"/>
        </a:p>
        <a:p>
          <a:pPr algn="l"/>
          <a:endParaRPr kumimoji="1" lang="en-US" altLang="ja-JP" sz="1100"/>
        </a:p>
        <a:p>
          <a:pPr algn="l"/>
          <a:r>
            <a:rPr kumimoji="1" lang="ja-JP" altLang="en-US" sz="1100"/>
            <a:t>１　施設・事業所単位で個票、職員表を作成</a:t>
          </a:r>
          <a:endParaRPr kumimoji="1" lang="en-US" altLang="ja-JP" sz="1100"/>
        </a:p>
        <a:p>
          <a:pPr algn="l"/>
          <a:r>
            <a:rPr kumimoji="1" lang="ja-JP" altLang="en-US" sz="1100"/>
            <a:t>２　法人が個票を作成</a:t>
          </a:r>
          <a:endParaRPr kumimoji="1" lang="en-US" altLang="ja-JP" sz="1100"/>
        </a:p>
        <a:p>
          <a:pPr algn="l"/>
          <a:r>
            <a:rPr kumimoji="1" lang="ja-JP" altLang="en-US" sz="1100"/>
            <a:t>　①事業所数の個票シートを「個票１」から連番で複写する</a:t>
          </a:r>
          <a:endParaRPr kumimoji="1" lang="en-US" altLang="ja-JP" sz="1100"/>
        </a:p>
        <a:p>
          <a:pPr algn="l"/>
          <a:r>
            <a:rPr kumimoji="1" lang="ja-JP" altLang="en-US" sz="1100"/>
            <a:t>　②事業所ごとにデータを必ず転記する</a:t>
          </a:r>
          <a:endParaRPr kumimoji="1" lang="en-US" altLang="ja-JP" sz="1100"/>
        </a:p>
        <a:p>
          <a:pPr algn="l"/>
          <a:r>
            <a:rPr kumimoji="1" lang="ja-JP" altLang="en-US" sz="1100"/>
            <a:t>　</a:t>
          </a:r>
          <a:r>
            <a:rPr kumimoji="1" lang="en-US" altLang="ja-JP" sz="1100"/>
            <a:t>※</a:t>
          </a:r>
          <a:r>
            <a:rPr kumimoji="1" lang="ja-JP" altLang="en-US" sz="1100" b="1">
              <a:solidFill>
                <a:srgbClr val="FF0000"/>
              </a:solidFill>
            </a:rPr>
            <a:t>転記に代えて、個票シートの移動挿入は絶対に行わないでください。</a:t>
          </a:r>
          <a:endParaRPr kumimoji="1" lang="en-US" altLang="ja-JP" sz="1100" b="1">
            <a:solidFill>
              <a:srgbClr val="FF0000"/>
            </a:solidFill>
          </a:endParaRPr>
        </a:p>
        <a:p>
          <a:pPr algn="l"/>
          <a:r>
            <a:rPr kumimoji="1" lang="ja-JP" altLang="en-US" sz="1100" b="1">
              <a:solidFill>
                <a:srgbClr val="FF0000"/>
              </a:solidFill>
            </a:rPr>
            <a:t>　　</a:t>
          </a:r>
          <a:r>
            <a:rPr kumimoji="1" lang="ja-JP" altLang="ja-JP" sz="1100" b="1">
              <a:solidFill>
                <a:srgbClr val="FF0000"/>
              </a:solidFill>
              <a:effectLst/>
              <a:latin typeface="+mn-lt"/>
              <a:ea typeface="+mn-ea"/>
              <a:cs typeface="+mn-cs"/>
            </a:rPr>
            <a:t>、移動元ファイルの他のシートと関連づけられているため</a:t>
          </a:r>
          <a:r>
            <a:rPr kumimoji="1" lang="ja-JP" altLang="en-US" sz="1100" b="1">
              <a:solidFill>
                <a:srgbClr val="FF0000"/>
              </a:solidFill>
              <a:effectLst/>
              <a:latin typeface="+mn-lt"/>
              <a:ea typeface="+mn-ea"/>
              <a:cs typeface="+mn-cs"/>
            </a:rPr>
            <a:t>、</a:t>
          </a:r>
          <a:r>
            <a:rPr kumimoji="1" lang="ja-JP" altLang="en-US" sz="1100" b="1" baseline="0">
              <a:solidFill>
                <a:srgbClr val="FF0000"/>
              </a:solidFill>
            </a:rPr>
            <a:t> </a:t>
          </a:r>
          <a:r>
            <a:rPr kumimoji="1" lang="ja-JP" altLang="en-US" sz="1100" b="1">
              <a:solidFill>
                <a:srgbClr val="FF0000"/>
              </a:solidFill>
            </a:rPr>
            <a:t>移動したシー </a:t>
          </a:r>
          <a:endParaRPr kumimoji="1" lang="en-US" altLang="ja-JP" sz="1100" b="1">
            <a:solidFill>
              <a:srgbClr val="FF0000"/>
            </a:solidFill>
          </a:endParaRPr>
        </a:p>
        <a:p>
          <a:pPr algn="l"/>
          <a:r>
            <a:rPr kumimoji="1" lang="en-US" altLang="ja-JP" sz="1100" b="1">
              <a:solidFill>
                <a:srgbClr val="FF0000"/>
              </a:solidFill>
            </a:rPr>
            <a:t>    </a:t>
          </a:r>
          <a:r>
            <a:rPr kumimoji="1" lang="ja-JP" altLang="en-US" sz="1100" b="1">
              <a:solidFill>
                <a:srgbClr val="FF0000"/>
              </a:solidFill>
            </a:rPr>
            <a:t>　トのデータが壊れます。</a:t>
          </a:r>
          <a:endParaRPr kumimoji="1" lang="en-US" altLang="ja-JP" sz="1100" b="1">
            <a:solidFill>
              <a:srgbClr val="FF0000"/>
            </a:solidFill>
          </a:endParaRPr>
        </a:p>
        <a:p>
          <a:pPr algn="l"/>
          <a:r>
            <a:rPr kumimoji="1" lang="ja-JP" altLang="en-US" sz="1100"/>
            <a:t>２　法人が職員表の作成</a:t>
          </a:r>
          <a:endParaRPr kumimoji="1" lang="en-US" altLang="ja-JP" sz="1100"/>
        </a:p>
        <a:p>
          <a:pPr algn="l"/>
          <a:r>
            <a:rPr kumimoji="1" lang="ja-JP" altLang="en-US" sz="1100"/>
            <a:t>　各職員表から、コピーペーストが可能です。</a:t>
          </a:r>
          <a:endParaRPr kumimoji="1" lang="en-US" altLang="ja-JP" sz="1100"/>
        </a:p>
        <a:p>
          <a:pPr algn="l"/>
          <a:r>
            <a:rPr kumimoji="1" lang="ja-JP" altLang="en-US" sz="1100"/>
            <a:t>　　　</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30480</xdr:rowOff>
        </xdr:to>
        <xdr:sp macro="" textlink="">
          <xdr:nvSpPr>
            <xdr:cNvPr id="41985" name="Check Box 1" hidden="1">
              <a:extLst>
                <a:ext uri="{63B3BB69-23CF-44E3-9099-C40C66FF867C}">
                  <a14:compatExt spid="_x0000_s4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45720</xdr:colOff>
          <xdr:row>11</xdr:row>
          <xdr:rowOff>30480</xdr:rowOff>
        </xdr:to>
        <xdr:sp macro="" textlink="">
          <xdr:nvSpPr>
            <xdr:cNvPr id="41986" name="Check Box 2" hidden="1">
              <a:extLst>
                <a:ext uri="{63B3BB69-23CF-44E3-9099-C40C66FF867C}">
                  <a14:compatExt spid="_x0000_s4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30480</xdr:rowOff>
        </xdr:to>
        <xdr:sp macro="" textlink="">
          <xdr:nvSpPr>
            <xdr:cNvPr id="41987" name="Check Box 3" hidden="1">
              <a:extLst>
                <a:ext uri="{63B3BB69-23CF-44E3-9099-C40C66FF867C}">
                  <a14:compatExt spid="_x0000_s4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45720</xdr:colOff>
          <xdr:row>12</xdr:row>
          <xdr:rowOff>22860</xdr:rowOff>
        </xdr:to>
        <xdr:sp macro="" textlink="">
          <xdr:nvSpPr>
            <xdr:cNvPr id="41988" name="Check Box 4" hidden="1">
              <a:extLst>
                <a:ext uri="{63B3BB69-23CF-44E3-9099-C40C66FF867C}">
                  <a14:compatExt spid="_x0000_s4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30480</xdr:rowOff>
        </xdr:to>
        <xdr:sp macro="" textlink="">
          <xdr:nvSpPr>
            <xdr:cNvPr id="43020" name="Check Box 12" hidden="1">
              <a:extLst>
                <a:ext uri="{63B3BB69-23CF-44E3-9099-C40C66FF867C}">
                  <a14:compatExt spid="_x0000_s43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45720</xdr:colOff>
          <xdr:row>11</xdr:row>
          <xdr:rowOff>30480</xdr:rowOff>
        </xdr:to>
        <xdr:sp macro="" textlink="">
          <xdr:nvSpPr>
            <xdr:cNvPr id="43021" name="Check Box 13" hidden="1">
              <a:extLst>
                <a:ext uri="{63B3BB69-23CF-44E3-9099-C40C66FF867C}">
                  <a14:compatExt spid="_x0000_s43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30480</xdr:rowOff>
        </xdr:to>
        <xdr:sp macro="" textlink="">
          <xdr:nvSpPr>
            <xdr:cNvPr id="43022" name="Check Box 14" hidden="1">
              <a:extLst>
                <a:ext uri="{63B3BB69-23CF-44E3-9099-C40C66FF867C}">
                  <a14:compatExt spid="_x0000_s43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45720</xdr:colOff>
          <xdr:row>12</xdr:row>
          <xdr:rowOff>22860</xdr:rowOff>
        </xdr:to>
        <xdr:sp macro="" textlink="">
          <xdr:nvSpPr>
            <xdr:cNvPr id="43023" name="Check Box 15" hidden="1">
              <a:extLst>
                <a:ext uri="{63B3BB69-23CF-44E3-9099-C40C66FF867C}">
                  <a14:compatExt spid="_x0000_s43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30480</xdr:rowOff>
        </xdr:to>
        <xdr:sp macro="" textlink="">
          <xdr:nvSpPr>
            <xdr:cNvPr id="44044" name="Check Box 12" hidden="1">
              <a:extLst>
                <a:ext uri="{63B3BB69-23CF-44E3-9099-C40C66FF867C}">
                  <a14:compatExt spid="_x0000_s44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45720</xdr:colOff>
          <xdr:row>11</xdr:row>
          <xdr:rowOff>30480</xdr:rowOff>
        </xdr:to>
        <xdr:sp macro="" textlink="">
          <xdr:nvSpPr>
            <xdr:cNvPr id="44045" name="Check Box 13" hidden="1">
              <a:extLst>
                <a:ext uri="{63B3BB69-23CF-44E3-9099-C40C66FF867C}">
                  <a14:compatExt spid="_x0000_s44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30480</xdr:rowOff>
        </xdr:to>
        <xdr:sp macro="" textlink="">
          <xdr:nvSpPr>
            <xdr:cNvPr id="44046" name="Check Box 14" hidden="1">
              <a:extLst>
                <a:ext uri="{63B3BB69-23CF-44E3-9099-C40C66FF867C}">
                  <a14:compatExt spid="_x0000_s44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45720</xdr:colOff>
          <xdr:row>12</xdr:row>
          <xdr:rowOff>22860</xdr:rowOff>
        </xdr:to>
        <xdr:sp macro="" textlink="">
          <xdr:nvSpPr>
            <xdr:cNvPr id="44047" name="Check Box 15" hidden="1">
              <a:extLst>
                <a:ext uri="{63B3BB69-23CF-44E3-9099-C40C66FF867C}">
                  <a14:compatExt spid="_x0000_s44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30480</xdr:rowOff>
        </xdr:to>
        <xdr:sp macro="" textlink="">
          <xdr:nvSpPr>
            <xdr:cNvPr id="45068" name="Check Box 12" hidden="1">
              <a:extLst>
                <a:ext uri="{63B3BB69-23CF-44E3-9099-C40C66FF867C}">
                  <a14:compatExt spid="_x0000_s45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45720</xdr:colOff>
          <xdr:row>11</xdr:row>
          <xdr:rowOff>30480</xdr:rowOff>
        </xdr:to>
        <xdr:sp macro="" textlink="">
          <xdr:nvSpPr>
            <xdr:cNvPr id="45069" name="Check Box 13" hidden="1">
              <a:extLst>
                <a:ext uri="{63B3BB69-23CF-44E3-9099-C40C66FF867C}">
                  <a14:compatExt spid="_x0000_s45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30480</xdr:rowOff>
        </xdr:to>
        <xdr:sp macro="" textlink="">
          <xdr:nvSpPr>
            <xdr:cNvPr id="45070" name="Check Box 14" hidden="1">
              <a:extLst>
                <a:ext uri="{63B3BB69-23CF-44E3-9099-C40C66FF867C}">
                  <a14:compatExt spid="_x0000_s45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45720</xdr:colOff>
          <xdr:row>12</xdr:row>
          <xdr:rowOff>22860</xdr:rowOff>
        </xdr:to>
        <xdr:sp macro="" textlink="">
          <xdr:nvSpPr>
            <xdr:cNvPr id="45071" name="Check Box 15" hidden="1">
              <a:extLst>
                <a:ext uri="{63B3BB69-23CF-44E3-9099-C40C66FF867C}">
                  <a14:compatExt spid="_x0000_s45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30480</xdr:rowOff>
        </xdr:to>
        <xdr:sp macro="" textlink="">
          <xdr:nvSpPr>
            <xdr:cNvPr id="49153" name="Check Box 1" hidden="1">
              <a:extLst>
                <a:ext uri="{63B3BB69-23CF-44E3-9099-C40C66FF867C}">
                  <a14:compatExt spid="_x0000_s4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45720</xdr:colOff>
          <xdr:row>11</xdr:row>
          <xdr:rowOff>30480</xdr:rowOff>
        </xdr:to>
        <xdr:sp macro="" textlink="">
          <xdr:nvSpPr>
            <xdr:cNvPr id="49154" name="Check Box 2" hidden="1">
              <a:extLst>
                <a:ext uri="{63B3BB69-23CF-44E3-9099-C40C66FF867C}">
                  <a14:compatExt spid="_x0000_s4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30480</xdr:rowOff>
        </xdr:to>
        <xdr:sp macro="" textlink="">
          <xdr:nvSpPr>
            <xdr:cNvPr id="49155" name="Check Box 3" hidden="1">
              <a:extLst>
                <a:ext uri="{63B3BB69-23CF-44E3-9099-C40C66FF867C}">
                  <a14:compatExt spid="_x0000_s4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45720</xdr:colOff>
          <xdr:row>12</xdr:row>
          <xdr:rowOff>22860</xdr:rowOff>
        </xdr:to>
        <xdr:sp macro="" textlink="">
          <xdr:nvSpPr>
            <xdr:cNvPr id="49156" name="Check Box 4" hidden="1">
              <a:extLst>
                <a:ext uri="{63B3BB69-23CF-44E3-9099-C40C66FF867C}">
                  <a14:compatExt spid="_x0000_s49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50670\Desktop\01-4&#21029;&#28155;&#65299;&#30003;&#35531;&#26360;&#65288;&#26045;&#35373;&#20107;&#26989;&#25152;&#29992;&#65289;&#65288;&#31532;&#65297;&#21495;&#27096;&#24335;&#65289;aa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お読みください）本申請書の使い方、申請の手順"/>
      <sheetName val="申請書"/>
      <sheetName val="申請額一覧"/>
      <sheetName val="個票1"/>
      <sheetName val="個票２"/>
      <sheetName val="個票３"/>
      <sheetName val="個票４"/>
      <sheetName val="個票５"/>
      <sheetName val="職員表"/>
      <sheetName val="計算用"/>
    </sheetNames>
    <sheetDataSet>
      <sheetData sheetId="0"/>
      <sheetData sheetId="1"/>
      <sheetData sheetId="2"/>
      <sheetData sheetId="3"/>
      <sheetData sheetId="4"/>
      <sheetData sheetId="5"/>
      <sheetData sheetId="6"/>
      <sheetData sheetId="7"/>
      <sheetData sheetId="8"/>
      <sheetData sheetId="9">
        <row r="3">
          <cell r="A3" t="str">
            <v>療養介護</v>
          </cell>
          <cell r="B3">
            <v>2374</v>
          </cell>
          <cell r="C3" t="str">
            <v>/事業所</v>
          </cell>
          <cell r="E3"/>
          <cell r="F3">
            <v>200</v>
          </cell>
          <cell r="G3" t="str">
            <v>/事業所</v>
          </cell>
        </row>
        <row r="4">
          <cell r="A4" t="str">
            <v>生活介護</v>
          </cell>
          <cell r="B4">
            <v>757</v>
          </cell>
          <cell r="C4" t="str">
            <v>/事業所</v>
          </cell>
          <cell r="E4"/>
          <cell r="F4">
            <v>200</v>
          </cell>
          <cell r="G4" t="str">
            <v>/事業所</v>
          </cell>
        </row>
        <row r="5">
          <cell r="A5" t="str">
            <v>自立訓練（機能訓練）</v>
          </cell>
          <cell r="B5">
            <v>346</v>
          </cell>
          <cell r="C5" t="str">
            <v>/事業所</v>
          </cell>
          <cell r="E5"/>
          <cell r="F5">
            <v>200</v>
          </cell>
          <cell r="G5" t="str">
            <v>/事業所</v>
          </cell>
        </row>
        <row r="6">
          <cell r="A6" t="str">
            <v>自立訓練（生活訓練）</v>
          </cell>
          <cell r="B6">
            <v>273</v>
          </cell>
          <cell r="C6" t="str">
            <v>/事業所</v>
          </cell>
          <cell r="E6"/>
          <cell r="F6">
            <v>200</v>
          </cell>
          <cell r="G6" t="str">
            <v>/事業所</v>
          </cell>
        </row>
        <row r="7">
          <cell r="A7" t="str">
            <v>宿泊型自立訓練</v>
          </cell>
          <cell r="B7">
            <v>273</v>
          </cell>
          <cell r="C7" t="str">
            <v>/事業所</v>
          </cell>
          <cell r="E7">
            <v>3000</v>
          </cell>
          <cell r="F7">
            <v>200</v>
          </cell>
          <cell r="G7" t="str">
            <v>/事業所</v>
          </cell>
        </row>
        <row r="8">
          <cell r="A8" t="str">
            <v>就労移行支援</v>
          </cell>
          <cell r="B8">
            <v>265</v>
          </cell>
          <cell r="C8" t="str">
            <v>/事業所</v>
          </cell>
          <cell r="E8"/>
          <cell r="F8">
            <v>200</v>
          </cell>
          <cell r="G8" t="str">
            <v>/事業所</v>
          </cell>
        </row>
        <row r="9">
          <cell r="A9" t="str">
            <v>就労移行支援（養成施設）</v>
          </cell>
          <cell r="B9">
            <v>265</v>
          </cell>
          <cell r="C9" t="str">
            <v>/事業所</v>
          </cell>
          <cell r="E9"/>
          <cell r="F9">
            <v>200</v>
          </cell>
          <cell r="G9" t="str">
            <v>/事業所</v>
          </cell>
        </row>
        <row r="10">
          <cell r="A10" t="str">
            <v>就労継続支援Ａ型</v>
          </cell>
          <cell r="B10">
            <v>335</v>
          </cell>
          <cell r="C10" t="str">
            <v>/事業所</v>
          </cell>
          <cell r="E10"/>
          <cell r="F10">
            <v>200</v>
          </cell>
          <cell r="G10" t="str">
            <v>/事業所</v>
          </cell>
        </row>
        <row r="11">
          <cell r="A11" t="str">
            <v>就労継続支援Ｂ型</v>
          </cell>
          <cell r="B11">
            <v>353</v>
          </cell>
          <cell r="C11" t="str">
            <v>/事業所</v>
          </cell>
          <cell r="E11"/>
          <cell r="F11">
            <v>200</v>
          </cell>
          <cell r="G11" t="str">
            <v>/事業所</v>
          </cell>
        </row>
        <row r="12">
          <cell r="A12" t="str">
            <v>就労定着支援</v>
          </cell>
          <cell r="B12">
            <v>52</v>
          </cell>
          <cell r="C12" t="str">
            <v>/事業所</v>
          </cell>
          <cell r="E12"/>
          <cell r="F12">
            <v>200</v>
          </cell>
          <cell r="G12" t="str">
            <v>/事業所</v>
          </cell>
        </row>
        <row r="13">
          <cell r="A13" t="str">
            <v>自立生活援助</v>
          </cell>
          <cell r="B13">
            <v>27</v>
          </cell>
          <cell r="C13" t="str">
            <v>/事業所</v>
          </cell>
          <cell r="E13"/>
          <cell r="F13">
            <v>200</v>
          </cell>
          <cell r="G13" t="str">
            <v>/事業所</v>
          </cell>
        </row>
        <row r="14">
          <cell r="A14" t="str">
            <v>児童発達支援</v>
          </cell>
          <cell r="B14">
            <v>380</v>
          </cell>
          <cell r="C14" t="str">
            <v>/事業所</v>
          </cell>
          <cell r="E14"/>
          <cell r="F14">
            <v>200</v>
          </cell>
          <cell r="G14" t="str">
            <v>/事業所</v>
          </cell>
        </row>
        <row r="15">
          <cell r="A15" t="str">
            <v>医療型児童発達支援</v>
          </cell>
          <cell r="B15">
            <v>240</v>
          </cell>
          <cell r="C15" t="str">
            <v>/事業所</v>
          </cell>
          <cell r="E15"/>
          <cell r="F15">
            <v>200</v>
          </cell>
          <cell r="G15" t="str">
            <v>/事業所</v>
          </cell>
        </row>
        <row r="16">
          <cell r="A16" t="str">
            <v>放課後等デイサービス</v>
          </cell>
          <cell r="B16">
            <v>360</v>
          </cell>
          <cell r="C16" t="str">
            <v>/事業所</v>
          </cell>
          <cell r="E16"/>
          <cell r="F16">
            <v>200</v>
          </cell>
          <cell r="G16" t="str">
            <v>/事業所</v>
          </cell>
        </row>
        <row r="17">
          <cell r="A17" t="str">
            <v>短期入所</v>
          </cell>
          <cell r="B17">
            <v>204</v>
          </cell>
          <cell r="C17" t="str">
            <v>/事業所</v>
          </cell>
          <cell r="E17">
            <v>3000</v>
          </cell>
          <cell r="F17">
            <v>200</v>
          </cell>
          <cell r="G17" t="str">
            <v>/事業所</v>
          </cell>
        </row>
        <row r="18">
          <cell r="A18" t="str">
            <v>施設入所支援</v>
          </cell>
          <cell r="B18">
            <v>1215</v>
          </cell>
          <cell r="C18" t="str">
            <v>/施設</v>
          </cell>
          <cell r="E18">
            <v>3000</v>
          </cell>
          <cell r="F18"/>
        </row>
        <row r="19">
          <cell r="A19" t="str">
            <v>共同生活援助（介護サービス包括型）</v>
          </cell>
          <cell r="B19">
            <v>402</v>
          </cell>
          <cell r="C19" t="str">
            <v>/事業所</v>
          </cell>
          <cell r="E19">
            <v>3000</v>
          </cell>
          <cell r="F19"/>
        </row>
        <row r="20">
          <cell r="A20" t="str">
            <v>共同生活援助（日中サービス支援型）</v>
          </cell>
          <cell r="B20">
            <v>358</v>
          </cell>
          <cell r="C20" t="str">
            <v>/事業所</v>
          </cell>
          <cell r="E20">
            <v>3000</v>
          </cell>
          <cell r="F20"/>
        </row>
        <row r="21">
          <cell r="A21" t="str">
            <v>共同生活援助（外部サービス利用型）</v>
          </cell>
          <cell r="B21">
            <v>180</v>
          </cell>
          <cell r="C21" t="str">
            <v>/事業所</v>
          </cell>
          <cell r="E21">
            <v>3000</v>
          </cell>
          <cell r="F21"/>
        </row>
        <row r="22">
          <cell r="A22" t="str">
            <v>福祉型障害児入所施設</v>
          </cell>
          <cell r="B22">
            <v>1182</v>
          </cell>
          <cell r="C22" t="str">
            <v>/施設</v>
          </cell>
          <cell r="E22">
            <v>3000</v>
          </cell>
          <cell r="F22"/>
        </row>
        <row r="23">
          <cell r="A23" t="str">
            <v>医療型障害児入所施設</v>
          </cell>
          <cell r="B23">
            <v>635</v>
          </cell>
          <cell r="C23" t="str">
            <v>/施設</v>
          </cell>
          <cell r="E23">
            <v>3000</v>
          </cell>
          <cell r="F23"/>
        </row>
        <row r="24">
          <cell r="A24" t="str">
            <v>居宅介護</v>
          </cell>
          <cell r="B24">
            <v>115</v>
          </cell>
          <cell r="C24" t="str">
            <v>/事業所</v>
          </cell>
          <cell r="E24"/>
          <cell r="F24">
            <v>200</v>
          </cell>
          <cell r="G24" t="str">
            <v>/事業所</v>
          </cell>
        </row>
        <row r="25">
          <cell r="A25" t="str">
            <v>重度訪問介護</v>
          </cell>
          <cell r="B25">
            <v>188</v>
          </cell>
          <cell r="C25" t="str">
            <v>/事業所</v>
          </cell>
          <cell r="E25"/>
          <cell r="F25">
            <v>200</v>
          </cell>
          <cell r="G25" t="str">
            <v>/事業所</v>
          </cell>
        </row>
        <row r="26">
          <cell r="A26" t="str">
            <v>同行援護</v>
          </cell>
          <cell r="B26">
            <v>65</v>
          </cell>
          <cell r="C26" t="str">
            <v>/事業所</v>
          </cell>
          <cell r="D26"/>
          <cell r="E26"/>
          <cell r="F26">
            <v>200</v>
          </cell>
          <cell r="G26" t="str">
            <v>/事業所</v>
          </cell>
        </row>
        <row r="27">
          <cell r="A27" t="str">
            <v>行動援護</v>
          </cell>
          <cell r="B27">
            <v>115</v>
          </cell>
          <cell r="C27" t="str">
            <v>/事業所</v>
          </cell>
          <cell r="D27"/>
          <cell r="E27"/>
          <cell r="F27">
            <v>200</v>
          </cell>
          <cell r="G27" t="str">
            <v>/事業所</v>
          </cell>
        </row>
        <row r="28">
          <cell r="A28" t="str">
            <v>居宅訪問型児童発達支援</v>
          </cell>
          <cell r="B28">
            <v>46</v>
          </cell>
          <cell r="C28" t="str">
            <v>/事業所</v>
          </cell>
          <cell r="D28"/>
          <cell r="E28"/>
          <cell r="F28">
            <v>200</v>
          </cell>
          <cell r="G28" t="str">
            <v>/事業所</v>
          </cell>
        </row>
        <row r="29">
          <cell r="A29" t="str">
            <v>保育所等訪問支援</v>
          </cell>
          <cell r="B29">
            <v>38</v>
          </cell>
          <cell r="C29" t="str">
            <v>/事業所</v>
          </cell>
          <cell r="D29"/>
          <cell r="E29"/>
          <cell r="F29">
            <v>200</v>
          </cell>
          <cell r="G29" t="str">
            <v>/事業所</v>
          </cell>
        </row>
        <row r="30">
          <cell r="A30" t="str">
            <v>計画相談支援</v>
          </cell>
          <cell r="B30">
            <v>60</v>
          </cell>
          <cell r="C30" t="str">
            <v>/事業所</v>
          </cell>
          <cell r="D30"/>
          <cell r="E30"/>
          <cell r="F30">
            <v>200</v>
          </cell>
          <cell r="G30" t="str">
            <v>/事業所</v>
          </cell>
        </row>
        <row r="31">
          <cell r="A31" t="str">
            <v>地域移行支援</v>
          </cell>
          <cell r="B31">
            <v>44</v>
          </cell>
          <cell r="C31" t="str">
            <v>/事業所</v>
          </cell>
          <cell r="D31"/>
          <cell r="E31"/>
          <cell r="F31">
            <v>200</v>
          </cell>
          <cell r="G31" t="str">
            <v>/事業所</v>
          </cell>
        </row>
        <row r="32">
          <cell r="A32" t="str">
            <v>地域定着支援</v>
          </cell>
          <cell r="B32">
            <v>46</v>
          </cell>
          <cell r="C32" t="str">
            <v>/事業所</v>
          </cell>
          <cell r="D32"/>
          <cell r="E32"/>
          <cell r="F32"/>
          <cell r="G32"/>
        </row>
        <row r="33">
          <cell r="A33" t="str">
            <v>障害児相談支援</v>
          </cell>
          <cell r="B33">
            <v>44</v>
          </cell>
          <cell r="C33" t="str">
            <v>/事業所</v>
          </cell>
          <cell r="D33"/>
          <cell r="E33"/>
          <cell r="F33">
            <v>200</v>
          </cell>
          <cell r="G33" t="str">
            <v>/事業所</v>
          </cell>
        </row>
        <row r="34">
          <cell r="A34" t="str">
            <v>重度障害者等包括支援</v>
          </cell>
          <cell r="B34"/>
          <cell r="D34"/>
          <cell r="E34"/>
          <cell r="F34"/>
          <cell r="G34"/>
        </row>
        <row r="35">
          <cell r="B35"/>
          <cell r="D35"/>
          <cell r="E35"/>
          <cell r="F35"/>
          <cell r="G35"/>
        </row>
        <row r="37">
          <cell r="A37" t="str">
            <v>①</v>
          </cell>
          <cell r="B37"/>
          <cell r="C37"/>
        </row>
        <row r="38">
          <cell r="A38" t="str">
            <v>②</v>
          </cell>
          <cell r="B38"/>
          <cell r="C38"/>
          <cell r="D38"/>
          <cell r="E38"/>
        </row>
        <row r="39">
          <cell r="A39" t="str">
            <v>③</v>
          </cell>
          <cell r="D39"/>
          <cell r="E39"/>
        </row>
        <row r="40">
          <cell r="A40" t="str">
            <v>④</v>
          </cell>
          <cell r="D40"/>
          <cell r="E40"/>
        </row>
        <row r="42">
          <cell r="A42" t="str">
            <v>施設区分</v>
          </cell>
        </row>
        <row r="43">
          <cell r="A43" t="str">
            <v>陽性者(濃厚接触者)発生施設</v>
          </cell>
          <cell r="B43" t="str">
            <v>訪問系で陽性者等に1日以上対応又は訪問系以外で1日以上勤務</v>
          </cell>
          <cell r="C43" t="str">
            <v>訪問系で陽性者等への対応はないが対象期間に10日以上勤務</v>
          </cell>
          <cell r="D43"/>
        </row>
        <row r="44">
          <cell r="A44" t="str">
            <v>その他の施設</v>
          </cell>
          <cell r="B44" t="str">
            <v>対象期間に10日以上勤務</v>
          </cell>
          <cell r="C44"/>
          <cell r="D44"/>
        </row>
        <row r="45">
          <cell r="B45"/>
          <cell r="C45"/>
        </row>
        <row r="47">
          <cell r="A47" t="str">
            <v>慰労金単価</v>
          </cell>
        </row>
        <row r="48">
          <cell r="A48" t="str">
            <v>陽性者(濃厚接触者)発生施設訪問系で陽性者等に1日以上対応又は訪問系以外で1日以上勤務</v>
          </cell>
          <cell r="B48">
            <v>20</v>
          </cell>
        </row>
        <row r="49">
          <cell r="A49" t="str">
            <v>陽性者(濃厚接触者)発生施設訪問系で陽性者等への対応はないが対象期間に10日以上勤務</v>
          </cell>
          <cell r="B49">
            <v>5</v>
          </cell>
        </row>
        <row r="51">
          <cell r="A51" t="str">
            <v>その他の施設対象期間に10日以上勤務</v>
          </cell>
          <cell r="B51">
            <v>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vmlDrawing" Target="../drawings/vmlDrawing5.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vmlDrawing" Target="../drawings/vmlDrawing6.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8.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vmlDrawing" Target="../drawings/vmlDrawing7.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3"/>
  <sheetViews>
    <sheetView showZeros="0" view="pageBreakPreview" zoomScale="70" zoomScaleNormal="70" zoomScaleSheetLayoutView="70" workbookViewId="0">
      <selection activeCell="AG8" sqref="AG8:AU8"/>
    </sheetView>
  </sheetViews>
  <sheetFormatPr defaultColWidth="2.21875" defaultRowHeight="12"/>
  <cols>
    <col min="1" max="1" width="2.6640625" style="1" customWidth="1"/>
    <col min="2" max="16384" width="2.21875" style="1"/>
  </cols>
  <sheetData>
    <row r="1" spans="1:49" ht="12" customHeight="1">
      <c r="A1" s="34"/>
      <c r="B1" s="34"/>
      <c r="C1" s="34"/>
      <c r="D1" s="34"/>
      <c r="E1" s="34"/>
      <c r="F1" s="34"/>
      <c r="G1" s="34"/>
      <c r="H1" s="34"/>
      <c r="I1" s="34"/>
      <c r="J1" s="34"/>
      <c r="K1" s="34"/>
      <c r="L1" s="34"/>
      <c r="M1" s="34"/>
      <c r="N1" s="34"/>
      <c r="O1" s="34"/>
      <c r="P1" s="147"/>
      <c r="Q1" s="147"/>
      <c r="R1" s="147"/>
      <c r="S1" s="34"/>
      <c r="T1" s="34"/>
      <c r="U1" s="34"/>
      <c r="V1" s="34"/>
      <c r="W1" s="147"/>
      <c r="X1" s="164"/>
      <c r="Y1" s="164"/>
      <c r="Z1" s="147"/>
      <c r="AA1" s="147"/>
      <c r="AB1" s="147"/>
      <c r="AC1" s="147"/>
      <c r="AD1" s="34"/>
      <c r="AE1" s="34"/>
      <c r="AF1" s="34"/>
      <c r="AG1" s="34"/>
      <c r="AH1" s="34"/>
      <c r="AI1" s="34"/>
      <c r="AJ1" s="34"/>
      <c r="AK1" s="34"/>
      <c r="AL1" s="34"/>
      <c r="AM1" s="34"/>
      <c r="AN1" s="34"/>
      <c r="AO1" s="34"/>
      <c r="AP1" s="34"/>
      <c r="AQ1" s="34"/>
      <c r="AR1" s="34"/>
      <c r="AS1" s="34"/>
      <c r="AT1" s="148" t="s">
        <v>234</v>
      </c>
      <c r="AU1" s="34"/>
      <c r="AV1" s="34"/>
      <c r="AW1" s="34"/>
    </row>
    <row r="2" spans="1:49" ht="13.2" customHeight="1">
      <c r="A2" s="166"/>
      <c r="B2" s="36"/>
      <c r="C2" s="37"/>
      <c r="D2" s="37"/>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U2" s="166"/>
      <c r="AV2" s="166"/>
      <c r="AW2" s="166"/>
    </row>
    <row r="3" spans="1:49" ht="13.2" customHeight="1">
      <c r="A3" s="166"/>
      <c r="B3" s="36"/>
      <c r="C3" s="37"/>
      <c r="D3" s="37"/>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row>
    <row r="4" spans="1:49" ht="13.2">
      <c r="A4" s="35"/>
      <c r="B4" s="36"/>
      <c r="C4" s="37"/>
      <c r="D4" s="37"/>
      <c r="E4" s="35"/>
      <c r="F4" s="35"/>
      <c r="G4" s="35"/>
      <c r="H4" s="35"/>
      <c r="I4" s="35"/>
      <c r="J4" s="35"/>
      <c r="K4" s="35"/>
      <c r="L4" s="35"/>
      <c r="M4" s="35"/>
      <c r="N4" s="35"/>
      <c r="O4" s="35"/>
      <c r="P4" s="153"/>
      <c r="Q4" s="153"/>
      <c r="R4" s="153"/>
      <c r="S4" s="35"/>
      <c r="T4" s="35"/>
      <c r="U4" s="35"/>
      <c r="V4" s="35"/>
      <c r="W4" s="153"/>
      <c r="X4" s="166"/>
      <c r="Y4" s="166"/>
      <c r="Z4" s="153"/>
      <c r="AA4" s="153"/>
      <c r="AB4" s="153"/>
      <c r="AC4" s="153"/>
      <c r="AD4" s="35"/>
      <c r="AE4" s="35"/>
      <c r="AF4" s="35"/>
      <c r="AG4" s="35"/>
      <c r="AH4" s="35"/>
      <c r="AI4" s="35"/>
      <c r="AJ4" s="35"/>
      <c r="AK4" s="148" t="s">
        <v>17</v>
      </c>
      <c r="AL4" s="247"/>
      <c r="AM4" s="247"/>
      <c r="AN4" s="147" t="s">
        <v>3</v>
      </c>
      <c r="AO4" s="247"/>
      <c r="AP4" s="247"/>
      <c r="AQ4" s="147" t="s">
        <v>2</v>
      </c>
      <c r="AR4" s="247"/>
      <c r="AS4" s="247"/>
      <c r="AT4" s="34" t="s">
        <v>1</v>
      </c>
      <c r="AW4" s="34"/>
    </row>
    <row r="5" spans="1:49" ht="45" customHeight="1">
      <c r="A5" s="35"/>
      <c r="B5" s="36"/>
      <c r="C5" s="37"/>
      <c r="D5" s="37"/>
      <c r="E5" s="35"/>
      <c r="F5" s="35"/>
      <c r="G5" s="35"/>
      <c r="H5" s="35"/>
      <c r="I5" s="35"/>
      <c r="J5" s="35"/>
      <c r="K5" s="35"/>
      <c r="L5" s="35"/>
      <c r="M5" s="35"/>
      <c r="N5" s="35"/>
      <c r="O5" s="35"/>
      <c r="P5" s="153"/>
      <c r="Q5" s="153"/>
      <c r="R5" s="153"/>
      <c r="S5" s="35"/>
      <c r="T5" s="35"/>
      <c r="U5" s="35"/>
      <c r="V5" s="35"/>
      <c r="W5" s="153"/>
      <c r="X5" s="166"/>
      <c r="Y5" s="166"/>
      <c r="Z5" s="153"/>
      <c r="AA5" s="153"/>
      <c r="AB5" s="153"/>
      <c r="AC5" s="153"/>
      <c r="AD5" s="35"/>
      <c r="AE5" s="35"/>
      <c r="AF5" s="35"/>
      <c r="AG5" s="35"/>
      <c r="AH5" s="35"/>
      <c r="AI5" s="35"/>
      <c r="AJ5" s="35"/>
      <c r="AK5" s="35"/>
      <c r="AL5" s="35"/>
      <c r="AM5" s="35"/>
      <c r="AN5" s="35"/>
      <c r="AO5" s="35"/>
      <c r="AP5" s="35"/>
      <c r="AQ5" s="35"/>
      <c r="AR5" s="35"/>
      <c r="AS5" s="35"/>
      <c r="AT5" s="35"/>
      <c r="AU5" s="35"/>
      <c r="AV5" s="35"/>
      <c r="AW5" s="35"/>
    </row>
    <row r="6" spans="1:49" ht="18" customHeight="1">
      <c r="A6" s="249" t="s">
        <v>235</v>
      </c>
      <c r="B6" s="249"/>
      <c r="C6" s="249"/>
      <c r="D6" s="249"/>
      <c r="E6" s="249"/>
      <c r="F6" s="249"/>
      <c r="G6" s="249"/>
      <c r="H6" s="35"/>
      <c r="I6" s="35" t="s">
        <v>0</v>
      </c>
      <c r="J6" s="35"/>
      <c r="K6" s="35"/>
      <c r="L6" s="35"/>
      <c r="M6" s="35"/>
      <c r="N6" s="35"/>
      <c r="O6" s="35"/>
      <c r="P6" s="153"/>
      <c r="Q6" s="153"/>
      <c r="R6" s="153"/>
      <c r="S6" s="35"/>
      <c r="T6" s="35"/>
      <c r="U6" s="35"/>
      <c r="V6" s="35"/>
      <c r="W6" s="153"/>
      <c r="X6" s="166"/>
      <c r="Y6" s="166"/>
      <c r="Z6" s="153"/>
      <c r="AA6" s="153"/>
      <c r="AB6" s="153"/>
      <c r="AC6" s="153"/>
      <c r="AD6" s="35"/>
      <c r="AE6" s="35"/>
      <c r="AF6" s="35"/>
      <c r="AG6" s="35"/>
      <c r="AH6" s="35"/>
      <c r="AI6" s="35"/>
      <c r="AJ6" s="35"/>
      <c r="AK6" s="35"/>
      <c r="AL6" s="35"/>
      <c r="AM6" s="35"/>
      <c r="AN6" s="35"/>
      <c r="AO6" s="35"/>
      <c r="AP6" s="35"/>
      <c r="AQ6" s="35"/>
      <c r="AR6" s="35"/>
      <c r="AS6" s="35"/>
      <c r="AT6" s="35"/>
      <c r="AU6" s="35"/>
      <c r="AV6" s="35"/>
      <c r="AW6" s="35"/>
    </row>
    <row r="7" spans="1:49" ht="45" customHeight="1">
      <c r="A7" s="39"/>
      <c r="B7" s="39"/>
      <c r="C7" s="39"/>
      <c r="D7" s="39"/>
      <c r="E7" s="39"/>
      <c r="F7" s="39"/>
      <c r="G7" s="39"/>
      <c r="H7" s="35"/>
      <c r="I7" s="35"/>
      <c r="J7" s="35"/>
      <c r="K7" s="35"/>
      <c r="L7" s="35"/>
      <c r="M7" s="35"/>
      <c r="N7" s="35"/>
      <c r="O7" s="35"/>
      <c r="P7" s="153"/>
      <c r="Q7" s="153"/>
      <c r="R7" s="153"/>
      <c r="S7" s="35"/>
      <c r="T7" s="35"/>
      <c r="U7" s="35"/>
      <c r="V7" s="35"/>
      <c r="W7" s="153"/>
      <c r="X7" s="166"/>
      <c r="Y7" s="166"/>
      <c r="Z7" s="153"/>
      <c r="AA7" s="153"/>
      <c r="AB7" s="153"/>
      <c r="AC7" s="153"/>
      <c r="AD7" s="35"/>
      <c r="AE7" s="35"/>
      <c r="AF7" s="35"/>
      <c r="AG7" s="35"/>
      <c r="AH7" s="35"/>
      <c r="AI7" s="35"/>
      <c r="AJ7" s="35"/>
      <c r="AK7" s="35"/>
      <c r="AL7" s="35"/>
      <c r="AM7" s="35"/>
      <c r="AN7" s="35"/>
      <c r="AO7" s="35"/>
      <c r="AP7" s="35"/>
      <c r="AQ7" s="35"/>
      <c r="AR7" s="35"/>
      <c r="AS7" s="35"/>
      <c r="AT7" s="35"/>
      <c r="AU7" s="35"/>
      <c r="AV7" s="35"/>
      <c r="AW7" s="35"/>
    </row>
    <row r="8" spans="1:49" ht="13.2">
      <c r="A8" s="111"/>
      <c r="B8" s="111"/>
      <c r="C8" s="111"/>
      <c r="D8" s="111"/>
      <c r="E8" s="111"/>
      <c r="F8" s="111"/>
      <c r="G8" s="111"/>
      <c r="H8" s="35"/>
      <c r="I8" s="35"/>
      <c r="J8" s="35"/>
      <c r="K8" s="35"/>
      <c r="L8" s="35"/>
      <c r="M8" s="35"/>
      <c r="N8" s="35"/>
      <c r="O8" s="35"/>
      <c r="P8" s="153"/>
      <c r="Q8" s="153"/>
      <c r="R8" s="153"/>
      <c r="S8" s="35"/>
      <c r="T8" s="35"/>
      <c r="U8" s="35"/>
      <c r="V8" s="35"/>
      <c r="W8" s="153"/>
      <c r="X8" s="166"/>
      <c r="Y8" s="166"/>
      <c r="Z8" s="153"/>
      <c r="AA8" s="153"/>
      <c r="AB8" s="153"/>
      <c r="AC8" s="153"/>
      <c r="AD8" s="35"/>
      <c r="AE8" s="35"/>
      <c r="AF8" s="35"/>
      <c r="AG8" s="250" t="s">
        <v>132</v>
      </c>
      <c r="AH8" s="250"/>
      <c r="AI8" s="250"/>
      <c r="AJ8" s="250"/>
      <c r="AK8" s="250"/>
      <c r="AL8" s="250"/>
      <c r="AM8" s="250"/>
      <c r="AN8" s="250"/>
      <c r="AO8" s="250"/>
      <c r="AP8" s="250"/>
      <c r="AQ8" s="250"/>
      <c r="AR8" s="250"/>
      <c r="AS8" s="250"/>
      <c r="AT8" s="250"/>
      <c r="AU8" s="250"/>
      <c r="AV8" s="39"/>
      <c r="AW8" s="35"/>
    </row>
    <row r="9" spans="1:49" ht="18" customHeight="1">
      <c r="A9" s="39"/>
      <c r="B9" s="39"/>
      <c r="C9" s="39"/>
      <c r="D9" s="39"/>
      <c r="E9" s="39"/>
      <c r="F9" s="39"/>
      <c r="G9" s="39"/>
      <c r="H9" s="35"/>
      <c r="I9" s="35"/>
      <c r="J9" s="35"/>
      <c r="K9" s="35"/>
      <c r="L9" s="35"/>
      <c r="M9" s="35"/>
      <c r="N9" s="35"/>
      <c r="O9" s="35"/>
      <c r="P9" s="153"/>
      <c r="Q9" s="153"/>
      <c r="R9" s="153"/>
      <c r="S9" s="35"/>
      <c r="T9" s="35"/>
      <c r="U9" s="35"/>
      <c r="V9" s="35"/>
      <c r="W9" s="153"/>
      <c r="X9" s="166"/>
      <c r="Y9" s="166"/>
      <c r="Z9" s="153"/>
      <c r="AA9" s="153"/>
      <c r="AB9" s="153"/>
      <c r="AC9" s="153"/>
      <c r="AD9" s="35"/>
      <c r="AE9" s="35"/>
      <c r="AF9" s="35"/>
      <c r="AG9" s="250" t="s">
        <v>133</v>
      </c>
      <c r="AH9" s="250"/>
      <c r="AI9" s="250"/>
      <c r="AJ9" s="250"/>
      <c r="AK9" s="250"/>
      <c r="AL9" s="250"/>
      <c r="AM9" s="250"/>
      <c r="AN9" s="250"/>
      <c r="AO9" s="250"/>
      <c r="AP9" s="250"/>
      <c r="AQ9" s="250"/>
      <c r="AR9" s="250"/>
      <c r="AS9" s="250"/>
      <c r="AT9" s="250"/>
      <c r="AU9" s="250"/>
      <c r="AV9" s="117"/>
      <c r="AW9" s="35"/>
    </row>
    <row r="10" spans="1:49" ht="60" customHeight="1">
      <c r="A10" s="39"/>
      <c r="B10" s="39"/>
      <c r="C10" s="39"/>
      <c r="D10" s="39"/>
      <c r="E10" s="39"/>
      <c r="F10" s="39"/>
      <c r="G10" s="39"/>
      <c r="H10" s="35"/>
      <c r="I10" s="35"/>
      <c r="J10" s="35"/>
      <c r="K10" s="35"/>
      <c r="L10" s="35"/>
      <c r="M10" s="35"/>
      <c r="N10" s="35"/>
      <c r="O10" s="35"/>
      <c r="P10" s="153"/>
      <c r="Q10" s="153"/>
      <c r="R10" s="153"/>
      <c r="S10" s="35"/>
      <c r="T10" s="35"/>
      <c r="U10" s="35"/>
      <c r="V10" s="35"/>
      <c r="W10" s="153"/>
      <c r="X10" s="166"/>
      <c r="Y10" s="166"/>
      <c r="Z10" s="153"/>
      <c r="AA10" s="153"/>
      <c r="AB10" s="153"/>
      <c r="AC10" s="153"/>
      <c r="AD10" s="35"/>
      <c r="AE10" s="35"/>
      <c r="AF10" s="35"/>
      <c r="AG10" s="35"/>
      <c r="AH10" s="35"/>
      <c r="AI10" s="35"/>
      <c r="AJ10" s="35"/>
      <c r="AK10" s="35"/>
      <c r="AL10" s="35"/>
      <c r="AM10" s="35"/>
      <c r="AN10" s="35"/>
      <c r="AO10" s="35"/>
      <c r="AP10" s="35"/>
      <c r="AQ10" s="35"/>
      <c r="AR10" s="35"/>
      <c r="AS10" s="35"/>
      <c r="AT10" s="35"/>
      <c r="AU10" s="35"/>
      <c r="AV10" s="35"/>
      <c r="AW10" s="35"/>
    </row>
    <row r="11" spans="1:49" ht="18" customHeight="1">
      <c r="A11" s="248" t="s">
        <v>218</v>
      </c>
      <c r="B11" s="248"/>
      <c r="C11" s="248"/>
      <c r="D11" s="248"/>
      <c r="E11" s="248"/>
      <c r="F11" s="248"/>
      <c r="G11" s="248"/>
      <c r="H11" s="248"/>
      <c r="I11" s="248"/>
      <c r="J11" s="248"/>
      <c r="K11" s="248"/>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c r="AL11" s="248"/>
      <c r="AM11" s="248"/>
      <c r="AN11" s="248"/>
      <c r="AO11" s="248"/>
      <c r="AP11" s="248"/>
      <c r="AQ11" s="248"/>
      <c r="AR11" s="248"/>
      <c r="AS11" s="248"/>
      <c r="AT11" s="248"/>
      <c r="AU11" s="248"/>
      <c r="AV11" s="161"/>
      <c r="AW11" s="161"/>
    </row>
    <row r="12" spans="1:49" ht="60" customHeight="1">
      <c r="A12" s="35"/>
      <c r="B12" s="36"/>
      <c r="C12" s="37"/>
      <c r="D12" s="37"/>
      <c r="E12" s="35"/>
      <c r="F12" s="35"/>
      <c r="G12" s="35"/>
      <c r="H12" s="35"/>
      <c r="I12" s="35"/>
      <c r="J12" s="35"/>
      <c r="K12" s="35"/>
      <c r="L12" s="35"/>
      <c r="M12" s="35"/>
      <c r="N12" s="35"/>
      <c r="O12" s="35"/>
      <c r="P12" s="153"/>
      <c r="Q12" s="153"/>
      <c r="R12" s="153"/>
      <c r="S12" s="35"/>
      <c r="T12" s="35"/>
      <c r="U12" s="35"/>
      <c r="V12" s="35"/>
      <c r="W12" s="153"/>
      <c r="X12" s="166"/>
      <c r="Y12" s="166"/>
      <c r="Z12" s="153"/>
      <c r="AA12" s="153"/>
      <c r="AB12" s="153"/>
      <c r="AC12" s="153"/>
      <c r="AD12" s="35"/>
      <c r="AE12" s="35"/>
      <c r="AF12" s="35"/>
      <c r="AG12" s="35"/>
      <c r="AH12" s="35"/>
      <c r="AI12" s="35"/>
      <c r="AJ12" s="35"/>
      <c r="AK12" s="35"/>
      <c r="AL12" s="35"/>
      <c r="AM12" s="35"/>
      <c r="AN12" s="35"/>
      <c r="AO12" s="35"/>
      <c r="AP12" s="35"/>
      <c r="AQ12" s="35"/>
      <c r="AR12" s="35"/>
      <c r="AS12" s="35"/>
      <c r="AT12" s="35"/>
      <c r="AU12" s="35"/>
      <c r="AV12" s="35"/>
      <c r="AW12" s="35"/>
    </row>
    <row r="13" spans="1:49" ht="13.2">
      <c r="A13" s="35" t="s">
        <v>236</v>
      </c>
      <c r="B13" s="36"/>
      <c r="C13" s="37"/>
      <c r="D13" s="37"/>
      <c r="E13" s="35"/>
      <c r="F13" s="35"/>
      <c r="G13" s="35"/>
      <c r="H13" s="35"/>
      <c r="I13" s="35"/>
      <c r="J13" s="35"/>
      <c r="K13" s="35"/>
      <c r="L13" s="35"/>
      <c r="M13" s="35"/>
      <c r="N13" s="35"/>
      <c r="O13" s="35"/>
      <c r="P13" s="153"/>
      <c r="Q13" s="153"/>
      <c r="R13" s="153"/>
      <c r="S13" s="35"/>
      <c r="T13" s="35"/>
      <c r="U13" s="35"/>
      <c r="V13" s="35"/>
      <c r="W13" s="153"/>
      <c r="X13" s="166"/>
      <c r="Y13" s="166"/>
      <c r="Z13" s="153"/>
      <c r="AA13" s="153"/>
      <c r="AB13" s="153"/>
      <c r="AC13" s="153"/>
      <c r="AD13" s="35"/>
      <c r="AE13" s="35"/>
      <c r="AF13" s="35"/>
      <c r="AG13" s="35"/>
      <c r="AH13" s="35"/>
      <c r="AI13" s="35"/>
      <c r="AJ13" s="35"/>
      <c r="AK13" s="35"/>
      <c r="AL13" s="35"/>
      <c r="AM13" s="35"/>
      <c r="AN13" s="35"/>
      <c r="AO13" s="35"/>
      <c r="AP13" s="35"/>
      <c r="AQ13" s="35"/>
      <c r="AR13" s="35"/>
      <c r="AS13" s="35"/>
      <c r="AT13" s="35"/>
      <c r="AU13" s="35"/>
      <c r="AV13" s="35"/>
      <c r="AW13" s="35"/>
    </row>
    <row r="14" spans="1:49" ht="57" customHeight="1">
      <c r="A14" s="35"/>
      <c r="B14" s="35"/>
      <c r="C14" s="35"/>
      <c r="D14" s="35"/>
      <c r="E14" s="35"/>
      <c r="F14" s="35"/>
      <c r="G14" s="35"/>
      <c r="H14" s="35"/>
      <c r="I14" s="35"/>
      <c r="J14" s="35"/>
      <c r="K14" s="35"/>
      <c r="L14" s="35"/>
      <c r="M14" s="35"/>
      <c r="N14" s="35"/>
      <c r="O14" s="35"/>
      <c r="P14" s="153"/>
      <c r="Q14" s="153"/>
      <c r="R14" s="153"/>
      <c r="S14" s="35"/>
      <c r="T14" s="35"/>
      <c r="U14" s="35"/>
      <c r="V14" s="35"/>
      <c r="W14" s="153"/>
      <c r="X14" s="166"/>
      <c r="Y14" s="166"/>
      <c r="Z14" s="153"/>
      <c r="AA14" s="153"/>
      <c r="AB14" s="153"/>
      <c r="AC14" s="153"/>
      <c r="AD14" s="35"/>
      <c r="AE14" s="35"/>
      <c r="AF14" s="35"/>
      <c r="AG14" s="35"/>
      <c r="AH14" s="35"/>
      <c r="AI14" s="35"/>
      <c r="AJ14" s="35"/>
      <c r="AK14" s="35"/>
      <c r="AL14" s="35"/>
      <c r="AM14" s="35"/>
      <c r="AN14" s="35"/>
      <c r="AO14" s="35"/>
      <c r="AP14" s="35"/>
      <c r="AQ14" s="35"/>
      <c r="AR14" s="35"/>
      <c r="AS14" s="35"/>
      <c r="AT14" s="35"/>
      <c r="AU14" s="35"/>
      <c r="AV14" s="35"/>
      <c r="AW14" s="35"/>
    </row>
    <row r="15" spans="1:49" ht="13.2">
      <c r="A15" s="35"/>
      <c r="B15" s="235" t="s">
        <v>204</v>
      </c>
      <c r="C15" s="235"/>
      <c r="D15" s="235"/>
      <c r="E15" s="235"/>
      <c r="F15" s="235"/>
      <c r="G15" s="235"/>
      <c r="H15" s="235"/>
      <c r="I15" s="235"/>
      <c r="J15" s="235"/>
      <c r="K15" s="236">
        <f ca="1">SUM(AH18:AL23)</f>
        <v>7389</v>
      </c>
      <c r="L15" s="236"/>
      <c r="M15" s="236"/>
      <c r="N15" s="236"/>
      <c r="O15" s="236"/>
      <c r="P15" s="236"/>
      <c r="Q15" s="236"/>
      <c r="R15" s="236"/>
      <c r="S15" s="236"/>
      <c r="T15" s="236"/>
      <c r="U15" s="236"/>
      <c r="V15" s="38" t="s">
        <v>12</v>
      </c>
      <c r="W15" s="154"/>
      <c r="X15" s="167"/>
      <c r="Y15" s="167"/>
      <c r="Z15" s="154"/>
      <c r="AA15" s="154"/>
      <c r="AB15" s="154"/>
      <c r="AC15" s="154"/>
      <c r="AD15" s="38"/>
      <c r="AE15" s="35"/>
      <c r="AF15" s="35"/>
      <c r="AG15" s="35"/>
      <c r="AH15" s="35"/>
      <c r="AI15" s="35"/>
      <c r="AJ15" s="35"/>
      <c r="AK15" s="35"/>
      <c r="AL15" s="35"/>
      <c r="AM15" s="35"/>
      <c r="AN15" s="35"/>
      <c r="AO15" s="35"/>
      <c r="AP15" s="35"/>
      <c r="AQ15" s="35"/>
      <c r="AR15" s="35"/>
      <c r="AS15" s="35"/>
      <c r="AT15" s="35"/>
      <c r="AU15" s="35"/>
      <c r="AV15" s="35"/>
      <c r="AW15" s="35"/>
    </row>
    <row r="16" spans="1:49" ht="7.5" customHeight="1">
      <c r="A16" s="35"/>
      <c r="B16" s="38"/>
      <c r="C16" s="38"/>
      <c r="D16" s="38"/>
      <c r="E16" s="38"/>
      <c r="F16" s="38"/>
      <c r="G16" s="38"/>
      <c r="H16" s="38"/>
      <c r="I16" s="38"/>
      <c r="J16" s="38"/>
      <c r="K16" s="38"/>
      <c r="L16" s="38"/>
      <c r="M16" s="38"/>
      <c r="N16" s="38"/>
      <c r="O16" s="38"/>
      <c r="P16" s="154"/>
      <c r="Q16" s="154"/>
      <c r="R16" s="154"/>
      <c r="S16" s="38"/>
      <c r="T16" s="38"/>
      <c r="U16" s="38"/>
      <c r="V16" s="38"/>
      <c r="W16" s="154"/>
      <c r="X16" s="167"/>
      <c r="Y16" s="167"/>
      <c r="Z16" s="154"/>
      <c r="AA16" s="154"/>
      <c r="AB16" s="154"/>
      <c r="AC16" s="154"/>
      <c r="AD16" s="38"/>
      <c r="AE16" s="35"/>
      <c r="AF16" s="35"/>
      <c r="AG16" s="35"/>
      <c r="AH16" s="35"/>
      <c r="AI16" s="35"/>
      <c r="AJ16" s="35"/>
      <c r="AK16" s="35"/>
      <c r="AL16" s="35"/>
      <c r="AM16" s="35"/>
      <c r="AN16" s="35"/>
      <c r="AO16" s="35"/>
      <c r="AP16" s="35"/>
      <c r="AQ16" s="35"/>
      <c r="AR16" s="35"/>
      <c r="AS16" s="35"/>
      <c r="AT16" s="35"/>
      <c r="AU16" s="35"/>
      <c r="AV16" s="35"/>
      <c r="AW16" s="35"/>
    </row>
    <row r="17" spans="1:49" ht="13.2">
      <c r="A17" s="35"/>
      <c r="B17" s="155" t="s">
        <v>205</v>
      </c>
      <c r="D17" s="38"/>
      <c r="E17" s="38"/>
      <c r="F17" s="38"/>
      <c r="G17" s="38"/>
      <c r="H17" s="38"/>
      <c r="I17" s="38"/>
      <c r="L17" s="38"/>
      <c r="M17" s="38"/>
      <c r="N17" s="38"/>
      <c r="O17" s="38"/>
      <c r="P17" s="154"/>
      <c r="Q17" s="154"/>
      <c r="R17" s="154"/>
      <c r="S17" s="38"/>
      <c r="T17" s="38"/>
      <c r="U17" s="38"/>
      <c r="V17" s="38"/>
      <c r="W17" s="154"/>
      <c r="X17" s="167"/>
      <c r="Y17" s="167"/>
      <c r="Z17" s="154"/>
      <c r="AA17" s="154"/>
      <c r="AB17" s="154"/>
      <c r="AC17" s="154"/>
      <c r="AD17" s="38"/>
      <c r="AE17" s="35"/>
      <c r="AF17" s="35"/>
      <c r="AG17" s="35"/>
      <c r="AH17" s="35"/>
      <c r="AI17" s="35"/>
      <c r="AJ17" s="35"/>
      <c r="AK17" s="35"/>
      <c r="AL17" s="35"/>
      <c r="AM17" s="35"/>
      <c r="AN17" s="35"/>
      <c r="AO17" s="35"/>
      <c r="AP17" s="35"/>
      <c r="AQ17" s="35"/>
      <c r="AR17" s="35"/>
      <c r="AS17" s="35"/>
      <c r="AT17" s="35"/>
      <c r="AU17" s="35"/>
      <c r="AV17" s="35"/>
      <c r="AW17" s="35"/>
    </row>
    <row r="18" spans="1:49" ht="13.2">
      <c r="A18" s="35"/>
      <c r="B18" s="38"/>
      <c r="C18" s="233" t="s">
        <v>206</v>
      </c>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4">
        <f ca="1">SUM(申請額一覧!H5:H19)</f>
        <v>1175</v>
      </c>
      <c r="AI18" s="234"/>
      <c r="AJ18" s="234"/>
      <c r="AK18" s="234"/>
      <c r="AL18" s="234"/>
      <c r="AM18" s="35" t="s">
        <v>12</v>
      </c>
      <c r="AN18" s="35"/>
      <c r="AO18" s="35"/>
      <c r="AP18" s="35"/>
      <c r="AQ18" s="35"/>
      <c r="AR18" s="35"/>
      <c r="AS18" s="35"/>
      <c r="AT18" s="35"/>
      <c r="AU18" s="35"/>
      <c r="AV18" s="35"/>
      <c r="AW18" s="35"/>
    </row>
    <row r="19" spans="1:49" ht="13.2">
      <c r="A19" s="35"/>
      <c r="B19" s="38"/>
      <c r="C19" s="233" t="s">
        <v>210</v>
      </c>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4">
        <f ca="1">SUM(申請額一覧!J5:J19)</f>
        <v>2745</v>
      </c>
      <c r="AI19" s="234"/>
      <c r="AJ19" s="234"/>
      <c r="AK19" s="234"/>
      <c r="AL19" s="234"/>
      <c r="AM19" s="35" t="s">
        <v>12</v>
      </c>
      <c r="AN19" s="35"/>
      <c r="AO19" s="35"/>
      <c r="AP19" s="35"/>
      <c r="AQ19" s="35"/>
      <c r="AR19" s="35"/>
      <c r="AS19" s="35"/>
      <c r="AT19" s="35"/>
      <c r="AU19" s="35"/>
      <c r="AV19" s="35"/>
      <c r="AW19" s="35"/>
    </row>
    <row r="20" spans="1:49" ht="13.2">
      <c r="A20" s="153"/>
      <c r="B20" s="154"/>
      <c r="C20" s="233" t="s">
        <v>211</v>
      </c>
      <c r="D20" s="233"/>
      <c r="E20" s="233"/>
      <c r="F20" s="233"/>
      <c r="G20" s="233"/>
      <c r="H20" s="233"/>
      <c r="I20" s="233"/>
      <c r="J20" s="233"/>
      <c r="K20" s="233"/>
      <c r="L20" s="233"/>
      <c r="M20" s="233"/>
      <c r="N20" s="233"/>
      <c r="O20" s="233"/>
      <c r="P20" s="233"/>
      <c r="Q20" s="233"/>
      <c r="R20" s="233"/>
      <c r="S20" s="233"/>
      <c r="T20" s="233"/>
      <c r="U20" s="233"/>
      <c r="V20" s="233"/>
      <c r="W20" s="233"/>
      <c r="X20" s="233"/>
      <c r="Y20" s="233"/>
      <c r="Z20" s="233"/>
      <c r="AA20" s="233"/>
      <c r="AB20" s="233"/>
      <c r="AC20" s="233"/>
      <c r="AD20" s="233"/>
      <c r="AE20" s="233"/>
      <c r="AF20" s="233"/>
      <c r="AG20" s="233"/>
      <c r="AH20" s="234">
        <f ca="1">SUM(申請額一覧!K5:K19)</f>
        <v>3000</v>
      </c>
      <c r="AI20" s="234"/>
      <c r="AJ20" s="234"/>
      <c r="AK20" s="234"/>
      <c r="AL20" s="234"/>
      <c r="AM20" s="153" t="s">
        <v>12</v>
      </c>
      <c r="AN20" s="153"/>
      <c r="AO20" s="153"/>
      <c r="AP20" s="153"/>
      <c r="AQ20" s="153"/>
      <c r="AR20" s="153"/>
      <c r="AS20" s="153"/>
      <c r="AT20" s="153"/>
      <c r="AU20" s="153"/>
      <c r="AV20" s="153"/>
      <c r="AW20" s="153"/>
    </row>
    <row r="21" spans="1:49" ht="13.2">
      <c r="A21" s="35"/>
      <c r="B21" s="38"/>
      <c r="C21" s="233" t="s">
        <v>217</v>
      </c>
      <c r="D21" s="233"/>
      <c r="E21" s="233"/>
      <c r="F21" s="233"/>
      <c r="G21" s="233"/>
      <c r="H21" s="233"/>
      <c r="I21" s="233"/>
      <c r="J21" s="233"/>
      <c r="K21" s="233"/>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4">
        <f ca="1">SUM(申請額一覧!L5:L19)</f>
        <v>9</v>
      </c>
      <c r="AI21" s="234"/>
      <c r="AJ21" s="234"/>
      <c r="AK21" s="234"/>
      <c r="AL21" s="234"/>
      <c r="AM21" s="35" t="s">
        <v>12</v>
      </c>
      <c r="AN21" s="35"/>
      <c r="AO21" s="35"/>
      <c r="AP21" s="35"/>
      <c r="AQ21" s="35"/>
      <c r="AR21" s="35"/>
      <c r="AS21" s="35"/>
      <c r="AT21" s="35"/>
      <c r="AU21" s="35"/>
      <c r="AV21" s="35"/>
      <c r="AW21" s="35"/>
    </row>
    <row r="22" spans="1:49" ht="13.2">
      <c r="A22" s="153"/>
      <c r="B22" s="154"/>
      <c r="C22" s="156"/>
      <c r="D22" s="156" t="s">
        <v>215</v>
      </c>
      <c r="E22" s="156"/>
      <c r="F22" s="156"/>
      <c r="G22" s="156"/>
      <c r="H22" s="156"/>
      <c r="I22" s="156"/>
      <c r="J22" s="156"/>
      <c r="K22" s="156"/>
      <c r="L22" s="156"/>
      <c r="M22" s="156"/>
      <c r="N22" s="156"/>
      <c r="O22" s="156"/>
      <c r="P22" s="156"/>
      <c r="Q22" s="156"/>
      <c r="R22" s="156"/>
      <c r="S22" s="156"/>
      <c r="T22" s="156"/>
      <c r="U22" s="156"/>
      <c r="V22" s="156"/>
      <c r="W22" s="156"/>
      <c r="X22" s="165"/>
      <c r="Y22" s="165"/>
      <c r="Z22" s="156"/>
      <c r="AA22" s="156"/>
      <c r="AB22" s="156"/>
      <c r="AC22" s="156"/>
      <c r="AD22" s="156"/>
      <c r="AE22" s="156"/>
      <c r="AF22" s="156"/>
      <c r="AG22" s="156"/>
      <c r="AH22" s="157"/>
      <c r="AI22" s="157"/>
      <c r="AJ22" s="157"/>
      <c r="AK22" s="157"/>
      <c r="AL22" s="157"/>
      <c r="AM22" s="153"/>
      <c r="AN22" s="153"/>
      <c r="AO22" s="153"/>
      <c r="AP22" s="153"/>
      <c r="AQ22" s="153"/>
      <c r="AR22" s="153"/>
      <c r="AS22" s="153"/>
      <c r="AT22" s="153"/>
      <c r="AU22" s="153"/>
      <c r="AV22" s="153"/>
      <c r="AW22" s="153"/>
    </row>
    <row r="23" spans="1:49" ht="13.2">
      <c r="A23" s="35"/>
      <c r="B23" s="38"/>
      <c r="C23" s="233" t="s">
        <v>216</v>
      </c>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34">
        <f ca="1">SUM(申請額一覧!M5:M19)</f>
        <v>460</v>
      </c>
      <c r="AI23" s="234"/>
      <c r="AJ23" s="234"/>
      <c r="AK23" s="234"/>
      <c r="AL23" s="234"/>
      <c r="AM23" s="35" t="s">
        <v>12</v>
      </c>
      <c r="AN23" s="35"/>
      <c r="AO23" s="35"/>
      <c r="AP23" s="35"/>
      <c r="AQ23" s="35"/>
      <c r="AR23" s="35"/>
      <c r="AS23" s="35"/>
      <c r="AT23" s="35"/>
      <c r="AU23" s="35"/>
      <c r="AV23" s="35"/>
      <c r="AW23" s="35"/>
    </row>
    <row r="24" spans="1:49" ht="13.2">
      <c r="A24" s="35"/>
      <c r="B24" s="35"/>
      <c r="C24" s="35"/>
      <c r="D24" s="35"/>
      <c r="E24" s="35"/>
      <c r="F24" s="35"/>
      <c r="G24" s="35"/>
      <c r="H24" s="35"/>
      <c r="I24" s="35"/>
      <c r="J24" s="35"/>
      <c r="K24" s="35"/>
      <c r="L24" s="35"/>
      <c r="M24" s="38"/>
      <c r="N24" s="38"/>
      <c r="O24" s="38"/>
      <c r="P24" s="154"/>
      <c r="Q24" s="154"/>
      <c r="R24" s="154"/>
      <c r="S24" s="38"/>
      <c r="T24" s="38"/>
      <c r="U24" s="38"/>
      <c r="V24" s="38"/>
      <c r="W24" s="154"/>
      <c r="X24" s="167"/>
      <c r="Y24" s="167"/>
      <c r="Z24" s="154"/>
      <c r="AA24" s="154"/>
      <c r="AB24" s="154"/>
      <c r="AC24" s="154"/>
      <c r="AD24" s="38"/>
      <c r="AE24" s="35"/>
      <c r="AF24" s="35"/>
      <c r="AG24" s="35"/>
      <c r="AH24" s="35"/>
      <c r="AI24" s="35"/>
      <c r="AJ24" s="35"/>
      <c r="AK24" s="35"/>
      <c r="AL24" s="35"/>
      <c r="AM24" s="35"/>
      <c r="AN24" s="35"/>
      <c r="AO24" s="35"/>
      <c r="AP24" s="35"/>
      <c r="AQ24" s="35"/>
      <c r="AR24" s="35"/>
      <c r="AS24" s="35"/>
      <c r="AT24" s="35"/>
      <c r="AU24" s="35"/>
      <c r="AV24" s="35"/>
      <c r="AW24" s="35"/>
    </row>
    <row r="25" spans="1:49" ht="13.2">
      <c r="A25" s="35"/>
      <c r="B25" s="35"/>
      <c r="C25" s="35"/>
      <c r="D25" s="35"/>
      <c r="E25" s="35"/>
      <c r="F25" s="35"/>
      <c r="G25" s="35"/>
      <c r="H25" s="35"/>
      <c r="I25" s="35"/>
      <c r="J25" s="35"/>
      <c r="K25" s="35"/>
      <c r="L25" s="35"/>
      <c r="M25" s="38"/>
      <c r="N25" s="38"/>
      <c r="O25" s="38"/>
      <c r="P25" s="154"/>
      <c r="Q25" s="154"/>
      <c r="R25" s="154"/>
      <c r="S25" s="38"/>
      <c r="T25" s="38"/>
      <c r="U25" s="38"/>
      <c r="V25" s="38"/>
      <c r="W25" s="154"/>
      <c r="X25" s="167"/>
      <c r="Y25" s="167"/>
      <c r="Z25" s="154"/>
      <c r="AA25" s="154"/>
      <c r="AB25" s="154"/>
      <c r="AC25" s="154"/>
      <c r="AD25" s="38"/>
      <c r="AE25" s="35"/>
      <c r="AF25" s="35"/>
      <c r="AG25" s="35"/>
      <c r="AH25" s="35"/>
      <c r="AI25" s="35"/>
      <c r="AJ25" s="35"/>
      <c r="AK25" s="35"/>
      <c r="AL25" s="35"/>
      <c r="AM25" s="35"/>
      <c r="AN25" s="35"/>
      <c r="AO25" s="35"/>
      <c r="AP25" s="35"/>
      <c r="AQ25" s="35"/>
      <c r="AR25" s="35"/>
      <c r="AS25" s="35"/>
      <c r="AT25" s="35"/>
      <c r="AU25" s="35"/>
      <c r="AV25" s="35"/>
      <c r="AW25" s="35"/>
    </row>
    <row r="26" spans="1:49" ht="13.2">
      <c r="A26" s="35"/>
      <c r="B26" s="35" t="s">
        <v>207</v>
      </c>
      <c r="C26" s="35"/>
      <c r="D26" s="35"/>
      <c r="E26" s="35"/>
      <c r="F26" s="35"/>
      <c r="G26" s="35"/>
      <c r="H26" s="35"/>
      <c r="I26" s="35"/>
      <c r="J26" s="35"/>
      <c r="K26" s="35"/>
      <c r="L26" s="35"/>
      <c r="M26" s="38"/>
      <c r="N26" s="38"/>
      <c r="O26" s="38"/>
      <c r="P26" s="154"/>
      <c r="Q26" s="154"/>
      <c r="R26" s="154"/>
      <c r="S26" s="38"/>
      <c r="T26" s="38"/>
      <c r="U26" s="38"/>
      <c r="V26" s="38"/>
      <c r="W26" s="154"/>
      <c r="X26" s="167"/>
      <c r="Y26" s="167"/>
      <c r="Z26" s="154"/>
      <c r="AA26" s="154"/>
      <c r="AB26" s="154"/>
      <c r="AC26" s="154"/>
      <c r="AD26" s="38"/>
      <c r="AE26" s="35"/>
      <c r="AF26" s="35"/>
      <c r="AG26" s="35"/>
      <c r="AH26" s="35"/>
      <c r="AI26" s="35"/>
      <c r="AJ26" s="35"/>
      <c r="AK26" s="35"/>
      <c r="AL26" s="35"/>
      <c r="AM26" s="35"/>
      <c r="AN26" s="35"/>
      <c r="AO26" s="35"/>
      <c r="AP26" s="35"/>
      <c r="AQ26" s="35"/>
      <c r="AR26" s="35"/>
      <c r="AS26" s="35"/>
      <c r="AT26" s="35"/>
      <c r="AU26" s="35"/>
      <c r="AV26" s="35"/>
      <c r="AW26" s="35"/>
    </row>
    <row r="27" spans="1:49" ht="13.2">
      <c r="A27" s="40"/>
      <c r="B27" s="35" t="s">
        <v>241</v>
      </c>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row>
    <row r="28" spans="1:49" ht="15.75" customHeight="1">
      <c r="A28" s="40"/>
      <c r="B28" s="35" t="s">
        <v>226</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row>
    <row r="29" spans="1:49" ht="15.75" customHeight="1">
      <c r="A29" s="40"/>
      <c r="B29" s="35" t="s">
        <v>242</v>
      </c>
      <c r="C29" s="40"/>
      <c r="D29" s="35"/>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row>
    <row r="30" spans="1:49" ht="13.2">
      <c r="A30" s="40"/>
      <c r="B30" s="35" t="s">
        <v>243</v>
      </c>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row>
    <row r="31" spans="1:49">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row>
    <row r="32" spans="1:49">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row>
    <row r="33" spans="1:49">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row>
    <row r="34" spans="1:49">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row>
    <row r="35" spans="1:49">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row>
    <row r="36" spans="1:49">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row>
    <row r="37" spans="1:49">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row>
    <row r="38" spans="1:49">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row>
    <row r="39" spans="1:49">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row>
    <row r="40" spans="1:49">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row>
    <row r="41" spans="1:49">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row>
    <row r="42" spans="1:49">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t="s">
        <v>135</v>
      </c>
      <c r="AF42" s="40"/>
      <c r="AG42" s="40"/>
      <c r="AH42" s="40"/>
      <c r="AI42" s="40"/>
      <c r="AJ42" s="40"/>
      <c r="AK42" s="40"/>
      <c r="AL42" s="40"/>
      <c r="AM42" s="40"/>
      <c r="AN42" s="40"/>
      <c r="AO42" s="40"/>
      <c r="AP42" s="40"/>
      <c r="AQ42" s="40"/>
      <c r="AR42" s="40"/>
      <c r="AS42" s="40"/>
      <c r="AT42" s="40"/>
      <c r="AU42" s="40"/>
      <c r="AV42" s="40"/>
      <c r="AW42" s="40"/>
    </row>
    <row r="43" spans="1:49" ht="6" customHeight="1">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H43" s="40"/>
      <c r="AJ43" s="40"/>
      <c r="AK43" s="40"/>
      <c r="AL43" s="40"/>
      <c r="AM43" s="40"/>
      <c r="AN43" s="40"/>
      <c r="AO43" s="40"/>
      <c r="AP43" s="40"/>
      <c r="AQ43" s="40"/>
      <c r="AR43" s="40"/>
      <c r="AS43" s="40"/>
      <c r="AT43" s="40"/>
      <c r="AU43" s="40"/>
      <c r="AV43" s="40"/>
      <c r="AW43" s="40"/>
    </row>
    <row r="44" spans="1:49" ht="18.75" customHeight="1">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245" t="s">
        <v>137</v>
      </c>
      <c r="AF44" s="246"/>
      <c r="AG44" s="246"/>
      <c r="AH44" s="246"/>
      <c r="AI44" s="246"/>
      <c r="AJ44" s="246"/>
      <c r="AK44" s="246"/>
      <c r="AL44" s="122"/>
      <c r="AM44" s="237"/>
      <c r="AN44" s="237"/>
      <c r="AO44" s="237"/>
      <c r="AP44" s="237"/>
      <c r="AQ44" s="237"/>
      <c r="AR44" s="237"/>
      <c r="AS44" s="237"/>
      <c r="AT44" s="237"/>
      <c r="AU44" s="237"/>
      <c r="AV44" s="40"/>
      <c r="AW44" s="40"/>
    </row>
    <row r="45" spans="1:49" ht="18.75" customHeight="1">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245" t="s">
        <v>138</v>
      </c>
      <c r="AF45" s="246"/>
      <c r="AG45" s="246"/>
      <c r="AH45" s="246"/>
      <c r="AI45" s="246"/>
      <c r="AJ45" s="246"/>
      <c r="AK45" s="246"/>
      <c r="AL45" s="122"/>
      <c r="AM45" s="237"/>
      <c r="AN45" s="237"/>
      <c r="AO45" s="237"/>
      <c r="AP45" s="237"/>
      <c r="AQ45" s="237"/>
      <c r="AR45" s="237"/>
      <c r="AS45" s="237"/>
      <c r="AT45" s="237"/>
      <c r="AU45" s="237"/>
      <c r="AV45" s="40"/>
      <c r="AW45" s="40"/>
    </row>
    <row r="46" spans="1:49" ht="18.75" customHeight="1">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238" t="s">
        <v>139</v>
      </c>
      <c r="AF46" s="239"/>
      <c r="AG46" s="239"/>
      <c r="AH46" s="121"/>
      <c r="AI46" s="242" t="s">
        <v>136</v>
      </c>
      <c r="AJ46" s="243"/>
      <c r="AK46" s="243"/>
      <c r="AL46" s="244"/>
      <c r="AM46" s="237"/>
      <c r="AN46" s="237"/>
      <c r="AO46" s="237"/>
      <c r="AP46" s="237"/>
      <c r="AQ46" s="237"/>
      <c r="AR46" s="237"/>
      <c r="AS46" s="237"/>
      <c r="AT46" s="237"/>
      <c r="AU46" s="237"/>
      <c r="AV46" s="40"/>
      <c r="AW46" s="40"/>
    </row>
    <row r="47" spans="1:49" ht="18.75" customHeight="1">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240"/>
      <c r="AF47" s="241"/>
      <c r="AG47" s="241"/>
      <c r="AH47" s="123"/>
      <c r="AI47" s="242" t="s">
        <v>140</v>
      </c>
      <c r="AJ47" s="243"/>
      <c r="AK47" s="243"/>
      <c r="AL47" s="244"/>
      <c r="AM47" s="237"/>
      <c r="AN47" s="237"/>
      <c r="AO47" s="237"/>
      <c r="AP47" s="237"/>
      <c r="AQ47" s="237"/>
      <c r="AR47" s="237"/>
      <c r="AS47" s="237"/>
      <c r="AT47" s="237"/>
      <c r="AU47" s="237"/>
      <c r="AV47" s="40"/>
      <c r="AW47" s="40"/>
    </row>
    <row r="48" spans="1:49" ht="18.75" customHeight="1">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row>
    <row r="49" spans="1:49">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row>
    <row r="50" spans="1:49">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row>
    <row r="51" spans="1:49">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row>
    <row r="52" spans="1:49">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row>
    <row r="53" spans="1:49">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row>
  </sheetData>
  <sheetProtection password="EF99" sheet="1" objects="1" scenarios="1" selectLockedCells="1"/>
  <mergeCells count="28">
    <mergeCell ref="AL4:AM4"/>
    <mergeCell ref="AO4:AP4"/>
    <mergeCell ref="AR4:AS4"/>
    <mergeCell ref="A11:AU11"/>
    <mergeCell ref="C20:AG20"/>
    <mergeCell ref="AH20:AL20"/>
    <mergeCell ref="A6:G6"/>
    <mergeCell ref="AG8:AU8"/>
    <mergeCell ref="AG9:AU9"/>
    <mergeCell ref="AM47:AU47"/>
    <mergeCell ref="AE46:AG47"/>
    <mergeCell ref="AI46:AL46"/>
    <mergeCell ref="AI47:AL47"/>
    <mergeCell ref="AE44:AK44"/>
    <mergeCell ref="AE45:AK45"/>
    <mergeCell ref="AM44:AU44"/>
    <mergeCell ref="AM45:AU45"/>
    <mergeCell ref="AM46:AU46"/>
    <mergeCell ref="C21:AG21"/>
    <mergeCell ref="AH21:AL21"/>
    <mergeCell ref="C23:AG23"/>
    <mergeCell ref="AH23:AL23"/>
    <mergeCell ref="B15:J15"/>
    <mergeCell ref="K15:U15"/>
    <mergeCell ref="C18:AG18"/>
    <mergeCell ref="AH18:AL18"/>
    <mergeCell ref="C19:AG19"/>
    <mergeCell ref="AH19:AL19"/>
  </mergeCells>
  <phoneticPr fontId="3"/>
  <printOptions horizontalCentered="1"/>
  <pageMargins left="0.70866141732283472" right="0.70866141732283472" top="0.94488188976377963" bottom="0.74803149606299213" header="0.31496062992125984" footer="0.31496062992125984"/>
  <pageSetup paperSize="9" scale="83" orientation="portrait" r:id="rId1"/>
  <colBreaks count="1" manualBreakCount="1">
    <brk id="47" max="4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workbookViewId="0">
      <selection activeCell="D27" sqref="D27"/>
    </sheetView>
  </sheetViews>
  <sheetFormatPr defaultRowHeight="13.2"/>
  <cols>
    <col min="1" max="1" width="61" customWidth="1"/>
    <col min="2" max="2" width="9.109375" customWidth="1"/>
    <col min="5" max="5" width="13" bestFit="1" customWidth="1"/>
  </cols>
  <sheetData>
    <row r="1" spans="1:12">
      <c r="A1" s="16"/>
      <c r="B1" s="162" t="s">
        <v>221</v>
      </c>
      <c r="C1" s="163"/>
      <c r="D1" s="163"/>
      <c r="E1" s="163" t="s">
        <v>222</v>
      </c>
      <c r="F1" s="162">
        <v>4</v>
      </c>
      <c r="G1" s="16"/>
      <c r="L1" s="13" t="s">
        <v>18</v>
      </c>
    </row>
    <row r="2" spans="1:12">
      <c r="A2" s="16"/>
      <c r="B2" s="21" t="s">
        <v>46</v>
      </c>
      <c r="C2" s="21"/>
      <c r="D2" s="21"/>
      <c r="E2" s="21" t="s">
        <v>185</v>
      </c>
      <c r="F2" s="21" t="s">
        <v>46</v>
      </c>
      <c r="G2" s="16"/>
    </row>
    <row r="3" spans="1:12">
      <c r="A3" s="158" t="s">
        <v>153</v>
      </c>
      <c r="B3" s="5">
        <v>2374</v>
      </c>
      <c r="C3" t="s">
        <v>45</v>
      </c>
      <c r="E3" s="142"/>
      <c r="F3" s="5">
        <v>200</v>
      </c>
      <c r="G3" t="s">
        <v>45</v>
      </c>
      <c r="H3" s="5"/>
      <c r="I3" s="5"/>
      <c r="J3" s="5"/>
      <c r="K3" s="5"/>
    </row>
    <row r="4" spans="1:12">
      <c r="A4" s="158" t="s">
        <v>154</v>
      </c>
      <c r="B4" s="5">
        <v>757</v>
      </c>
      <c r="C4" t="s">
        <v>45</v>
      </c>
      <c r="E4" s="142"/>
      <c r="F4" s="5">
        <v>200</v>
      </c>
      <c r="G4" t="s">
        <v>45</v>
      </c>
      <c r="H4" s="5"/>
      <c r="I4" s="5"/>
      <c r="J4" s="5"/>
      <c r="K4" s="5"/>
    </row>
    <row r="5" spans="1:12">
      <c r="A5" s="158" t="s">
        <v>155</v>
      </c>
      <c r="B5" s="5">
        <v>346</v>
      </c>
      <c r="C5" t="s">
        <v>45</v>
      </c>
      <c r="E5" s="142"/>
      <c r="F5" s="5">
        <v>200</v>
      </c>
      <c r="G5" t="s">
        <v>45</v>
      </c>
      <c r="H5" s="5"/>
      <c r="I5" s="5"/>
      <c r="J5" s="5"/>
      <c r="K5" s="5"/>
    </row>
    <row r="6" spans="1:12">
      <c r="A6" s="159" t="s">
        <v>156</v>
      </c>
      <c r="B6" s="5">
        <v>273</v>
      </c>
      <c r="C6" t="s">
        <v>45</v>
      </c>
      <c r="E6" s="5"/>
      <c r="F6" s="5">
        <v>200</v>
      </c>
      <c r="G6" t="s">
        <v>45</v>
      </c>
      <c r="H6" s="5"/>
      <c r="I6" s="5"/>
      <c r="J6" s="5"/>
      <c r="K6" s="5"/>
    </row>
    <row r="7" spans="1:12">
      <c r="A7" s="169" t="s">
        <v>227</v>
      </c>
      <c r="B7" s="5">
        <v>273</v>
      </c>
      <c r="C7" t="s">
        <v>45</v>
      </c>
      <c r="E7" s="5">
        <v>3000</v>
      </c>
      <c r="F7" s="5">
        <v>200</v>
      </c>
      <c r="G7" t="s">
        <v>45</v>
      </c>
      <c r="H7" s="5"/>
      <c r="I7" s="5"/>
      <c r="J7" s="5"/>
      <c r="K7" s="5"/>
    </row>
    <row r="8" spans="1:12">
      <c r="A8" s="158" t="s">
        <v>157</v>
      </c>
      <c r="B8" s="5">
        <v>265</v>
      </c>
      <c r="C8" t="s">
        <v>45</v>
      </c>
      <c r="E8" s="142"/>
      <c r="F8" s="5">
        <v>200</v>
      </c>
      <c r="G8" t="s">
        <v>45</v>
      </c>
      <c r="H8" s="5"/>
      <c r="I8" s="5"/>
      <c r="J8" s="5"/>
      <c r="K8" s="5"/>
    </row>
    <row r="9" spans="1:12">
      <c r="A9" s="158" t="s">
        <v>228</v>
      </c>
      <c r="B9" s="5">
        <v>265</v>
      </c>
      <c r="C9" t="s">
        <v>45</v>
      </c>
      <c r="E9" s="142"/>
      <c r="F9" s="5">
        <v>200</v>
      </c>
      <c r="G9" t="s">
        <v>45</v>
      </c>
      <c r="H9" s="5"/>
      <c r="I9" s="5"/>
      <c r="J9" s="5"/>
      <c r="K9" s="5"/>
    </row>
    <row r="10" spans="1:12">
      <c r="A10" s="158" t="s">
        <v>158</v>
      </c>
      <c r="B10" s="5">
        <v>335</v>
      </c>
      <c r="C10" t="s">
        <v>45</v>
      </c>
      <c r="E10" s="142"/>
      <c r="F10" s="5">
        <v>200</v>
      </c>
      <c r="G10" t="s">
        <v>45</v>
      </c>
      <c r="H10" s="5"/>
      <c r="I10" s="5"/>
      <c r="J10" s="5"/>
      <c r="K10" s="5"/>
    </row>
    <row r="11" spans="1:12">
      <c r="A11" s="158" t="s">
        <v>159</v>
      </c>
      <c r="B11" s="5">
        <v>353</v>
      </c>
      <c r="C11" t="s">
        <v>45</v>
      </c>
      <c r="E11" s="142"/>
      <c r="F11" s="5">
        <v>200</v>
      </c>
      <c r="G11" t="s">
        <v>45</v>
      </c>
      <c r="H11" s="5"/>
      <c r="I11" s="5"/>
      <c r="J11" s="5"/>
      <c r="K11" s="5"/>
    </row>
    <row r="12" spans="1:12">
      <c r="A12" s="158" t="s">
        <v>160</v>
      </c>
      <c r="B12" s="5">
        <v>52</v>
      </c>
      <c r="C12" t="s">
        <v>45</v>
      </c>
      <c r="E12" s="142"/>
      <c r="F12" s="5">
        <v>200</v>
      </c>
      <c r="G12" t="s">
        <v>45</v>
      </c>
      <c r="H12" s="5"/>
      <c r="I12" s="5"/>
      <c r="J12" s="5"/>
      <c r="K12" s="5"/>
    </row>
    <row r="13" spans="1:12">
      <c r="A13" s="158" t="s">
        <v>161</v>
      </c>
      <c r="B13" s="5">
        <v>27</v>
      </c>
      <c r="C13" t="s">
        <v>45</v>
      </c>
      <c r="E13" s="142"/>
      <c r="F13" s="5">
        <v>200</v>
      </c>
      <c r="G13" t="s">
        <v>45</v>
      </c>
      <c r="H13" s="5"/>
      <c r="I13" s="5"/>
      <c r="J13" s="5"/>
      <c r="K13" s="5"/>
    </row>
    <row r="14" spans="1:12">
      <c r="A14" s="158" t="s">
        <v>162</v>
      </c>
      <c r="B14" s="5">
        <v>380</v>
      </c>
      <c r="C14" t="s">
        <v>45</v>
      </c>
      <c r="E14" s="142"/>
      <c r="F14" s="5">
        <v>200</v>
      </c>
      <c r="G14" t="s">
        <v>45</v>
      </c>
      <c r="H14" s="5"/>
      <c r="I14" s="5"/>
      <c r="J14" s="5"/>
      <c r="K14" s="5"/>
    </row>
    <row r="15" spans="1:12">
      <c r="A15" s="158" t="s">
        <v>163</v>
      </c>
      <c r="B15" s="5">
        <v>240</v>
      </c>
      <c r="C15" t="s">
        <v>45</v>
      </c>
      <c r="E15" s="142"/>
      <c r="F15" s="5">
        <v>200</v>
      </c>
      <c r="G15" t="s">
        <v>45</v>
      </c>
      <c r="H15" s="5"/>
      <c r="I15" s="5"/>
      <c r="J15" s="5"/>
      <c r="K15" s="5"/>
    </row>
    <row r="16" spans="1:12">
      <c r="A16" s="158" t="s">
        <v>164</v>
      </c>
      <c r="B16" s="5">
        <v>360</v>
      </c>
      <c r="C16" t="s">
        <v>45</v>
      </c>
      <c r="E16" s="142"/>
      <c r="F16" s="5">
        <v>200</v>
      </c>
      <c r="G16" t="s">
        <v>45</v>
      </c>
      <c r="H16" s="5"/>
      <c r="I16" s="5"/>
      <c r="J16" s="5"/>
      <c r="K16" s="5"/>
    </row>
    <row r="17" spans="1:11">
      <c r="A17" s="158" t="s">
        <v>165</v>
      </c>
      <c r="B17" s="5">
        <v>204</v>
      </c>
      <c r="C17" t="s">
        <v>45</v>
      </c>
      <c r="E17" s="5">
        <v>3000</v>
      </c>
      <c r="F17" s="5">
        <v>200</v>
      </c>
      <c r="G17" t="s">
        <v>45</v>
      </c>
      <c r="H17" s="5"/>
      <c r="I17" s="5"/>
      <c r="J17" s="5"/>
      <c r="K17" s="5"/>
    </row>
    <row r="18" spans="1:11">
      <c r="A18" s="158" t="s">
        <v>166</v>
      </c>
      <c r="B18" s="5">
        <v>1215</v>
      </c>
      <c r="C18" t="s">
        <v>200</v>
      </c>
      <c r="E18" s="5">
        <v>3000</v>
      </c>
      <c r="F18" s="142"/>
      <c r="H18" s="5"/>
      <c r="I18" s="5"/>
      <c r="J18" s="5"/>
      <c r="K18" s="5"/>
    </row>
    <row r="19" spans="1:11">
      <c r="A19" s="158" t="s">
        <v>167</v>
      </c>
      <c r="B19" s="5">
        <v>402</v>
      </c>
      <c r="C19" t="s">
        <v>45</v>
      </c>
      <c r="E19" s="5">
        <v>3000</v>
      </c>
      <c r="F19" s="142"/>
      <c r="H19" s="5"/>
      <c r="I19" s="5"/>
      <c r="J19" s="5"/>
      <c r="K19" s="5"/>
    </row>
    <row r="20" spans="1:11">
      <c r="A20" s="158" t="s">
        <v>168</v>
      </c>
      <c r="B20" s="5">
        <v>358</v>
      </c>
      <c r="C20" t="s">
        <v>45</v>
      </c>
      <c r="E20" s="5">
        <v>3000</v>
      </c>
      <c r="F20" s="142"/>
      <c r="H20" s="5"/>
      <c r="I20" s="5"/>
      <c r="J20" s="5"/>
      <c r="K20" s="5"/>
    </row>
    <row r="21" spans="1:11">
      <c r="A21" s="158" t="s">
        <v>169</v>
      </c>
      <c r="B21" s="5">
        <v>180</v>
      </c>
      <c r="C21" t="s">
        <v>45</v>
      </c>
      <c r="E21" s="5">
        <v>3000</v>
      </c>
      <c r="F21" s="142"/>
      <c r="H21" s="5"/>
      <c r="I21" s="5"/>
      <c r="J21" s="5"/>
      <c r="K21" s="5"/>
    </row>
    <row r="22" spans="1:11">
      <c r="A22" s="158" t="s">
        <v>170</v>
      </c>
      <c r="B22" s="5">
        <v>1182</v>
      </c>
      <c r="C22" t="s">
        <v>200</v>
      </c>
      <c r="E22" s="5">
        <v>3000</v>
      </c>
      <c r="F22" s="142"/>
      <c r="H22" s="5"/>
      <c r="I22" s="5"/>
      <c r="J22" s="5"/>
      <c r="K22" s="5"/>
    </row>
    <row r="23" spans="1:11">
      <c r="A23" s="160" t="s">
        <v>171</v>
      </c>
      <c r="B23" s="5">
        <v>635</v>
      </c>
      <c r="C23" t="s">
        <v>200</v>
      </c>
      <c r="E23" s="5">
        <v>3000</v>
      </c>
      <c r="F23" s="142"/>
      <c r="H23" s="5"/>
      <c r="I23" s="5"/>
      <c r="J23" s="5"/>
      <c r="K23" s="5"/>
    </row>
    <row r="24" spans="1:11">
      <c r="A24" s="158" t="s">
        <v>172</v>
      </c>
      <c r="B24" s="5">
        <v>115</v>
      </c>
      <c r="C24" t="s">
        <v>45</v>
      </c>
      <c r="E24" s="142"/>
      <c r="F24" s="5">
        <v>200</v>
      </c>
      <c r="G24" t="s">
        <v>45</v>
      </c>
      <c r="H24" s="5"/>
      <c r="I24" s="5"/>
      <c r="J24" s="5"/>
      <c r="K24" s="5"/>
    </row>
    <row r="25" spans="1:11">
      <c r="A25" s="158" t="s">
        <v>173</v>
      </c>
      <c r="B25" s="5">
        <v>188</v>
      </c>
      <c r="C25" t="s">
        <v>45</v>
      </c>
      <c r="E25" s="142"/>
      <c r="F25" s="5">
        <v>200</v>
      </c>
      <c r="G25" t="s">
        <v>45</v>
      </c>
      <c r="H25" s="5"/>
      <c r="I25" s="5"/>
      <c r="J25" s="5"/>
      <c r="K25" s="5"/>
    </row>
    <row r="26" spans="1:11">
      <c r="A26" s="158" t="s">
        <v>174</v>
      </c>
      <c r="B26" s="5">
        <v>65</v>
      </c>
      <c r="C26" t="s">
        <v>45</v>
      </c>
      <c r="D26" s="5"/>
      <c r="E26" s="142"/>
      <c r="F26" s="5">
        <v>200</v>
      </c>
      <c r="G26" t="s">
        <v>45</v>
      </c>
      <c r="H26" s="5"/>
      <c r="I26" s="5"/>
      <c r="J26" s="5"/>
      <c r="K26" s="5"/>
    </row>
    <row r="27" spans="1:11">
      <c r="A27" s="158" t="s">
        <v>175</v>
      </c>
      <c r="B27" s="5">
        <v>115</v>
      </c>
      <c r="C27" t="s">
        <v>45</v>
      </c>
      <c r="D27" s="5"/>
      <c r="E27" s="142"/>
      <c r="F27" s="5">
        <v>200</v>
      </c>
      <c r="G27" t="s">
        <v>45</v>
      </c>
      <c r="H27" s="5"/>
      <c r="I27" s="5"/>
      <c r="J27" s="5"/>
      <c r="K27" s="5"/>
    </row>
    <row r="28" spans="1:11">
      <c r="A28" s="158" t="s">
        <v>176</v>
      </c>
      <c r="B28" s="5">
        <v>46</v>
      </c>
      <c r="C28" t="s">
        <v>45</v>
      </c>
      <c r="D28" s="5"/>
      <c r="E28" s="142"/>
      <c r="F28" s="5">
        <v>200</v>
      </c>
      <c r="G28" t="s">
        <v>45</v>
      </c>
      <c r="H28" s="5"/>
      <c r="I28" s="5"/>
      <c r="J28" s="5"/>
      <c r="K28" s="5"/>
    </row>
    <row r="29" spans="1:11">
      <c r="A29" s="158" t="s">
        <v>177</v>
      </c>
      <c r="B29" s="5">
        <v>38</v>
      </c>
      <c r="C29" t="s">
        <v>45</v>
      </c>
      <c r="D29" s="5"/>
      <c r="E29" s="142"/>
      <c r="F29" s="5">
        <v>200</v>
      </c>
      <c r="G29" t="s">
        <v>45</v>
      </c>
      <c r="H29" s="5"/>
      <c r="I29" s="5"/>
      <c r="J29" s="5"/>
      <c r="K29" s="5"/>
    </row>
    <row r="30" spans="1:11">
      <c r="A30" s="158" t="s">
        <v>178</v>
      </c>
      <c r="B30" s="5">
        <v>60</v>
      </c>
      <c r="C30" t="s">
        <v>45</v>
      </c>
      <c r="D30" s="5"/>
      <c r="E30" s="142"/>
      <c r="F30" s="5">
        <v>200</v>
      </c>
      <c r="G30" t="s">
        <v>45</v>
      </c>
      <c r="H30" s="5"/>
      <c r="I30" s="5"/>
      <c r="J30" s="5"/>
      <c r="K30" s="5"/>
    </row>
    <row r="31" spans="1:11">
      <c r="A31" s="158" t="s">
        <v>179</v>
      </c>
      <c r="B31" s="5">
        <v>44</v>
      </c>
      <c r="C31" t="s">
        <v>45</v>
      </c>
      <c r="D31" s="5"/>
      <c r="E31" s="142"/>
      <c r="F31" s="5">
        <v>200</v>
      </c>
      <c r="G31" t="s">
        <v>45</v>
      </c>
      <c r="H31" s="5"/>
      <c r="I31" s="5"/>
      <c r="J31" s="5"/>
      <c r="K31" s="5"/>
    </row>
    <row r="32" spans="1:11">
      <c r="A32" s="158" t="s">
        <v>180</v>
      </c>
      <c r="B32" s="5">
        <v>46</v>
      </c>
      <c r="C32" t="s">
        <v>45</v>
      </c>
      <c r="D32" s="5"/>
      <c r="E32" s="142"/>
      <c r="F32" s="142"/>
      <c r="G32" s="5"/>
      <c r="H32" s="5"/>
      <c r="I32" s="5"/>
      <c r="J32" s="5"/>
      <c r="K32" s="5"/>
    </row>
    <row r="33" spans="1:11">
      <c r="A33" s="158" t="s">
        <v>181</v>
      </c>
      <c r="B33" s="5">
        <v>44</v>
      </c>
      <c r="C33" t="s">
        <v>45</v>
      </c>
      <c r="D33" s="5"/>
      <c r="E33" s="142"/>
      <c r="F33" s="5">
        <v>200</v>
      </c>
      <c r="G33" t="s">
        <v>45</v>
      </c>
      <c r="H33" s="5"/>
      <c r="I33" s="5"/>
      <c r="J33" s="5"/>
      <c r="K33" s="5"/>
    </row>
    <row r="34" spans="1:11">
      <c r="A34" s="158" t="s">
        <v>192</v>
      </c>
      <c r="B34" s="5"/>
      <c r="D34" s="5"/>
      <c r="E34" s="5"/>
      <c r="F34" s="5"/>
      <c r="G34" s="5"/>
      <c r="H34" s="5"/>
      <c r="I34" s="5"/>
      <c r="J34" s="5"/>
      <c r="K34" s="5"/>
    </row>
    <row r="35" spans="1:11">
      <c r="B35" s="5"/>
      <c r="D35" s="5"/>
      <c r="E35" s="5"/>
      <c r="F35" s="5"/>
      <c r="G35" s="5"/>
      <c r="H35" s="5"/>
      <c r="I35" s="5"/>
      <c r="J35" s="5"/>
      <c r="K35" s="5"/>
    </row>
    <row r="37" spans="1:11">
      <c r="A37" t="s">
        <v>8</v>
      </c>
      <c r="B37" s="6"/>
      <c r="C37" s="6"/>
    </row>
    <row r="38" spans="1:11">
      <c r="A38" t="s">
        <v>9</v>
      </c>
      <c r="B38" s="8"/>
      <c r="C38" s="8"/>
      <c r="D38" s="17"/>
      <c r="E38" s="17"/>
    </row>
    <row r="39" spans="1:11">
      <c r="A39" t="s">
        <v>10</v>
      </c>
      <c r="D39" s="17"/>
      <c r="E39" s="17"/>
    </row>
    <row r="40" spans="1:11">
      <c r="A40" t="s">
        <v>11</v>
      </c>
      <c r="D40" s="17"/>
      <c r="E40" s="17"/>
    </row>
    <row r="42" spans="1:11">
      <c r="A42" s="16" t="s">
        <v>30</v>
      </c>
    </row>
    <row r="43" spans="1:11">
      <c r="A43" t="s">
        <v>230</v>
      </c>
      <c r="B43" s="17" t="s">
        <v>233</v>
      </c>
      <c r="C43" s="17" t="s">
        <v>231</v>
      </c>
      <c r="D43" s="17"/>
    </row>
    <row r="44" spans="1:11">
      <c r="A44" t="s">
        <v>33</v>
      </c>
      <c r="B44" s="17" t="s">
        <v>232</v>
      </c>
      <c r="C44" s="17"/>
      <c r="D44" s="17"/>
    </row>
    <row r="45" spans="1:11">
      <c r="B45" s="17"/>
      <c r="C45" s="17"/>
    </row>
    <row r="47" spans="1:11">
      <c r="A47" s="16" t="s">
        <v>34</v>
      </c>
    </row>
    <row r="48" spans="1:11">
      <c r="A48" t="str">
        <f>A43&amp;B43</f>
        <v>陽性者(濃厚接触者)発生施設訪問系で陽性者等に1日以上対応又は訪問系以外で1日以上勤務</v>
      </c>
      <c r="B48">
        <v>20</v>
      </c>
    </row>
    <row r="49" spans="1:2">
      <c r="A49" t="str">
        <f>A43&amp;C43</f>
        <v>陽性者(濃厚接触者)発生施設訪問系で陽性者等への対応はないが対象期間に10日以上勤務</v>
      </c>
      <c r="B49">
        <v>5</v>
      </c>
    </row>
    <row r="51" spans="1:2">
      <c r="A51" t="str">
        <f>A44&amp;B44</f>
        <v>その他の施設対象期間に10日以上勤務</v>
      </c>
      <c r="B51">
        <v>5</v>
      </c>
    </row>
    <row r="57" spans="1:2">
      <c r="A57" t="s">
        <v>37</v>
      </c>
    </row>
    <row r="58" spans="1:2">
      <c r="A58" t="s">
        <v>38</v>
      </c>
    </row>
    <row r="61" spans="1:2">
      <c r="A61" t="s">
        <v>60</v>
      </c>
    </row>
    <row r="62" spans="1:2">
      <c r="A62" t="s">
        <v>61</v>
      </c>
    </row>
    <row r="63" spans="1:2">
      <c r="A63" t="s">
        <v>62</v>
      </c>
    </row>
    <row r="64" spans="1:2">
      <c r="A64" t="s">
        <v>63</v>
      </c>
    </row>
    <row r="65" spans="1:1">
      <c r="A65" t="s">
        <v>64</v>
      </c>
    </row>
    <row r="66" spans="1:1">
      <c r="A66" t="s">
        <v>65</v>
      </c>
    </row>
    <row r="67" spans="1:1">
      <c r="A67" t="s">
        <v>66</v>
      </c>
    </row>
    <row r="68" spans="1:1">
      <c r="A68" t="s">
        <v>67</v>
      </c>
    </row>
    <row r="69" spans="1:1">
      <c r="A69" t="s">
        <v>68</v>
      </c>
    </row>
    <row r="70" spans="1:1">
      <c r="A70" t="s">
        <v>69</v>
      </c>
    </row>
    <row r="71" spans="1:1">
      <c r="A71" t="s">
        <v>70</v>
      </c>
    </row>
    <row r="72" spans="1:1">
      <c r="A72" t="s">
        <v>71</v>
      </c>
    </row>
    <row r="73" spans="1:1">
      <c r="A73" t="s">
        <v>72</v>
      </c>
    </row>
    <row r="74" spans="1:1">
      <c r="A74" t="s">
        <v>73</v>
      </c>
    </row>
    <row r="75" spans="1:1">
      <c r="A75" t="s">
        <v>74</v>
      </c>
    </row>
    <row r="76" spans="1:1">
      <c r="A76" t="s">
        <v>75</v>
      </c>
    </row>
    <row r="77" spans="1:1">
      <c r="A77" t="s">
        <v>76</v>
      </c>
    </row>
    <row r="78" spans="1:1">
      <c r="A78" t="s">
        <v>77</v>
      </c>
    </row>
    <row r="79" spans="1:1">
      <c r="A79" t="s">
        <v>78</v>
      </c>
    </row>
    <row r="80" spans="1:1">
      <c r="A80" t="s">
        <v>79</v>
      </c>
    </row>
    <row r="81" spans="1:1">
      <c r="A81" t="s">
        <v>80</v>
      </c>
    </row>
    <row r="82" spans="1:1">
      <c r="A82" t="s">
        <v>81</v>
      </c>
    </row>
    <row r="83" spans="1:1">
      <c r="A83" t="s">
        <v>82</v>
      </c>
    </row>
    <row r="84" spans="1:1">
      <c r="A84" t="s">
        <v>83</v>
      </c>
    </row>
    <row r="85" spans="1:1">
      <c r="A85" t="s">
        <v>84</v>
      </c>
    </row>
    <row r="86" spans="1:1">
      <c r="A86" t="s">
        <v>85</v>
      </c>
    </row>
    <row r="87" spans="1:1">
      <c r="A87" t="s">
        <v>86</v>
      </c>
    </row>
    <row r="88" spans="1:1">
      <c r="A88" t="s">
        <v>87</v>
      </c>
    </row>
    <row r="89" spans="1:1">
      <c r="A89" t="s">
        <v>88</v>
      </c>
    </row>
    <row r="90" spans="1:1">
      <c r="A90" t="s">
        <v>89</v>
      </c>
    </row>
    <row r="91" spans="1:1">
      <c r="A91" t="s">
        <v>90</v>
      </c>
    </row>
    <row r="92" spans="1:1">
      <c r="A92" t="s">
        <v>91</v>
      </c>
    </row>
    <row r="93" spans="1:1">
      <c r="A93" t="s">
        <v>92</v>
      </c>
    </row>
    <row r="94" spans="1:1">
      <c r="A94" t="s">
        <v>93</v>
      </c>
    </row>
    <row r="95" spans="1:1">
      <c r="A95" t="s">
        <v>94</v>
      </c>
    </row>
    <row r="96" spans="1:1">
      <c r="A96" t="s">
        <v>95</v>
      </c>
    </row>
    <row r="97" spans="1:1">
      <c r="A97" t="s">
        <v>96</v>
      </c>
    </row>
    <row r="98" spans="1:1">
      <c r="A98" t="s">
        <v>97</v>
      </c>
    </row>
    <row r="99" spans="1:1">
      <c r="A99" t="s">
        <v>98</v>
      </c>
    </row>
    <row r="100" spans="1:1">
      <c r="A100" t="s">
        <v>99</v>
      </c>
    </row>
    <row r="101" spans="1:1">
      <c r="A101" t="s">
        <v>100</v>
      </c>
    </row>
    <row r="102" spans="1:1">
      <c r="A102" t="s">
        <v>101</v>
      </c>
    </row>
    <row r="103" spans="1:1">
      <c r="A103" t="s">
        <v>102</v>
      </c>
    </row>
    <row r="104" spans="1:1">
      <c r="A104" t="s">
        <v>103</v>
      </c>
    </row>
    <row r="105" spans="1:1">
      <c r="A105" t="s">
        <v>104</v>
      </c>
    </row>
    <row r="106" spans="1:1">
      <c r="A106" t="s">
        <v>105</v>
      </c>
    </row>
    <row r="107" spans="1:1">
      <c r="A107" t="s">
        <v>106</v>
      </c>
    </row>
  </sheetData>
  <sheetProtection password="EF99" sheet="1" objects="1" scenarios="1" selectLockedCells="1" selectUnlockedCells="1"/>
  <phoneticPr fontId="3"/>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36"/>
  <sheetViews>
    <sheetView showZeros="0" topLeftCell="C1" zoomScale="85" zoomScaleNormal="85" zoomScaleSheetLayoutView="100" workbookViewId="0">
      <selection activeCell="AG8" sqref="AG8:AU8"/>
    </sheetView>
  </sheetViews>
  <sheetFormatPr defaultColWidth="2.21875" defaultRowHeight="13.2"/>
  <cols>
    <col min="1" max="1" width="3.109375" style="7" customWidth="1"/>
    <col min="2" max="2" width="30.21875" style="7" customWidth="1"/>
    <col min="3" max="3" width="12.88671875" style="7" customWidth="1"/>
    <col min="4" max="4" width="20.88671875" style="7" customWidth="1"/>
    <col min="5" max="5" width="13.88671875" style="7" bestFit="1" customWidth="1"/>
    <col min="6" max="6" width="20.88671875" style="7" customWidth="1"/>
    <col min="7" max="7" width="13.88671875" style="7" customWidth="1"/>
    <col min="8" max="8" width="11.21875" style="7" customWidth="1"/>
    <col min="9" max="9" width="7.33203125" style="7" bestFit="1" customWidth="1"/>
    <col min="10" max="14" width="11.21875" style="7" customWidth="1"/>
    <col min="15" max="15" width="4.44140625" style="7" bestFit="1" customWidth="1"/>
    <col min="16" max="16384" width="2.21875" style="7"/>
  </cols>
  <sheetData>
    <row r="1" spans="1:38">
      <c r="A1" s="7" t="s">
        <v>238</v>
      </c>
    </row>
    <row r="2" spans="1:38">
      <c r="A2" s="114"/>
    </row>
    <row r="3" spans="1:38" ht="18" customHeight="1">
      <c r="A3" s="251" t="s">
        <v>131</v>
      </c>
      <c r="B3" s="253" t="s">
        <v>14</v>
      </c>
      <c r="C3" s="252" t="s">
        <v>22</v>
      </c>
      <c r="D3" s="253" t="s">
        <v>15</v>
      </c>
      <c r="E3" s="253" t="s">
        <v>4</v>
      </c>
      <c r="F3" s="257" t="s">
        <v>56</v>
      </c>
      <c r="G3" s="259" t="s">
        <v>219</v>
      </c>
      <c r="H3" s="263" t="s">
        <v>127</v>
      </c>
      <c r="I3" s="263"/>
      <c r="J3" s="263"/>
      <c r="K3" s="263"/>
      <c r="L3" s="263"/>
      <c r="M3" s="263"/>
      <c r="N3" s="264"/>
      <c r="O3" s="261" t="s">
        <v>134</v>
      </c>
    </row>
    <row r="4" spans="1:38" ht="43.2">
      <c r="A4" s="251"/>
      <c r="B4" s="253"/>
      <c r="C4" s="252"/>
      <c r="D4" s="253"/>
      <c r="E4" s="253"/>
      <c r="F4" s="258"/>
      <c r="G4" s="260"/>
      <c r="H4" s="113" t="s">
        <v>189</v>
      </c>
      <c r="I4" s="113" t="s">
        <v>130</v>
      </c>
      <c r="J4" s="113" t="s">
        <v>188</v>
      </c>
      <c r="K4" s="143" t="s">
        <v>187</v>
      </c>
      <c r="L4" s="113" t="s">
        <v>50</v>
      </c>
      <c r="M4" s="112" t="s">
        <v>51</v>
      </c>
      <c r="N4" s="134" t="s">
        <v>16</v>
      </c>
      <c r="O4" s="262"/>
    </row>
    <row r="5" spans="1:38" ht="22.5" customHeight="1" thickBot="1">
      <c r="A5" s="186">
        <v>1</v>
      </c>
      <c r="B5" s="152" t="str">
        <f ca="1">IFERROR(INDIRECT("個票"&amp;$A5&amp;"！$t$7"),"")</f>
        <v>福島市入所施設</v>
      </c>
      <c r="C5" s="152" t="str">
        <f ca="1">IFERROR(INDIRECT("個票"&amp;$A5&amp;"！$h$7"),"")</f>
        <v>1234567890</v>
      </c>
      <c r="D5" s="152" t="str">
        <f ca="1">IFERROR(INDIRECT("個票"&amp;$A5&amp;"！$l$10"),"")</f>
        <v>施設入所支援</v>
      </c>
      <c r="E5" s="152" t="str">
        <f ca="1">IFERROR(INDIRECT("個票"&amp;$A5&amp;"！$w$9"),"")</f>
        <v>０２４-５２１-○○○○</v>
      </c>
      <c r="F5" s="152" t="str">
        <f ca="1">IFERROR(INDIRECT("個票"&amp;$A5&amp;"！$ｄ$9")&amp;INDIRECT("個票"&amp;$A5&amp;"！$ｈ$9"),"")</f>
        <v>福島県 福島市○○</v>
      </c>
      <c r="G5" s="188" t="str">
        <f ca="1">IF(N5&gt;0,申請書!$AG$8,"")</f>
        <v>（法人名）</v>
      </c>
      <c r="H5" s="118">
        <f ca="1">IFERROR(INDIRECT("個票"&amp;$A5&amp;"！$ai$21"),"")</f>
        <v>610</v>
      </c>
      <c r="I5" s="119" t="str">
        <f ca="1">IFERROR(INDIRECT("個票"&amp;$A5&amp;"！$ao$22"),"")</f>
        <v>有</v>
      </c>
      <c r="J5" s="118">
        <f ca="1">IFERROR(INDIRECT("個票"&amp;$A5&amp;"！$ai$24"),"")</f>
        <v>1215</v>
      </c>
      <c r="K5" s="118">
        <f ca="1">IFERROR(INDIRECT("個票"&amp;$A5&amp;"！$ai$40"),"")</f>
        <v>3000</v>
      </c>
      <c r="L5" s="118">
        <f ca="1">IFERROR(INDIRECT("個票"&amp;$A5&amp;"！$ai$52"),"")</f>
        <v>0</v>
      </c>
      <c r="M5" s="120">
        <f ca="1">IFERROR(INDIRECT("個票"&amp;$A5&amp;"！$ai$57"),"")</f>
        <v>0</v>
      </c>
      <c r="N5" s="118">
        <f ca="1">SUM(H5,J5,,K5,L5,M5)</f>
        <v>4825</v>
      </c>
      <c r="O5" s="185"/>
    </row>
    <row r="6" spans="1:38" ht="22.5" customHeight="1" thickBot="1">
      <c r="A6" s="186">
        <v>2</v>
      </c>
      <c r="B6" s="152" t="str">
        <f t="shared" ref="B6:B19" ca="1" si="0">IFERROR(INDIRECT("個票"&amp;$A6&amp;"！$t$7"),"")</f>
        <v>福島市入所施設</v>
      </c>
      <c r="C6" s="152" t="str">
        <f t="shared" ref="C6:C19" ca="1" si="1">IFERROR(INDIRECT("個票"&amp;$A6&amp;"！$h$7"),"")</f>
        <v>1234567891</v>
      </c>
      <c r="D6" s="152" t="str">
        <f t="shared" ref="D6:D19" ca="1" si="2">IFERROR(INDIRECT("個票"&amp;$A6&amp;"！$l$10"),"")</f>
        <v>生活介護</v>
      </c>
      <c r="E6" s="152" t="str">
        <f t="shared" ref="E6:E19" ca="1" si="3">IFERROR(INDIRECT("個票"&amp;$A6&amp;"！$w$9"),"")</f>
        <v>０２４-５２１-○○○○</v>
      </c>
      <c r="F6" s="152" t="str">
        <f t="shared" ref="F6:F19" ca="1" si="4">IFERROR(INDIRECT("個票"&amp;$A6&amp;"！$ｄ$9")&amp;INDIRECT("個票"&amp;$A6&amp;"！$ｈ$9"),"")</f>
        <v>福島県 福島市○○</v>
      </c>
      <c r="G6" s="188" t="str">
        <f ca="1">IF(N6&gt;0,申請書!$AG$8,"")</f>
        <v>（法人名）</v>
      </c>
      <c r="H6" s="118">
        <f t="shared" ref="H6:H19" ca="1" si="5">IFERROR(INDIRECT("個票"&amp;$A6&amp;"！$ai$21"),"")</f>
        <v>210</v>
      </c>
      <c r="I6" s="119" t="str">
        <f t="shared" ref="I6:I19" ca="1" si="6">IFERROR(INDIRECT("個票"&amp;$A6&amp;"！$ao$22"),"")</f>
        <v>有</v>
      </c>
      <c r="J6" s="118">
        <f t="shared" ref="J6:J19" ca="1" si="7">IFERROR(INDIRECT("個票"&amp;$A6&amp;"！$ai$24"),"")</f>
        <v>757</v>
      </c>
      <c r="K6" s="118" t="str">
        <f t="shared" ref="K6:K19" ca="1" si="8">IFERROR(INDIRECT("個票"&amp;$A6&amp;"！$ai$40"),"")</f>
        <v/>
      </c>
      <c r="L6" s="118">
        <f t="shared" ref="L6:L19" ca="1" si="9">IFERROR(INDIRECT("個票"&amp;$A6&amp;"！$ai$52"),"")</f>
        <v>0</v>
      </c>
      <c r="M6" s="120">
        <f t="shared" ref="M6:M19" ca="1" si="10">IFERROR(INDIRECT("個票"&amp;$A6&amp;"！$ai$57"),"")</f>
        <v>130</v>
      </c>
      <c r="N6" s="118">
        <f t="shared" ref="N6:N19" ca="1" si="11">SUM(H6,J6,,K6,L6,M6)</f>
        <v>1097</v>
      </c>
      <c r="O6" s="185"/>
      <c r="S6" s="254" t="str">
        <f ca="1">IF(_xlfn.SHEETS()-5=COUNTIF(N5:N19,"&gt;0"),"○","！（本表の事業所数と個票の枚数が一致しません）")</f>
        <v>！（本表の事業所数と個票の枚数が一致しません）</v>
      </c>
      <c r="T6" s="255"/>
      <c r="U6" s="255"/>
      <c r="V6" s="255"/>
      <c r="W6" s="255"/>
      <c r="X6" s="255"/>
      <c r="Y6" s="255"/>
      <c r="Z6" s="255"/>
      <c r="AA6" s="255"/>
      <c r="AB6" s="255"/>
      <c r="AC6" s="255"/>
      <c r="AD6" s="255"/>
      <c r="AE6" s="255"/>
      <c r="AF6" s="255"/>
      <c r="AG6" s="255"/>
      <c r="AH6" s="255"/>
      <c r="AI6" s="255"/>
      <c r="AJ6" s="255"/>
      <c r="AK6" s="255"/>
      <c r="AL6" s="256"/>
    </row>
    <row r="7" spans="1:38" ht="22.5" customHeight="1">
      <c r="A7" s="186">
        <v>3</v>
      </c>
      <c r="B7" s="152" t="str">
        <f t="shared" ca="1" si="0"/>
        <v>福島市短期入所事業所</v>
      </c>
      <c r="C7" s="152" t="str">
        <f t="shared" ca="1" si="1"/>
        <v>1234567892</v>
      </c>
      <c r="D7" s="152" t="str">
        <f t="shared" ca="1" si="2"/>
        <v>短期入所</v>
      </c>
      <c r="E7" s="152" t="str">
        <f t="shared" ca="1" si="3"/>
        <v>０２４-５２１-○○○○</v>
      </c>
      <c r="F7" s="152" t="str">
        <f t="shared" ca="1" si="4"/>
        <v>福島県 福島市○○</v>
      </c>
      <c r="G7" s="188" t="str">
        <f ca="1">IF(N7&gt;0,申請書!$AG$8,"")</f>
        <v>（法人名）</v>
      </c>
      <c r="H7" s="118">
        <f t="shared" ca="1" si="5"/>
        <v>200</v>
      </c>
      <c r="I7" s="119" t="str">
        <f t="shared" ca="1" si="6"/>
        <v>有</v>
      </c>
      <c r="J7" s="118">
        <f t="shared" ca="1" si="7"/>
        <v>180</v>
      </c>
      <c r="K7" s="118">
        <f t="shared" ca="1" si="8"/>
        <v>0</v>
      </c>
      <c r="L7" s="118">
        <f t="shared" ca="1" si="9"/>
        <v>0</v>
      </c>
      <c r="M7" s="120">
        <f t="shared" ca="1" si="10"/>
        <v>0</v>
      </c>
      <c r="N7" s="118">
        <f t="shared" ca="1" si="11"/>
        <v>380</v>
      </c>
      <c r="O7" s="185"/>
      <c r="S7" s="151" t="s">
        <v>202</v>
      </c>
    </row>
    <row r="8" spans="1:38" ht="22.5" customHeight="1">
      <c r="A8" s="186">
        <v>4</v>
      </c>
      <c r="B8" s="152" t="str">
        <f t="shared" ca="1" si="0"/>
        <v>福島市計画相談事業所</v>
      </c>
      <c r="C8" s="152" t="str">
        <f t="shared" ca="1" si="1"/>
        <v>1234567893</v>
      </c>
      <c r="D8" s="152" t="str">
        <f t="shared" ca="1" si="2"/>
        <v>計画相談支援</v>
      </c>
      <c r="E8" s="152" t="str">
        <f t="shared" ca="1" si="3"/>
        <v>０２４-５２１-○○○○</v>
      </c>
      <c r="F8" s="152" t="str">
        <f t="shared" ca="1" si="4"/>
        <v>福島県 福島市○○</v>
      </c>
      <c r="G8" s="188" t="str">
        <f ca="1">IF(N8&gt;0,申請書!$AG$8,"")</f>
        <v>（法人名）</v>
      </c>
      <c r="H8" s="118">
        <f t="shared" ca="1" si="5"/>
        <v>50</v>
      </c>
      <c r="I8" s="119">
        <f t="shared" ca="1" si="6"/>
        <v>0</v>
      </c>
      <c r="J8" s="118">
        <f t="shared" ca="1" si="7"/>
        <v>60</v>
      </c>
      <c r="K8" s="118" t="str">
        <f t="shared" ca="1" si="8"/>
        <v/>
      </c>
      <c r="L8" s="118">
        <f t="shared" ca="1" si="9"/>
        <v>3</v>
      </c>
      <c r="M8" s="120">
        <f t="shared" ca="1" si="10"/>
        <v>130</v>
      </c>
      <c r="N8" s="118">
        <f t="shared" ca="1" si="11"/>
        <v>243</v>
      </c>
      <c r="O8" s="185"/>
      <c r="S8" s="151" t="s">
        <v>203</v>
      </c>
    </row>
    <row r="9" spans="1:38" ht="22.5" customHeight="1">
      <c r="A9" s="186">
        <v>5</v>
      </c>
      <c r="B9" s="152" t="str">
        <f t="shared" ca="1" si="0"/>
        <v>二本松市グループホーム</v>
      </c>
      <c r="C9" s="152" t="str">
        <f t="shared" ca="1" si="1"/>
        <v>1234567894</v>
      </c>
      <c r="D9" s="152" t="str">
        <f t="shared" ca="1" si="2"/>
        <v>共同生活援助（外部サービス利用型）</v>
      </c>
      <c r="E9" s="152" t="str">
        <f t="shared" ca="1" si="3"/>
        <v>０２43-63-○○○○</v>
      </c>
      <c r="F9" s="152" t="str">
        <f t="shared" ca="1" si="4"/>
        <v>福島県 福島市○○</v>
      </c>
      <c r="G9" s="188" t="str">
        <f ca="1">IF(N9&gt;0,申請書!$AG$8,"")</f>
        <v>（法人名）</v>
      </c>
      <c r="H9" s="118">
        <f t="shared" ca="1" si="5"/>
        <v>50</v>
      </c>
      <c r="I9" s="119">
        <f t="shared" ca="1" si="6"/>
        <v>0</v>
      </c>
      <c r="J9" s="118">
        <f t="shared" ca="1" si="7"/>
        <v>180</v>
      </c>
      <c r="K9" s="118">
        <f t="shared" ca="1" si="8"/>
        <v>0</v>
      </c>
      <c r="L9" s="118">
        <f t="shared" ca="1" si="9"/>
        <v>0</v>
      </c>
      <c r="M9" s="120">
        <f t="shared" ca="1" si="10"/>
        <v>0</v>
      </c>
      <c r="N9" s="118">
        <f t="shared" ca="1" si="11"/>
        <v>230</v>
      </c>
      <c r="O9" s="185"/>
    </row>
    <row r="10" spans="1:38" ht="22.5" customHeight="1">
      <c r="A10" s="186">
        <v>6</v>
      </c>
      <c r="B10" s="152" t="str">
        <f t="shared" ca="1" si="0"/>
        <v>福島市B型事業所</v>
      </c>
      <c r="C10" s="152" t="str">
        <f t="shared" ca="1" si="1"/>
        <v>1234567895</v>
      </c>
      <c r="D10" s="152" t="str">
        <f t="shared" ca="1" si="2"/>
        <v>就労継続支援Ｂ型</v>
      </c>
      <c r="E10" s="152" t="str">
        <f t="shared" ca="1" si="3"/>
        <v>０２４-５２１-○○○○</v>
      </c>
      <c r="F10" s="152" t="str">
        <f t="shared" ca="1" si="4"/>
        <v>福島県 伊達市○○</v>
      </c>
      <c r="G10" s="188" t="str">
        <f ca="1">IF(N10&gt;0,申請書!$AG$8,"")</f>
        <v>（法人名）</v>
      </c>
      <c r="H10" s="118">
        <f t="shared" ca="1" si="5"/>
        <v>55</v>
      </c>
      <c r="I10" s="119">
        <f t="shared" ca="1" si="6"/>
        <v>0</v>
      </c>
      <c r="J10" s="118">
        <f t="shared" ca="1" si="7"/>
        <v>353</v>
      </c>
      <c r="K10" s="118" t="str">
        <f t="shared" ca="1" si="8"/>
        <v/>
      </c>
      <c r="L10" s="118">
        <f t="shared" ca="1" si="9"/>
        <v>6</v>
      </c>
      <c r="M10" s="120">
        <f t="shared" ca="1" si="10"/>
        <v>200</v>
      </c>
      <c r="N10" s="118">
        <f t="shared" ca="1" si="11"/>
        <v>614</v>
      </c>
      <c r="O10" s="185"/>
    </row>
    <row r="11" spans="1:38" ht="22.5" customHeight="1">
      <c r="A11" s="186">
        <v>7</v>
      </c>
      <c r="B11" s="152" t="str">
        <f t="shared" ca="1" si="0"/>
        <v/>
      </c>
      <c r="C11" s="152" t="str">
        <f t="shared" ca="1" si="1"/>
        <v/>
      </c>
      <c r="D11" s="152" t="str">
        <f t="shared" ca="1" si="2"/>
        <v/>
      </c>
      <c r="E11" s="152" t="str">
        <f t="shared" ca="1" si="3"/>
        <v/>
      </c>
      <c r="F11" s="152" t="str">
        <f t="shared" ca="1" si="4"/>
        <v/>
      </c>
      <c r="G11" s="188" t="str">
        <f ca="1">IF(N11&gt;0,申請書!$AG$8,"")</f>
        <v/>
      </c>
      <c r="H11" s="118" t="str">
        <f t="shared" ca="1" si="5"/>
        <v/>
      </c>
      <c r="I11" s="119" t="str">
        <f t="shared" ca="1" si="6"/>
        <v/>
      </c>
      <c r="J11" s="118" t="str">
        <f t="shared" ca="1" si="7"/>
        <v/>
      </c>
      <c r="K11" s="118" t="str">
        <f t="shared" ca="1" si="8"/>
        <v/>
      </c>
      <c r="L11" s="118" t="str">
        <f t="shared" ca="1" si="9"/>
        <v/>
      </c>
      <c r="M11" s="120" t="str">
        <f t="shared" ca="1" si="10"/>
        <v/>
      </c>
      <c r="N11" s="118">
        <f t="shared" ca="1" si="11"/>
        <v>0</v>
      </c>
      <c r="O11" s="185"/>
    </row>
    <row r="12" spans="1:38" ht="22.5" customHeight="1">
      <c r="A12" s="186">
        <v>8</v>
      </c>
      <c r="B12" s="152" t="str">
        <f t="shared" ca="1" si="0"/>
        <v/>
      </c>
      <c r="C12" s="152" t="str">
        <f t="shared" ca="1" si="1"/>
        <v/>
      </c>
      <c r="D12" s="152" t="str">
        <f t="shared" ca="1" si="2"/>
        <v/>
      </c>
      <c r="E12" s="152" t="str">
        <f t="shared" ca="1" si="3"/>
        <v/>
      </c>
      <c r="F12" s="152" t="str">
        <f t="shared" ca="1" si="4"/>
        <v/>
      </c>
      <c r="G12" s="188" t="str">
        <f ca="1">IF(N12&gt;0,申請書!$AG$8,"")</f>
        <v/>
      </c>
      <c r="H12" s="118" t="str">
        <f t="shared" ca="1" si="5"/>
        <v/>
      </c>
      <c r="I12" s="119" t="str">
        <f t="shared" ca="1" si="6"/>
        <v/>
      </c>
      <c r="J12" s="118" t="str">
        <f t="shared" ca="1" si="7"/>
        <v/>
      </c>
      <c r="K12" s="118" t="str">
        <f t="shared" ca="1" si="8"/>
        <v/>
      </c>
      <c r="L12" s="118" t="str">
        <f t="shared" ca="1" si="9"/>
        <v/>
      </c>
      <c r="M12" s="120" t="str">
        <f t="shared" ca="1" si="10"/>
        <v/>
      </c>
      <c r="N12" s="118">
        <f t="shared" ca="1" si="11"/>
        <v>0</v>
      </c>
      <c r="O12" s="185"/>
    </row>
    <row r="13" spans="1:38" ht="22.5" customHeight="1">
      <c r="A13" s="186">
        <v>9</v>
      </c>
      <c r="B13" s="152" t="str">
        <f t="shared" ca="1" si="0"/>
        <v/>
      </c>
      <c r="C13" s="152" t="str">
        <f t="shared" ca="1" si="1"/>
        <v/>
      </c>
      <c r="D13" s="152" t="str">
        <f t="shared" ca="1" si="2"/>
        <v/>
      </c>
      <c r="E13" s="152" t="str">
        <f t="shared" ca="1" si="3"/>
        <v/>
      </c>
      <c r="F13" s="152" t="str">
        <f t="shared" ca="1" si="4"/>
        <v/>
      </c>
      <c r="G13" s="188" t="str">
        <f ca="1">IF(N13&gt;0,申請書!$AG$8,"")</f>
        <v/>
      </c>
      <c r="H13" s="118" t="str">
        <f t="shared" ca="1" si="5"/>
        <v/>
      </c>
      <c r="I13" s="119" t="str">
        <f t="shared" ca="1" si="6"/>
        <v/>
      </c>
      <c r="J13" s="118" t="str">
        <f t="shared" ca="1" si="7"/>
        <v/>
      </c>
      <c r="K13" s="118" t="str">
        <f t="shared" ca="1" si="8"/>
        <v/>
      </c>
      <c r="L13" s="118" t="str">
        <f t="shared" ca="1" si="9"/>
        <v/>
      </c>
      <c r="M13" s="120" t="str">
        <f t="shared" ca="1" si="10"/>
        <v/>
      </c>
      <c r="N13" s="118">
        <f t="shared" ca="1" si="11"/>
        <v>0</v>
      </c>
      <c r="O13" s="185"/>
    </row>
    <row r="14" spans="1:38" ht="22.5" customHeight="1">
      <c r="A14" s="186">
        <v>10</v>
      </c>
      <c r="B14" s="152" t="str">
        <f t="shared" ca="1" si="0"/>
        <v/>
      </c>
      <c r="C14" s="152" t="str">
        <f t="shared" ca="1" si="1"/>
        <v/>
      </c>
      <c r="D14" s="152" t="str">
        <f t="shared" ca="1" si="2"/>
        <v/>
      </c>
      <c r="E14" s="152" t="str">
        <f t="shared" ca="1" si="3"/>
        <v/>
      </c>
      <c r="F14" s="152" t="str">
        <f t="shared" ca="1" si="4"/>
        <v/>
      </c>
      <c r="G14" s="188" t="str">
        <f ca="1">IF(N14&gt;0,申請書!$AG$8,"")</f>
        <v/>
      </c>
      <c r="H14" s="118" t="str">
        <f t="shared" ca="1" si="5"/>
        <v/>
      </c>
      <c r="I14" s="119" t="str">
        <f t="shared" ca="1" si="6"/>
        <v/>
      </c>
      <c r="J14" s="118" t="str">
        <f t="shared" ca="1" si="7"/>
        <v/>
      </c>
      <c r="K14" s="118" t="str">
        <f t="shared" ca="1" si="8"/>
        <v/>
      </c>
      <c r="L14" s="118" t="str">
        <f t="shared" ca="1" si="9"/>
        <v/>
      </c>
      <c r="M14" s="120" t="str">
        <f t="shared" ca="1" si="10"/>
        <v/>
      </c>
      <c r="N14" s="118">
        <f t="shared" ca="1" si="11"/>
        <v>0</v>
      </c>
      <c r="O14" s="185"/>
    </row>
    <row r="15" spans="1:38" ht="22.5" customHeight="1">
      <c r="A15" s="186">
        <v>11</v>
      </c>
      <c r="B15" s="152" t="str">
        <f t="shared" ca="1" si="0"/>
        <v/>
      </c>
      <c r="C15" s="152" t="str">
        <f t="shared" ca="1" si="1"/>
        <v/>
      </c>
      <c r="D15" s="152" t="str">
        <f t="shared" ca="1" si="2"/>
        <v/>
      </c>
      <c r="E15" s="152" t="str">
        <f t="shared" ca="1" si="3"/>
        <v/>
      </c>
      <c r="F15" s="152" t="str">
        <f t="shared" ca="1" si="4"/>
        <v/>
      </c>
      <c r="G15" s="188" t="str">
        <f ca="1">IF(N15&gt;0,申請書!$AG$8,"")</f>
        <v/>
      </c>
      <c r="H15" s="118" t="str">
        <f t="shared" ca="1" si="5"/>
        <v/>
      </c>
      <c r="I15" s="119" t="str">
        <f t="shared" ca="1" si="6"/>
        <v/>
      </c>
      <c r="J15" s="118" t="str">
        <f t="shared" ca="1" si="7"/>
        <v/>
      </c>
      <c r="K15" s="118" t="str">
        <f t="shared" ca="1" si="8"/>
        <v/>
      </c>
      <c r="L15" s="118" t="str">
        <f t="shared" ca="1" si="9"/>
        <v/>
      </c>
      <c r="M15" s="120" t="str">
        <f t="shared" ca="1" si="10"/>
        <v/>
      </c>
      <c r="N15" s="118">
        <f t="shared" ca="1" si="11"/>
        <v>0</v>
      </c>
      <c r="O15" s="185"/>
    </row>
    <row r="16" spans="1:38" ht="22.5" customHeight="1">
      <c r="A16" s="186">
        <v>12</v>
      </c>
      <c r="B16" s="152" t="str">
        <f t="shared" ca="1" si="0"/>
        <v/>
      </c>
      <c r="C16" s="152" t="str">
        <f t="shared" ca="1" si="1"/>
        <v/>
      </c>
      <c r="D16" s="152" t="str">
        <f t="shared" ca="1" si="2"/>
        <v/>
      </c>
      <c r="E16" s="152" t="str">
        <f t="shared" ca="1" si="3"/>
        <v/>
      </c>
      <c r="F16" s="152" t="str">
        <f t="shared" ca="1" si="4"/>
        <v/>
      </c>
      <c r="G16" s="188" t="str">
        <f ca="1">IF(N16&gt;0,申請書!$AG$8,"")</f>
        <v/>
      </c>
      <c r="H16" s="118" t="str">
        <f t="shared" ca="1" si="5"/>
        <v/>
      </c>
      <c r="I16" s="119" t="str">
        <f t="shared" ca="1" si="6"/>
        <v/>
      </c>
      <c r="J16" s="118" t="str">
        <f t="shared" ca="1" si="7"/>
        <v/>
      </c>
      <c r="K16" s="118" t="str">
        <f t="shared" ca="1" si="8"/>
        <v/>
      </c>
      <c r="L16" s="118" t="str">
        <f t="shared" ca="1" si="9"/>
        <v/>
      </c>
      <c r="M16" s="120" t="str">
        <f t="shared" ca="1" si="10"/>
        <v/>
      </c>
      <c r="N16" s="118">
        <f t="shared" ca="1" si="11"/>
        <v>0</v>
      </c>
      <c r="O16" s="185"/>
    </row>
    <row r="17" spans="1:15" ht="22.5" customHeight="1">
      <c r="A17" s="186">
        <v>13</v>
      </c>
      <c r="B17" s="152" t="str">
        <f t="shared" ca="1" si="0"/>
        <v/>
      </c>
      <c r="C17" s="152" t="str">
        <f t="shared" ca="1" si="1"/>
        <v/>
      </c>
      <c r="D17" s="152" t="str">
        <f t="shared" ca="1" si="2"/>
        <v/>
      </c>
      <c r="E17" s="152" t="str">
        <f t="shared" ca="1" si="3"/>
        <v/>
      </c>
      <c r="F17" s="152" t="str">
        <f t="shared" ca="1" si="4"/>
        <v/>
      </c>
      <c r="G17" s="188" t="str">
        <f ca="1">IF(N17&gt;0,申請書!$AG$8,"")</f>
        <v/>
      </c>
      <c r="H17" s="118" t="str">
        <f t="shared" ca="1" si="5"/>
        <v/>
      </c>
      <c r="I17" s="119" t="str">
        <f t="shared" ca="1" si="6"/>
        <v/>
      </c>
      <c r="J17" s="118" t="str">
        <f t="shared" ca="1" si="7"/>
        <v/>
      </c>
      <c r="K17" s="118" t="str">
        <f t="shared" ca="1" si="8"/>
        <v/>
      </c>
      <c r="L17" s="118" t="str">
        <f t="shared" ca="1" si="9"/>
        <v/>
      </c>
      <c r="M17" s="120" t="str">
        <f t="shared" ca="1" si="10"/>
        <v/>
      </c>
      <c r="N17" s="118">
        <f t="shared" ca="1" si="11"/>
        <v>0</v>
      </c>
      <c r="O17" s="185"/>
    </row>
    <row r="18" spans="1:15" ht="22.5" customHeight="1">
      <c r="A18" s="186">
        <v>14</v>
      </c>
      <c r="B18" s="152" t="str">
        <f t="shared" ca="1" si="0"/>
        <v/>
      </c>
      <c r="C18" s="152" t="str">
        <f t="shared" ca="1" si="1"/>
        <v/>
      </c>
      <c r="D18" s="152" t="str">
        <f t="shared" ca="1" si="2"/>
        <v/>
      </c>
      <c r="E18" s="152" t="str">
        <f t="shared" ca="1" si="3"/>
        <v/>
      </c>
      <c r="F18" s="152" t="str">
        <f t="shared" ca="1" si="4"/>
        <v/>
      </c>
      <c r="G18" s="188" t="str">
        <f ca="1">IF(N18&gt;0,申請書!$AG$8,"")</f>
        <v/>
      </c>
      <c r="H18" s="118" t="str">
        <f t="shared" ca="1" si="5"/>
        <v/>
      </c>
      <c r="I18" s="119" t="str">
        <f t="shared" ca="1" si="6"/>
        <v/>
      </c>
      <c r="J18" s="118" t="str">
        <f t="shared" ca="1" si="7"/>
        <v/>
      </c>
      <c r="K18" s="118" t="str">
        <f t="shared" ca="1" si="8"/>
        <v/>
      </c>
      <c r="L18" s="118" t="str">
        <f t="shared" ca="1" si="9"/>
        <v/>
      </c>
      <c r="M18" s="120" t="str">
        <f t="shared" ca="1" si="10"/>
        <v/>
      </c>
      <c r="N18" s="118">
        <f t="shared" ca="1" si="11"/>
        <v>0</v>
      </c>
      <c r="O18" s="185"/>
    </row>
    <row r="19" spans="1:15" ht="22.5" customHeight="1">
      <c r="A19" s="186">
        <v>15</v>
      </c>
      <c r="B19" s="152" t="str">
        <f t="shared" ca="1" si="0"/>
        <v/>
      </c>
      <c r="C19" s="152" t="str">
        <f t="shared" ca="1" si="1"/>
        <v/>
      </c>
      <c r="D19" s="152" t="str">
        <f t="shared" ca="1" si="2"/>
        <v/>
      </c>
      <c r="E19" s="152" t="str">
        <f t="shared" ca="1" si="3"/>
        <v/>
      </c>
      <c r="F19" s="152" t="str">
        <f t="shared" ca="1" si="4"/>
        <v/>
      </c>
      <c r="G19" s="188" t="str">
        <f ca="1">IF(N19&gt;0,申請書!$AG$8,"")</f>
        <v/>
      </c>
      <c r="H19" s="118" t="str">
        <f t="shared" ca="1" si="5"/>
        <v/>
      </c>
      <c r="I19" s="119" t="str">
        <f t="shared" ca="1" si="6"/>
        <v/>
      </c>
      <c r="J19" s="118" t="str">
        <f t="shared" ca="1" si="7"/>
        <v/>
      </c>
      <c r="K19" s="118" t="str">
        <f t="shared" ca="1" si="8"/>
        <v/>
      </c>
      <c r="L19" s="118" t="str">
        <f t="shared" ca="1" si="9"/>
        <v/>
      </c>
      <c r="M19" s="120" t="str">
        <f t="shared" ca="1" si="10"/>
        <v/>
      </c>
      <c r="N19" s="118">
        <f t="shared" ca="1" si="11"/>
        <v>0</v>
      </c>
      <c r="O19" s="185"/>
    </row>
    <row r="20" spans="1:15" ht="11.25" customHeight="1"/>
    <row r="21" spans="1:15" customFormat="1">
      <c r="A21" s="7" t="s">
        <v>224</v>
      </c>
      <c r="B21" s="7"/>
      <c r="C21" s="7"/>
    </row>
    <row r="22" spans="1:15" customFormat="1" ht="16.5" customHeight="1">
      <c r="A22" s="115"/>
      <c r="B22" s="11" t="s">
        <v>223</v>
      </c>
      <c r="C22" s="7"/>
    </row>
    <row r="23" spans="1:15" customFormat="1" ht="16.5" customHeight="1">
      <c r="A23" s="115"/>
      <c r="B23" s="11"/>
      <c r="C23" s="7"/>
    </row>
    <row r="24" spans="1:15" customFormat="1" ht="16.5" customHeight="1">
      <c r="A24" s="12"/>
      <c r="B24" s="116"/>
      <c r="C24" s="7"/>
    </row>
    <row r="25" spans="1:15" customFormat="1" ht="16.5" customHeight="1">
      <c r="A25" s="12"/>
      <c r="B25" s="116"/>
      <c r="C25" s="7"/>
    </row>
    <row r="26" spans="1:15" customFormat="1" ht="22.5" customHeight="1"/>
    <row r="27" spans="1:15" customFormat="1" ht="22.5" customHeight="1"/>
    <row r="28" spans="1:15" customFormat="1" ht="22.5" customHeight="1"/>
    <row r="29" spans="1:15" customFormat="1" ht="22.5" customHeight="1"/>
    <row r="30" spans="1:15" customFormat="1" ht="22.5" customHeight="1"/>
    <row r="31" spans="1:15" customFormat="1" ht="22.5" customHeight="1"/>
    <row r="32" spans="1:15" customFormat="1" ht="22.5" customHeight="1"/>
    <row r="33" customFormat="1" ht="22.5" customHeight="1"/>
    <row r="34" customFormat="1" ht="22.5" customHeight="1"/>
    <row r="35" customFormat="1" ht="22.5" customHeight="1"/>
    <row r="36" customFormat="1" ht="22.5" customHeight="1"/>
  </sheetData>
  <sheetProtection insertColumns="0" insertRows="0" selectLockedCells="1" selectUnlockedCells="1"/>
  <mergeCells count="10">
    <mergeCell ref="A3:A4"/>
    <mergeCell ref="C3:C4"/>
    <mergeCell ref="B3:B4"/>
    <mergeCell ref="D3:D4"/>
    <mergeCell ref="S6:AL6"/>
    <mergeCell ref="F3:F4"/>
    <mergeCell ref="G3:G4"/>
    <mergeCell ref="O3:O4"/>
    <mergeCell ref="E3:E4"/>
    <mergeCell ref="H3:N3"/>
  </mergeCells>
  <phoneticPr fontId="3"/>
  <dataValidations count="1">
    <dataValidation type="list" allowBlank="1" showInputMessage="1" showErrorMessage="1" sqref="O5:O19">
      <formula1>"可"</formula1>
    </dataValidation>
  </dataValidations>
  <printOptions horizontalCentered="1"/>
  <pageMargins left="0.19685039370078741" right="0.19685039370078741" top="0.59055118110236227" bottom="0.39370078740157483" header="0" footer="0"/>
  <pageSetup paperSize="9" scale="5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72"/>
  <sheetViews>
    <sheetView showGridLines="0" tabSelected="1" view="pageBreakPreview" zoomScaleNormal="100" zoomScaleSheetLayoutView="100" workbookViewId="0">
      <selection activeCell="W8" sqref="W8:AF8"/>
    </sheetView>
  </sheetViews>
  <sheetFormatPr defaultColWidth="2.21875" defaultRowHeight="13.2"/>
  <cols>
    <col min="1" max="1" width="2.21875" style="2" customWidth="1"/>
    <col min="2" max="7" width="2.21875" style="2"/>
    <col min="8" max="19" width="2.44140625" style="2" bestFit="1" customWidth="1"/>
    <col min="20" max="39" width="2.21875" style="2"/>
    <col min="40" max="48" width="5.6640625" style="2" customWidth="1"/>
    <col min="49" max="57" width="2.21875" style="2"/>
    <col min="58" max="58" width="9.109375" style="2" bestFit="1" customWidth="1"/>
    <col min="59" max="16384" width="2.21875" style="2"/>
  </cols>
  <sheetData>
    <row r="1" spans="1:48">
      <c r="A1" s="2" t="s">
        <v>239</v>
      </c>
    </row>
    <row r="2" spans="1:48" ht="7.5" customHeight="1"/>
    <row r="3" spans="1:48">
      <c r="A3" s="292" t="s">
        <v>237</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4"/>
    </row>
    <row r="4" spans="1:48" ht="9" customHeight="1">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row>
    <row r="5" spans="1:48">
      <c r="A5" s="295" t="s">
        <v>52</v>
      </c>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7"/>
    </row>
    <row r="6" spans="1:48" ht="4.5" customHeight="1">
      <c r="A6" s="43"/>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5"/>
    </row>
    <row r="7" spans="1:48" ht="17.25" customHeight="1">
      <c r="A7" s="282" t="s">
        <v>22</v>
      </c>
      <c r="B7" s="283"/>
      <c r="C7" s="283"/>
      <c r="D7" s="283"/>
      <c r="E7" s="283"/>
      <c r="F7" s="283"/>
      <c r="G7" s="284"/>
      <c r="H7" s="319" t="s">
        <v>272</v>
      </c>
      <c r="I7" s="320"/>
      <c r="J7" s="320"/>
      <c r="K7" s="320"/>
      <c r="L7" s="320"/>
      <c r="M7" s="320"/>
      <c r="N7" s="321"/>
      <c r="O7" s="282" t="s">
        <v>53</v>
      </c>
      <c r="P7" s="283"/>
      <c r="Q7" s="283"/>
      <c r="R7" s="283"/>
      <c r="S7" s="284"/>
      <c r="T7" s="322" t="s">
        <v>262</v>
      </c>
      <c r="U7" s="323"/>
      <c r="V7" s="323"/>
      <c r="W7" s="323"/>
      <c r="X7" s="323"/>
      <c r="Y7" s="323"/>
      <c r="Z7" s="323"/>
      <c r="AA7" s="323"/>
      <c r="AB7" s="323"/>
      <c r="AC7" s="323"/>
      <c r="AD7" s="323"/>
      <c r="AE7" s="323"/>
      <c r="AF7" s="323"/>
      <c r="AG7" s="323"/>
      <c r="AH7" s="323"/>
      <c r="AI7" s="323"/>
      <c r="AJ7" s="323"/>
      <c r="AK7" s="323"/>
      <c r="AL7" s="323"/>
      <c r="AM7" s="324"/>
    </row>
    <row r="8" spans="1:48">
      <c r="A8" s="298" t="s">
        <v>54</v>
      </c>
      <c r="B8" s="299"/>
      <c r="C8" s="300"/>
      <c r="D8" s="282" t="s">
        <v>55</v>
      </c>
      <c r="E8" s="283"/>
      <c r="F8" s="283"/>
      <c r="G8" s="284"/>
      <c r="H8" s="23" t="s">
        <v>56</v>
      </c>
      <c r="I8" s="23"/>
      <c r="J8" s="23"/>
      <c r="K8" s="23"/>
      <c r="L8" s="23"/>
      <c r="M8" s="23"/>
      <c r="N8" s="23"/>
      <c r="O8" s="23"/>
      <c r="P8" s="23"/>
      <c r="Q8" s="23"/>
      <c r="R8" s="23"/>
      <c r="S8" s="24"/>
      <c r="T8" s="298" t="s">
        <v>57</v>
      </c>
      <c r="U8" s="299"/>
      <c r="V8" s="300"/>
      <c r="W8" s="282" t="s">
        <v>58</v>
      </c>
      <c r="X8" s="283"/>
      <c r="Y8" s="283"/>
      <c r="Z8" s="283"/>
      <c r="AA8" s="283"/>
      <c r="AB8" s="283"/>
      <c r="AC8" s="283"/>
      <c r="AD8" s="283"/>
      <c r="AE8" s="283"/>
      <c r="AF8" s="284"/>
      <c r="AG8" s="307" t="s">
        <v>59</v>
      </c>
      <c r="AH8" s="308"/>
      <c r="AI8" s="308"/>
      <c r="AJ8" s="308"/>
      <c r="AK8" s="308"/>
      <c r="AL8" s="308"/>
      <c r="AM8" s="309"/>
    </row>
    <row r="9" spans="1:48" ht="17.25" customHeight="1">
      <c r="A9" s="301"/>
      <c r="B9" s="302"/>
      <c r="C9" s="303"/>
      <c r="D9" s="304" t="s">
        <v>66</v>
      </c>
      <c r="E9" s="305"/>
      <c r="F9" s="305"/>
      <c r="G9" s="306"/>
      <c r="H9" s="310" t="s">
        <v>283</v>
      </c>
      <c r="I9" s="311"/>
      <c r="J9" s="311"/>
      <c r="K9" s="311"/>
      <c r="L9" s="311"/>
      <c r="M9" s="311"/>
      <c r="N9" s="311"/>
      <c r="O9" s="311"/>
      <c r="P9" s="311"/>
      <c r="Q9" s="311"/>
      <c r="R9" s="311"/>
      <c r="S9" s="312"/>
      <c r="T9" s="301"/>
      <c r="U9" s="302"/>
      <c r="V9" s="303"/>
      <c r="W9" s="313" t="s">
        <v>248</v>
      </c>
      <c r="X9" s="314"/>
      <c r="Y9" s="314"/>
      <c r="Z9" s="314"/>
      <c r="AA9" s="314"/>
      <c r="AB9" s="314"/>
      <c r="AC9" s="314"/>
      <c r="AD9" s="314"/>
      <c r="AE9" s="314"/>
      <c r="AF9" s="315"/>
      <c r="AG9" s="316" t="s">
        <v>246</v>
      </c>
      <c r="AH9" s="317"/>
      <c r="AI9" s="317"/>
      <c r="AJ9" s="317"/>
      <c r="AK9" s="317"/>
      <c r="AL9" s="317"/>
      <c r="AM9" s="318"/>
    </row>
    <row r="10" spans="1:48" s="3" customFormat="1" ht="20.25" customHeight="1">
      <c r="A10" s="27" t="s">
        <v>121</v>
      </c>
      <c r="B10" s="25"/>
      <c r="C10" s="28"/>
      <c r="D10" s="28"/>
      <c r="E10" s="26"/>
      <c r="F10" s="26"/>
      <c r="G10" s="26"/>
      <c r="H10" s="26"/>
      <c r="I10" s="26"/>
      <c r="J10" s="26"/>
      <c r="K10" s="29"/>
      <c r="L10" s="343" t="s">
        <v>166</v>
      </c>
      <c r="M10" s="344"/>
      <c r="N10" s="344"/>
      <c r="O10" s="344"/>
      <c r="P10" s="344"/>
      <c r="Q10" s="344"/>
      <c r="R10" s="344"/>
      <c r="S10" s="344"/>
      <c r="T10" s="344"/>
      <c r="U10" s="344"/>
      <c r="V10" s="344"/>
      <c r="W10" s="344"/>
      <c r="X10" s="344"/>
      <c r="Y10" s="345"/>
      <c r="Z10" s="338" t="s">
        <v>43</v>
      </c>
      <c r="AA10" s="339"/>
      <c r="AB10" s="340"/>
      <c r="AC10" s="323">
        <v>50</v>
      </c>
      <c r="AD10" s="323"/>
      <c r="AE10" s="341" t="s">
        <v>13</v>
      </c>
      <c r="AF10" s="342"/>
      <c r="AG10" s="335" t="s">
        <v>128</v>
      </c>
      <c r="AH10" s="336"/>
      <c r="AI10" s="337"/>
      <c r="AJ10" s="323">
        <v>31</v>
      </c>
      <c r="AK10" s="323"/>
      <c r="AL10" s="341" t="s">
        <v>13</v>
      </c>
      <c r="AM10" s="342"/>
      <c r="AP10" s="325"/>
      <c r="AQ10" s="325"/>
      <c r="AR10" s="325"/>
      <c r="AS10" s="325"/>
      <c r="AT10" s="325"/>
      <c r="AU10" s="325"/>
    </row>
    <row r="11" spans="1:48" s="3" customFormat="1" ht="18" customHeight="1">
      <c r="A11" s="346" t="s">
        <v>6</v>
      </c>
      <c r="B11" s="347"/>
      <c r="C11" s="347"/>
      <c r="D11" s="347"/>
      <c r="E11" s="347"/>
      <c r="F11" s="347"/>
      <c r="G11" s="347"/>
      <c r="H11" s="348"/>
      <c r="I11" s="10"/>
      <c r="J11" s="46" t="s">
        <v>144</v>
      </c>
      <c r="K11" s="47"/>
      <c r="L11" s="48"/>
      <c r="M11" s="48"/>
      <c r="N11" s="48"/>
      <c r="O11" s="48"/>
      <c r="P11" s="48"/>
      <c r="Q11" s="48"/>
      <c r="R11" s="48"/>
      <c r="S11" s="48"/>
      <c r="T11" s="48"/>
      <c r="U11" s="48"/>
      <c r="V11" s="48"/>
      <c r="W11" s="48"/>
      <c r="X11" s="48"/>
      <c r="Y11" s="10"/>
      <c r="Z11" s="46" t="s">
        <v>145</v>
      </c>
      <c r="AA11" s="47"/>
      <c r="AB11" s="48"/>
      <c r="AC11" s="48"/>
      <c r="AD11" s="48"/>
      <c r="AE11" s="48"/>
      <c r="AF11" s="48"/>
      <c r="AG11" s="48"/>
      <c r="AH11" s="48"/>
      <c r="AI11" s="48"/>
      <c r="AJ11" s="48"/>
      <c r="AK11" s="48"/>
      <c r="AL11" s="48"/>
      <c r="AM11" s="52"/>
    </row>
    <row r="12" spans="1:48" s="3" customFormat="1" ht="18" customHeight="1">
      <c r="A12" s="349"/>
      <c r="B12" s="350"/>
      <c r="C12" s="350"/>
      <c r="D12" s="350"/>
      <c r="E12" s="350"/>
      <c r="F12" s="350"/>
      <c r="G12" s="350"/>
      <c r="H12" s="351"/>
      <c r="I12" s="15"/>
      <c r="J12" s="49" t="s">
        <v>48</v>
      </c>
      <c r="K12" s="50"/>
      <c r="L12" s="51"/>
      <c r="M12" s="51"/>
      <c r="N12" s="51"/>
      <c r="O12" s="51"/>
      <c r="P12" s="51"/>
      <c r="Q12" s="51"/>
      <c r="R12" s="51"/>
      <c r="S12" s="51"/>
      <c r="T12" s="51"/>
      <c r="U12" s="50"/>
      <c r="V12" s="51"/>
      <c r="W12" s="51"/>
      <c r="X12" s="51"/>
      <c r="Y12" s="9"/>
      <c r="Z12" s="53" t="s">
        <v>47</v>
      </c>
      <c r="AA12" s="50"/>
      <c r="AB12" s="51"/>
      <c r="AC12" s="51"/>
      <c r="AD12" s="51"/>
      <c r="AE12" s="51"/>
      <c r="AF12" s="51"/>
      <c r="AG12" s="51"/>
      <c r="AH12" s="51"/>
      <c r="AI12" s="51"/>
      <c r="AJ12" s="51"/>
      <c r="AK12" s="51"/>
      <c r="AL12" s="51"/>
      <c r="AM12" s="54"/>
    </row>
    <row r="13" spans="1:48" s="3" customFormat="1" ht="9" customHeight="1">
      <c r="A13" s="55"/>
      <c r="B13" s="56"/>
      <c r="C13" s="56"/>
      <c r="D13" s="56"/>
      <c r="E13" s="56"/>
      <c r="F13" s="56"/>
      <c r="G13" s="56"/>
      <c r="H13" s="56"/>
      <c r="I13" s="57"/>
      <c r="J13" s="58"/>
      <c r="K13" s="57"/>
      <c r="L13" s="59"/>
      <c r="M13" s="59"/>
      <c r="N13" s="59"/>
      <c r="O13" s="59"/>
      <c r="P13" s="59"/>
      <c r="Q13" s="59"/>
      <c r="R13" s="59"/>
      <c r="S13" s="59"/>
      <c r="T13" s="59"/>
      <c r="U13" s="60"/>
      <c r="V13" s="59"/>
      <c r="W13" s="59"/>
      <c r="X13" s="59"/>
      <c r="Y13" s="49"/>
      <c r="Z13" s="53"/>
      <c r="AA13" s="50"/>
      <c r="AB13" s="51"/>
      <c r="AC13" s="51"/>
      <c r="AD13" s="51"/>
      <c r="AE13" s="51"/>
      <c r="AF13" s="51"/>
      <c r="AG13" s="51"/>
      <c r="AH13" s="51"/>
      <c r="AI13" s="51"/>
      <c r="AJ13" s="51"/>
      <c r="AK13" s="51"/>
      <c r="AL13" s="59"/>
      <c r="AM13" s="61"/>
    </row>
    <row r="14" spans="1:48" s="3" customFormat="1" ht="12">
      <c r="A14" s="295" t="s">
        <v>107</v>
      </c>
      <c r="B14" s="296"/>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7"/>
    </row>
    <row r="15" spans="1:48" s="3" customFormat="1" ht="4.5" customHeight="1">
      <c r="A15" s="62"/>
      <c r="B15" s="62"/>
      <c r="C15" s="62"/>
      <c r="D15" s="62"/>
      <c r="E15" s="62"/>
      <c r="F15" s="62"/>
      <c r="G15" s="62"/>
      <c r="H15" s="62"/>
      <c r="I15" s="58"/>
      <c r="J15" s="63"/>
      <c r="K15" s="57"/>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row>
    <row r="16" spans="1:48" s="3" customFormat="1" ht="19.5" customHeight="1">
      <c r="A16" s="266" t="s">
        <v>201</v>
      </c>
      <c r="B16" s="266"/>
      <c r="C16" s="266"/>
      <c r="D16" s="266"/>
      <c r="E16" s="266"/>
      <c r="F16" s="266"/>
      <c r="G16" s="266"/>
      <c r="H16" s="266"/>
      <c r="I16" s="266"/>
      <c r="J16" s="266"/>
      <c r="K16" s="266"/>
      <c r="L16" s="266"/>
      <c r="M16" s="266"/>
      <c r="N16" s="266"/>
      <c r="O16" s="266"/>
      <c r="P16" s="266"/>
      <c r="Q16" s="266"/>
      <c r="R16" s="266"/>
      <c r="S16" s="266"/>
      <c r="T16" s="266"/>
      <c r="U16" s="266"/>
      <c r="V16" s="266"/>
      <c r="W16" s="266"/>
      <c r="X16" s="265" t="s">
        <v>247</v>
      </c>
      <c r="Y16" s="265"/>
      <c r="Z16" s="265"/>
      <c r="AA16" s="267" t="s">
        <v>220</v>
      </c>
      <c r="AB16" s="268"/>
      <c r="AC16" s="268"/>
      <c r="AD16" s="268"/>
      <c r="AE16" s="268"/>
      <c r="AF16" s="268"/>
      <c r="AG16" s="268"/>
      <c r="AH16" s="268"/>
      <c r="AI16" s="268"/>
      <c r="AJ16" s="268"/>
      <c r="AK16" s="268"/>
      <c r="AL16" s="268"/>
      <c r="AM16" s="268"/>
    </row>
    <row r="17" spans="1:48" s="3" customFormat="1" ht="19.5" customHeight="1">
      <c r="A17" s="266" t="s">
        <v>122</v>
      </c>
      <c r="B17" s="266"/>
      <c r="C17" s="266"/>
      <c r="D17" s="266"/>
      <c r="E17" s="266"/>
      <c r="F17" s="266"/>
      <c r="G17" s="266"/>
      <c r="H17" s="266"/>
      <c r="I17" s="266"/>
      <c r="J17" s="266"/>
      <c r="K17" s="266"/>
      <c r="L17" s="266"/>
      <c r="M17" s="266"/>
      <c r="N17" s="266"/>
      <c r="O17" s="266"/>
      <c r="P17" s="266"/>
      <c r="Q17" s="266"/>
      <c r="R17" s="266"/>
      <c r="S17" s="266"/>
      <c r="T17" s="266"/>
      <c r="U17" s="266"/>
      <c r="V17" s="266"/>
      <c r="W17" s="266"/>
      <c r="X17" s="265" t="s">
        <v>247</v>
      </c>
      <c r="Y17" s="265"/>
      <c r="Z17" s="265"/>
      <c r="AA17" s="267" t="s">
        <v>108</v>
      </c>
      <c r="AB17" s="268"/>
      <c r="AC17" s="268"/>
      <c r="AD17" s="268"/>
      <c r="AE17" s="268"/>
      <c r="AF17" s="268"/>
      <c r="AG17" s="268"/>
      <c r="AH17" s="268"/>
      <c r="AI17" s="268"/>
      <c r="AJ17" s="268"/>
      <c r="AK17" s="268"/>
      <c r="AL17" s="268"/>
      <c r="AM17" s="268"/>
    </row>
    <row r="18" spans="1:48" s="3" customFormat="1" ht="9" customHeight="1">
      <c r="A18" s="62"/>
      <c r="B18" s="62"/>
      <c r="C18" s="62"/>
      <c r="D18" s="62"/>
      <c r="E18" s="62"/>
      <c r="F18" s="62"/>
      <c r="G18" s="62"/>
      <c r="H18" s="62"/>
      <c r="I18" s="58"/>
      <c r="J18" s="63"/>
      <c r="K18" s="57"/>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row>
    <row r="19" spans="1:48" s="3" customFormat="1" ht="12">
      <c r="A19" s="295" t="s">
        <v>109</v>
      </c>
      <c r="B19" s="296"/>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7"/>
    </row>
    <row r="20" spans="1:48" s="3" customFormat="1" ht="6" customHeight="1" thickBot="1">
      <c r="A20" s="62"/>
      <c r="B20" s="62"/>
      <c r="C20" s="62"/>
      <c r="D20" s="62"/>
      <c r="E20" s="62"/>
      <c r="F20" s="62"/>
      <c r="G20" s="62"/>
      <c r="H20" s="62"/>
      <c r="I20" s="58"/>
      <c r="J20" s="63"/>
      <c r="K20" s="57"/>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row>
    <row r="21" spans="1:48" s="3" customFormat="1" ht="19.5" customHeight="1" thickBot="1">
      <c r="A21" s="64" t="s">
        <v>186</v>
      </c>
      <c r="B21" s="62"/>
      <c r="C21" s="62"/>
      <c r="D21" s="62"/>
      <c r="E21" s="62"/>
      <c r="F21" s="62"/>
      <c r="G21" s="62"/>
      <c r="H21" s="62"/>
      <c r="I21" s="168" t="s">
        <v>141</v>
      </c>
      <c r="J21" s="63"/>
      <c r="K21" s="57"/>
      <c r="L21" s="59"/>
      <c r="M21" s="59"/>
      <c r="N21" s="59"/>
      <c r="O21" s="59"/>
      <c r="P21" s="59"/>
      <c r="Q21" s="59"/>
      <c r="R21" s="59"/>
      <c r="S21" s="59"/>
      <c r="T21" s="59"/>
      <c r="U21" s="59"/>
      <c r="V21" s="59"/>
      <c r="W21" s="59"/>
      <c r="X21" s="59"/>
      <c r="Y21" s="59"/>
      <c r="Z21" s="59"/>
      <c r="AA21" s="59"/>
      <c r="AB21" s="59"/>
      <c r="AC21" s="59"/>
      <c r="AD21" s="59"/>
      <c r="AE21" s="364" t="s">
        <v>124</v>
      </c>
      <c r="AF21" s="365"/>
      <c r="AG21" s="365"/>
      <c r="AH21" s="366"/>
      <c r="AI21" s="352">
        <f>(20*M22+5*V22)*10+AE22</f>
        <v>610</v>
      </c>
      <c r="AJ21" s="353"/>
      <c r="AK21" s="353"/>
      <c r="AL21" s="326" t="s">
        <v>12</v>
      </c>
      <c r="AM21" s="327"/>
    </row>
    <row r="22" spans="1:48" s="3" customFormat="1" ht="19.5" customHeight="1">
      <c r="A22" s="30" t="s">
        <v>39</v>
      </c>
      <c r="B22" s="31"/>
      <c r="C22" s="32"/>
      <c r="D22" s="32"/>
      <c r="E22" s="32"/>
      <c r="F22" s="32"/>
      <c r="G22" s="33"/>
      <c r="H22" s="328" t="s">
        <v>40</v>
      </c>
      <c r="I22" s="329"/>
      <c r="J22" s="329"/>
      <c r="K22" s="329"/>
      <c r="L22" s="330"/>
      <c r="M22" s="331">
        <f>COUNTIFS(職員表!$H6:$H85,$H$7,職員表!$O6:$O85,20,職員表!$I6:$I85,個票1!$L$10)</f>
        <v>3</v>
      </c>
      <c r="N22" s="331"/>
      <c r="O22" s="331"/>
      <c r="P22" s="22" t="s">
        <v>41</v>
      </c>
      <c r="Q22" s="332" t="s">
        <v>42</v>
      </c>
      <c r="R22" s="333"/>
      <c r="S22" s="333"/>
      <c r="T22" s="333"/>
      <c r="U22" s="334"/>
      <c r="V22" s="331">
        <f>COUNTIFS(職員表!$H6:$H85,$H7,職員表!$O6:$O85,5,職員表!$I6:$I85,個票1!$L$10)</f>
        <v>0</v>
      </c>
      <c r="W22" s="331"/>
      <c r="X22" s="331"/>
      <c r="Y22" s="72" t="s">
        <v>41</v>
      </c>
      <c r="Z22" s="124" t="s">
        <v>142</v>
      </c>
      <c r="AA22" s="125"/>
      <c r="AB22" s="125"/>
      <c r="AC22" s="125"/>
      <c r="AD22" s="126"/>
      <c r="AE22" s="383">
        <v>10</v>
      </c>
      <c r="AF22" s="384"/>
      <c r="AG22" s="384"/>
      <c r="AH22" s="385" t="s">
        <v>12</v>
      </c>
      <c r="AI22" s="385"/>
      <c r="AJ22" s="135" t="s">
        <v>143</v>
      </c>
      <c r="AK22" s="51"/>
      <c r="AL22" s="51"/>
      <c r="AM22" s="54"/>
      <c r="AO22" s="3" t="str">
        <f>IF(M22=0,,"有")</f>
        <v>有</v>
      </c>
    </row>
    <row r="23" spans="1:48" s="3" customFormat="1" ht="7.5" customHeight="1" thickBot="1">
      <c r="A23" s="62"/>
      <c r="B23" s="62"/>
      <c r="C23" s="62"/>
      <c r="D23" s="62"/>
      <c r="E23" s="62"/>
      <c r="F23" s="62"/>
      <c r="G23" s="62"/>
      <c r="H23" s="62"/>
      <c r="I23" s="58"/>
      <c r="J23" s="63"/>
      <c r="K23" s="57"/>
      <c r="L23" s="59"/>
      <c r="M23" s="59"/>
      <c r="N23" s="59"/>
      <c r="O23" s="59"/>
      <c r="P23" s="59"/>
      <c r="Q23" s="59"/>
      <c r="R23" s="59"/>
      <c r="S23" s="59"/>
      <c r="T23" s="59"/>
      <c r="U23" s="59"/>
      <c r="V23" s="59"/>
      <c r="W23" s="59"/>
      <c r="X23" s="96"/>
      <c r="Y23" s="44"/>
      <c r="Z23" s="44"/>
      <c r="AA23" s="44"/>
      <c r="AB23" s="44"/>
      <c r="AC23" s="44"/>
      <c r="AD23" s="48"/>
      <c r="AE23" s="59"/>
      <c r="AF23" s="59"/>
      <c r="AG23" s="59"/>
      <c r="AH23" s="59"/>
      <c r="AI23" s="59"/>
      <c r="AJ23" s="59"/>
      <c r="AK23" s="59"/>
      <c r="AL23" s="59"/>
      <c r="AM23" s="59"/>
    </row>
    <row r="24" spans="1:48" ht="19.5" customHeight="1" thickBot="1">
      <c r="A24" s="65" t="s">
        <v>212</v>
      </c>
      <c r="B24" s="62"/>
      <c r="C24" s="56"/>
      <c r="D24" s="62"/>
      <c r="E24" s="66"/>
      <c r="F24" s="62"/>
      <c r="G24" s="62"/>
      <c r="H24" s="62"/>
      <c r="I24" s="62"/>
      <c r="J24" s="67"/>
      <c r="K24" s="67"/>
      <c r="L24" s="67"/>
      <c r="M24" s="67"/>
      <c r="N24" s="67"/>
      <c r="O24" s="68"/>
      <c r="P24" s="69"/>
      <c r="Q24" s="70"/>
      <c r="R24" s="70"/>
      <c r="S24" s="67"/>
      <c r="T24" s="63"/>
      <c r="U24" s="67"/>
      <c r="V24" s="67"/>
      <c r="W24" s="56"/>
      <c r="X24" s="354" t="s">
        <v>126</v>
      </c>
      <c r="Y24" s="355"/>
      <c r="Z24" s="355"/>
      <c r="AA24" s="355"/>
      <c r="AB24" s="356"/>
      <c r="AC24" s="357" t="s">
        <v>123</v>
      </c>
      <c r="AD24" s="102" t="s">
        <v>49</v>
      </c>
      <c r="AE24" s="103"/>
      <c r="AF24" s="103"/>
      <c r="AG24" s="104"/>
      <c r="AH24" s="103"/>
      <c r="AI24" s="352">
        <f>MIN(X25,ROUNDDOWN(H37/1000,0))</f>
        <v>1215</v>
      </c>
      <c r="AJ24" s="353"/>
      <c r="AK24" s="353"/>
      <c r="AL24" s="326" t="s">
        <v>12</v>
      </c>
      <c r="AM24" s="327"/>
    </row>
    <row r="25" spans="1:48">
      <c r="A25" s="65"/>
      <c r="B25" s="62"/>
      <c r="C25" s="138" t="s">
        <v>146</v>
      </c>
      <c r="D25" s="62"/>
      <c r="E25" s="66"/>
      <c r="F25" s="62"/>
      <c r="G25" s="62"/>
      <c r="H25" s="62"/>
      <c r="I25" s="62"/>
      <c r="J25" s="67"/>
      <c r="K25" s="67"/>
      <c r="L25" s="67"/>
      <c r="M25" s="67"/>
      <c r="N25" s="67"/>
      <c r="O25" s="68"/>
      <c r="P25" s="69"/>
      <c r="Q25" s="70"/>
      <c r="R25" s="70"/>
      <c r="S25" s="67"/>
      <c r="T25" s="63"/>
      <c r="U25" s="67"/>
      <c r="V25" s="67"/>
      <c r="W25" s="71"/>
      <c r="X25" s="358">
        <f>VLOOKUP(L10,計算用!A3:G34,2,FALSE)</f>
        <v>1215</v>
      </c>
      <c r="Y25" s="359"/>
      <c r="Z25" s="359"/>
      <c r="AA25" s="360" t="s">
        <v>12</v>
      </c>
      <c r="AB25" s="361"/>
      <c r="AC25" s="357"/>
      <c r="AD25" s="100" t="s">
        <v>25</v>
      </c>
      <c r="AE25" s="105"/>
      <c r="AF25" s="105"/>
      <c r="AG25" s="105"/>
      <c r="AH25" s="107"/>
      <c r="AI25" s="362"/>
      <c r="AJ25" s="363"/>
      <c r="AK25" s="363"/>
      <c r="AL25" s="367" t="s">
        <v>12</v>
      </c>
      <c r="AM25" s="368"/>
      <c r="AV25" s="3"/>
    </row>
    <row r="26" spans="1:48">
      <c r="A26" s="56" t="s">
        <v>147</v>
      </c>
      <c r="B26" s="62"/>
      <c r="C26" s="56"/>
      <c r="D26" s="62"/>
      <c r="E26" s="66"/>
      <c r="F26" s="62"/>
      <c r="G26" s="62"/>
      <c r="H26" s="62"/>
      <c r="I26" s="62"/>
      <c r="J26" s="67"/>
      <c r="K26" s="67"/>
      <c r="L26" s="67"/>
      <c r="M26" s="67"/>
      <c r="N26" s="67"/>
      <c r="O26" s="68"/>
      <c r="P26" s="69"/>
      <c r="Q26" s="70"/>
      <c r="R26" s="70"/>
      <c r="S26" s="67"/>
      <c r="T26" s="63"/>
      <c r="U26" s="67"/>
      <c r="V26" s="67"/>
      <c r="W26" s="71"/>
      <c r="X26" s="358"/>
      <c r="Y26" s="359"/>
      <c r="Z26" s="359"/>
      <c r="AA26" s="360"/>
      <c r="AB26" s="361"/>
      <c r="AC26" s="357"/>
      <c r="AD26" s="98" t="s">
        <v>26</v>
      </c>
      <c r="AE26" s="106"/>
      <c r="AF26" s="106"/>
      <c r="AG26" s="106"/>
      <c r="AH26" s="97"/>
      <c r="AI26" s="369">
        <f>SUM(AI24:AK25)</f>
        <v>1215</v>
      </c>
      <c r="AJ26" s="370"/>
      <c r="AK26" s="370"/>
      <c r="AL26" s="371" t="s">
        <v>12</v>
      </c>
      <c r="AM26" s="372"/>
    </row>
    <row r="27" spans="1:48" ht="15" customHeight="1">
      <c r="A27" s="282" t="s">
        <v>110</v>
      </c>
      <c r="B27" s="283"/>
      <c r="C27" s="283"/>
      <c r="D27" s="283"/>
      <c r="E27" s="283"/>
      <c r="F27" s="283"/>
      <c r="G27" s="284"/>
      <c r="H27" s="283" t="s">
        <v>111</v>
      </c>
      <c r="I27" s="283"/>
      <c r="J27" s="283"/>
      <c r="K27" s="283"/>
      <c r="L27" s="283"/>
      <c r="M27" s="282" t="s">
        <v>7</v>
      </c>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84"/>
    </row>
    <row r="28" spans="1:48" ht="15" customHeight="1">
      <c r="A28" s="127" t="s">
        <v>112</v>
      </c>
      <c r="B28" s="128"/>
      <c r="C28" s="128"/>
      <c r="D28" s="128"/>
      <c r="E28" s="129"/>
      <c r="F28" s="129"/>
      <c r="G28" s="130"/>
      <c r="H28" s="285">
        <v>10000</v>
      </c>
      <c r="I28" s="285"/>
      <c r="J28" s="285"/>
      <c r="K28" s="285"/>
      <c r="L28" s="285"/>
      <c r="M28" s="286" t="s">
        <v>246</v>
      </c>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7"/>
      <c r="AM28" s="288"/>
    </row>
    <row r="29" spans="1:48" ht="15" customHeight="1">
      <c r="A29" s="73" t="s">
        <v>113</v>
      </c>
      <c r="B29" s="74"/>
      <c r="C29" s="74"/>
      <c r="D29" s="74"/>
      <c r="E29" s="75"/>
      <c r="F29" s="75"/>
      <c r="G29" s="76"/>
      <c r="H29" s="278">
        <v>10000</v>
      </c>
      <c r="I29" s="278"/>
      <c r="J29" s="278"/>
      <c r="K29" s="278"/>
      <c r="L29" s="278"/>
      <c r="M29" s="279" t="s">
        <v>245</v>
      </c>
      <c r="N29" s="280"/>
      <c r="O29" s="280"/>
      <c r="P29" s="280"/>
      <c r="Q29" s="280"/>
      <c r="R29" s="280"/>
      <c r="S29" s="280"/>
      <c r="T29" s="280"/>
      <c r="U29" s="280"/>
      <c r="V29" s="280"/>
      <c r="W29" s="280"/>
      <c r="X29" s="280"/>
      <c r="Y29" s="280"/>
      <c r="Z29" s="280"/>
      <c r="AA29" s="280"/>
      <c r="AB29" s="280"/>
      <c r="AC29" s="280"/>
      <c r="AD29" s="280"/>
      <c r="AE29" s="280"/>
      <c r="AF29" s="280"/>
      <c r="AG29" s="280"/>
      <c r="AH29" s="280"/>
      <c r="AI29" s="280"/>
      <c r="AJ29" s="280"/>
      <c r="AK29" s="280"/>
      <c r="AL29" s="280"/>
      <c r="AM29" s="281"/>
    </row>
    <row r="30" spans="1:48" ht="15" customHeight="1">
      <c r="A30" s="73" t="s">
        <v>114</v>
      </c>
      <c r="B30" s="74"/>
      <c r="C30" s="74"/>
      <c r="D30" s="74"/>
      <c r="E30" s="75"/>
      <c r="F30" s="75"/>
      <c r="G30" s="76"/>
      <c r="H30" s="278">
        <v>10000</v>
      </c>
      <c r="I30" s="278"/>
      <c r="J30" s="278"/>
      <c r="K30" s="278"/>
      <c r="L30" s="278"/>
      <c r="M30" s="279" t="s">
        <v>245</v>
      </c>
      <c r="N30" s="280"/>
      <c r="O30" s="280"/>
      <c r="P30" s="280"/>
      <c r="Q30" s="280"/>
      <c r="R30" s="280"/>
      <c r="S30" s="280"/>
      <c r="T30" s="280"/>
      <c r="U30" s="280"/>
      <c r="V30" s="280"/>
      <c r="W30" s="280"/>
      <c r="X30" s="280"/>
      <c r="Y30" s="280"/>
      <c r="Z30" s="280"/>
      <c r="AA30" s="280"/>
      <c r="AB30" s="280"/>
      <c r="AC30" s="280"/>
      <c r="AD30" s="280"/>
      <c r="AE30" s="280"/>
      <c r="AF30" s="280"/>
      <c r="AG30" s="280"/>
      <c r="AH30" s="280"/>
      <c r="AI30" s="280"/>
      <c r="AJ30" s="280"/>
      <c r="AK30" s="280"/>
      <c r="AL30" s="280"/>
      <c r="AM30" s="281"/>
    </row>
    <row r="31" spans="1:48" ht="15" customHeight="1">
      <c r="A31" s="73" t="s">
        <v>115</v>
      </c>
      <c r="B31" s="74"/>
      <c r="C31" s="74"/>
      <c r="D31" s="74"/>
      <c r="E31" s="75"/>
      <c r="F31" s="75"/>
      <c r="G31" s="76"/>
      <c r="H31" s="278">
        <v>10000</v>
      </c>
      <c r="I31" s="278"/>
      <c r="J31" s="278"/>
      <c r="K31" s="278"/>
      <c r="L31" s="278"/>
      <c r="M31" s="279" t="s">
        <v>245</v>
      </c>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1"/>
    </row>
    <row r="32" spans="1:48" ht="15" customHeight="1">
      <c r="A32" s="73" t="s">
        <v>116</v>
      </c>
      <c r="B32" s="74"/>
      <c r="C32" s="74"/>
      <c r="D32" s="74"/>
      <c r="E32" s="75"/>
      <c r="F32" s="75"/>
      <c r="G32" s="76"/>
      <c r="H32" s="278">
        <v>200000</v>
      </c>
      <c r="I32" s="278"/>
      <c r="J32" s="278"/>
      <c r="K32" s="278"/>
      <c r="L32" s="278"/>
      <c r="M32" s="279" t="s">
        <v>245</v>
      </c>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1"/>
    </row>
    <row r="33" spans="1:48" ht="15" customHeight="1">
      <c r="A33" s="73" t="s">
        <v>117</v>
      </c>
      <c r="B33" s="74"/>
      <c r="C33" s="74"/>
      <c r="D33" s="74"/>
      <c r="E33" s="75"/>
      <c r="F33" s="75"/>
      <c r="G33" s="76"/>
      <c r="H33" s="278">
        <v>10000</v>
      </c>
      <c r="I33" s="278"/>
      <c r="J33" s="278"/>
      <c r="K33" s="278"/>
      <c r="L33" s="278"/>
      <c r="M33" s="279" t="s">
        <v>245</v>
      </c>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1"/>
      <c r="AV33" s="3"/>
    </row>
    <row r="34" spans="1:48" ht="15" customHeight="1">
      <c r="A34" s="73" t="s">
        <v>118</v>
      </c>
      <c r="B34" s="74"/>
      <c r="C34" s="74"/>
      <c r="D34" s="74"/>
      <c r="E34" s="75"/>
      <c r="F34" s="75"/>
      <c r="G34" s="76"/>
      <c r="H34" s="278">
        <v>10000</v>
      </c>
      <c r="I34" s="278"/>
      <c r="J34" s="278"/>
      <c r="K34" s="278"/>
      <c r="L34" s="278"/>
      <c r="M34" s="279" t="s">
        <v>245</v>
      </c>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1"/>
    </row>
    <row r="35" spans="1:48" ht="15" customHeight="1">
      <c r="A35" s="73" t="s">
        <v>119</v>
      </c>
      <c r="B35" s="77"/>
      <c r="C35" s="77"/>
      <c r="D35" s="77"/>
      <c r="E35" s="77"/>
      <c r="F35" s="77"/>
      <c r="G35" s="78"/>
      <c r="H35" s="278">
        <v>10000</v>
      </c>
      <c r="I35" s="278"/>
      <c r="J35" s="278"/>
      <c r="K35" s="278"/>
      <c r="L35" s="278"/>
      <c r="M35" s="279" t="s">
        <v>245</v>
      </c>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1"/>
    </row>
    <row r="36" spans="1:48" ht="15" customHeight="1">
      <c r="A36" s="79" t="s">
        <v>120</v>
      </c>
      <c r="B36" s="80"/>
      <c r="C36" s="80"/>
      <c r="D36" s="80"/>
      <c r="E36" s="81"/>
      <c r="F36" s="81"/>
      <c r="G36" s="82"/>
      <c r="H36" s="269">
        <v>1000000</v>
      </c>
      <c r="I36" s="269"/>
      <c r="J36" s="269"/>
      <c r="K36" s="269"/>
      <c r="L36" s="269"/>
      <c r="M36" s="270" t="s">
        <v>245</v>
      </c>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1"/>
      <c r="AK36" s="271"/>
      <c r="AL36" s="271"/>
      <c r="AM36" s="272"/>
    </row>
    <row r="37" spans="1:48" ht="15" customHeight="1">
      <c r="A37" s="83" t="s">
        <v>16</v>
      </c>
      <c r="B37" s="84"/>
      <c r="C37" s="84"/>
      <c r="D37" s="84"/>
      <c r="E37" s="84"/>
      <c r="F37" s="84"/>
      <c r="G37" s="85"/>
      <c r="H37" s="273">
        <f>SUM(H28:L36)</f>
        <v>1270000</v>
      </c>
      <c r="I37" s="273"/>
      <c r="J37" s="273"/>
      <c r="K37" s="273"/>
      <c r="L37" s="274"/>
      <c r="M37" s="275"/>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7"/>
    </row>
    <row r="38" spans="1:48" ht="7.5" customHeight="1">
      <c r="A38" s="86"/>
      <c r="B38" s="86"/>
      <c r="C38" s="86"/>
      <c r="D38" s="86"/>
      <c r="E38" s="87"/>
      <c r="F38" s="87"/>
      <c r="G38" s="87"/>
      <c r="H38" s="87"/>
      <c r="I38" s="87"/>
      <c r="J38" s="88"/>
      <c r="K38" s="88"/>
      <c r="L38" s="88"/>
      <c r="M38" s="88"/>
      <c r="N38" s="88"/>
      <c r="O38" s="89"/>
      <c r="P38" s="89"/>
      <c r="Q38" s="89"/>
      <c r="R38" s="89"/>
      <c r="S38" s="89"/>
      <c r="T38" s="89"/>
      <c r="U38" s="89"/>
      <c r="V38" s="89"/>
      <c r="W38" s="89"/>
      <c r="X38" s="89"/>
      <c r="Y38" s="89"/>
      <c r="Z38" s="89"/>
      <c r="AA38" s="89"/>
      <c r="AB38" s="89"/>
      <c r="AC38" s="89"/>
      <c r="AD38" s="89"/>
      <c r="AE38" s="89"/>
      <c r="AF38" s="89"/>
      <c r="AG38" s="89"/>
      <c r="AH38" s="141"/>
      <c r="AI38" s="89"/>
      <c r="AJ38" s="89"/>
      <c r="AK38" s="89"/>
      <c r="AL38" s="89"/>
      <c r="AM38" s="89"/>
    </row>
    <row r="39" spans="1:48" ht="19.5" customHeight="1" thickBot="1">
      <c r="A39" s="65" t="s">
        <v>213</v>
      </c>
      <c r="B39" s="62"/>
      <c r="C39" s="137"/>
      <c r="D39" s="62"/>
      <c r="E39" s="66"/>
      <c r="F39" s="62"/>
      <c r="G39" s="62"/>
      <c r="H39" s="62"/>
      <c r="I39" s="62"/>
      <c r="J39" s="67"/>
      <c r="K39" s="67"/>
      <c r="L39" s="67"/>
      <c r="M39" s="67"/>
      <c r="N39" s="67"/>
      <c r="O39" s="68"/>
      <c r="P39" s="69"/>
      <c r="Q39" s="70"/>
      <c r="R39" s="70"/>
      <c r="S39" s="67"/>
      <c r="T39" s="63"/>
      <c r="U39" s="67"/>
      <c r="V39" s="67"/>
      <c r="W39" s="137"/>
      <c r="X39" s="289" t="s">
        <v>126</v>
      </c>
      <c r="Y39" s="290"/>
      <c r="Z39" s="290"/>
      <c r="AA39" s="290"/>
      <c r="AB39" s="291"/>
      <c r="AC39" s="392"/>
      <c r="AD39" s="136"/>
      <c r="AE39" s="136"/>
      <c r="AF39" s="136"/>
      <c r="AG39" s="136"/>
      <c r="AH39" s="136"/>
      <c r="AI39" s="393"/>
      <c r="AJ39" s="393"/>
      <c r="AK39" s="393"/>
      <c r="AL39" s="394"/>
      <c r="AM39" s="394"/>
    </row>
    <row r="40" spans="1:48" ht="13.8" thickBot="1">
      <c r="A40" s="65"/>
      <c r="B40" s="62"/>
      <c r="C40" s="138" t="s">
        <v>183</v>
      </c>
      <c r="D40" s="62"/>
      <c r="E40" s="66"/>
      <c r="F40" s="62"/>
      <c r="G40" s="62"/>
      <c r="H40" s="62"/>
      <c r="I40" s="62"/>
      <c r="J40" s="67"/>
      <c r="K40" s="67"/>
      <c r="L40" s="67"/>
      <c r="M40" s="67"/>
      <c r="N40" s="67"/>
      <c r="O40" s="68"/>
      <c r="P40" s="69"/>
      <c r="Q40" s="70"/>
      <c r="R40" s="70"/>
      <c r="S40" s="67"/>
      <c r="T40" s="63"/>
      <c r="U40" s="67"/>
      <c r="V40" s="67"/>
      <c r="W40" s="71"/>
      <c r="X40" s="395">
        <f>VLOOKUP(L10,計算用!A3:G34,5,FALSE)</f>
        <v>3000</v>
      </c>
      <c r="Y40" s="396"/>
      <c r="Z40" s="396"/>
      <c r="AA40" s="397" t="s">
        <v>12</v>
      </c>
      <c r="AB40" s="398"/>
      <c r="AC40" s="392"/>
      <c r="AD40" s="136"/>
      <c r="AE40" s="364" t="s">
        <v>123</v>
      </c>
      <c r="AF40" s="365"/>
      <c r="AG40" s="365"/>
      <c r="AH40" s="366"/>
      <c r="AI40" s="399">
        <f>IF(OR(L10=計算用!A7, L10=計算用!A17,L10=計算用!A18,L10=計算用!A19,L10=計算用!A20,L10=計算用!A21,L10=計算用!A22,L10=計算用!A23),MIN(X40,ROUNDDOWN(H50/1000,0)),"")</f>
        <v>3000</v>
      </c>
      <c r="AJ40" s="400"/>
      <c r="AK40" s="400"/>
      <c r="AL40" s="326" t="s">
        <v>12</v>
      </c>
      <c r="AM40" s="327"/>
      <c r="AV40" s="3"/>
    </row>
    <row r="41" spans="1:48" ht="15" customHeight="1">
      <c r="A41" s="282" t="s">
        <v>110</v>
      </c>
      <c r="B41" s="283"/>
      <c r="C41" s="283"/>
      <c r="D41" s="283"/>
      <c r="E41" s="283"/>
      <c r="F41" s="283"/>
      <c r="G41" s="284"/>
      <c r="H41" s="283" t="s">
        <v>111</v>
      </c>
      <c r="I41" s="283"/>
      <c r="J41" s="283"/>
      <c r="K41" s="283"/>
      <c r="L41" s="283"/>
      <c r="M41" s="282" t="s">
        <v>7</v>
      </c>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4"/>
    </row>
    <row r="42" spans="1:48" ht="15" customHeight="1">
      <c r="A42" s="73" t="s">
        <v>184</v>
      </c>
      <c r="B42" s="74"/>
      <c r="C42" s="74"/>
      <c r="D42" s="74"/>
      <c r="E42" s="75"/>
      <c r="F42" s="75"/>
      <c r="G42" s="76"/>
      <c r="H42" s="285">
        <v>3000000</v>
      </c>
      <c r="I42" s="285"/>
      <c r="J42" s="285"/>
      <c r="K42" s="285"/>
      <c r="L42" s="285"/>
      <c r="M42" s="286" t="s">
        <v>246</v>
      </c>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8"/>
    </row>
    <row r="43" spans="1:48" ht="15" customHeight="1">
      <c r="A43" s="146" t="s">
        <v>190</v>
      </c>
      <c r="B43" s="74"/>
      <c r="C43" s="74"/>
      <c r="D43" s="74"/>
      <c r="E43" s="75"/>
      <c r="F43" s="75"/>
      <c r="G43" s="76"/>
      <c r="H43" s="278">
        <v>100000</v>
      </c>
      <c r="I43" s="278"/>
      <c r="J43" s="278"/>
      <c r="K43" s="278"/>
      <c r="L43" s="278"/>
      <c r="M43" s="279" t="s">
        <v>245</v>
      </c>
      <c r="N43" s="280"/>
      <c r="O43" s="280"/>
      <c r="P43" s="280"/>
      <c r="Q43" s="280"/>
      <c r="R43" s="280"/>
      <c r="S43" s="280"/>
      <c r="T43" s="280"/>
      <c r="U43" s="280"/>
      <c r="V43" s="280"/>
      <c r="W43" s="280"/>
      <c r="X43" s="280"/>
      <c r="Y43" s="280"/>
      <c r="Z43" s="280"/>
      <c r="AA43" s="280"/>
      <c r="AB43" s="280"/>
      <c r="AC43" s="280"/>
      <c r="AD43" s="280"/>
      <c r="AE43" s="280"/>
      <c r="AF43" s="280"/>
      <c r="AG43" s="280"/>
      <c r="AH43" s="280"/>
      <c r="AI43" s="280"/>
      <c r="AJ43" s="280"/>
      <c r="AK43" s="280"/>
      <c r="AL43" s="280"/>
      <c r="AM43" s="281"/>
    </row>
    <row r="44" spans="1:48" ht="15" customHeight="1">
      <c r="A44" s="146" t="s">
        <v>191</v>
      </c>
      <c r="B44" s="74"/>
      <c r="C44" s="74"/>
      <c r="D44" s="74"/>
      <c r="E44" s="75"/>
      <c r="F44" s="75"/>
      <c r="G44" s="76"/>
      <c r="H44" s="278">
        <v>100000</v>
      </c>
      <c r="I44" s="278"/>
      <c r="J44" s="278"/>
      <c r="K44" s="278"/>
      <c r="L44" s="278"/>
      <c r="M44" s="279" t="s">
        <v>245</v>
      </c>
      <c r="N44" s="280"/>
      <c r="O44" s="280"/>
      <c r="P44" s="280"/>
      <c r="Q44" s="280"/>
      <c r="R44" s="280"/>
      <c r="S44" s="280"/>
      <c r="T44" s="280"/>
      <c r="U44" s="280"/>
      <c r="V44" s="280"/>
      <c r="W44" s="280"/>
      <c r="X44" s="280"/>
      <c r="Y44" s="280"/>
      <c r="Z44" s="280"/>
      <c r="AA44" s="280"/>
      <c r="AB44" s="280"/>
      <c r="AC44" s="280"/>
      <c r="AD44" s="280"/>
      <c r="AE44" s="280"/>
      <c r="AF44" s="280"/>
      <c r="AG44" s="280"/>
      <c r="AH44" s="280"/>
      <c r="AI44" s="280"/>
      <c r="AJ44" s="280"/>
      <c r="AK44" s="280"/>
      <c r="AL44" s="280"/>
      <c r="AM44" s="281"/>
    </row>
    <row r="45" spans="1:48" ht="15" customHeight="1">
      <c r="A45" s="73" t="s">
        <v>117</v>
      </c>
      <c r="B45" s="74"/>
      <c r="C45" s="74"/>
      <c r="D45" s="74"/>
      <c r="E45" s="75"/>
      <c r="F45" s="75"/>
      <c r="G45" s="76"/>
      <c r="H45" s="278">
        <v>100000</v>
      </c>
      <c r="I45" s="278"/>
      <c r="J45" s="278"/>
      <c r="K45" s="278"/>
      <c r="L45" s="278"/>
      <c r="M45" s="279" t="s">
        <v>245</v>
      </c>
      <c r="N45" s="280"/>
      <c r="O45" s="280"/>
      <c r="P45" s="280"/>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1"/>
    </row>
    <row r="46" spans="1:48" ht="15" customHeight="1">
      <c r="A46" s="73" t="s">
        <v>115</v>
      </c>
      <c r="B46" s="74"/>
      <c r="C46" s="74"/>
      <c r="D46" s="74"/>
      <c r="E46" s="75"/>
      <c r="F46" s="75"/>
      <c r="G46" s="76"/>
      <c r="H46" s="278">
        <v>100000</v>
      </c>
      <c r="I46" s="278"/>
      <c r="J46" s="278"/>
      <c r="K46" s="278"/>
      <c r="L46" s="278"/>
      <c r="M46" s="279" t="s">
        <v>245</v>
      </c>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0"/>
      <c r="AM46" s="281"/>
    </row>
    <row r="47" spans="1:48" ht="15" customHeight="1">
      <c r="A47" s="73" t="s">
        <v>118</v>
      </c>
      <c r="B47" s="74"/>
      <c r="C47" s="74"/>
      <c r="D47" s="74"/>
      <c r="E47" s="75"/>
      <c r="F47" s="75"/>
      <c r="G47" s="76"/>
      <c r="H47" s="278">
        <v>100000</v>
      </c>
      <c r="I47" s="278"/>
      <c r="J47" s="278"/>
      <c r="K47" s="278"/>
      <c r="L47" s="278"/>
      <c r="M47" s="279" t="s">
        <v>245</v>
      </c>
      <c r="N47" s="280"/>
      <c r="O47" s="280"/>
      <c r="P47" s="280"/>
      <c r="Q47" s="280"/>
      <c r="R47" s="280"/>
      <c r="S47" s="280"/>
      <c r="T47" s="280"/>
      <c r="U47" s="280"/>
      <c r="V47" s="280"/>
      <c r="W47" s="280"/>
      <c r="X47" s="280"/>
      <c r="Y47" s="280"/>
      <c r="Z47" s="280"/>
      <c r="AA47" s="280"/>
      <c r="AB47" s="280"/>
      <c r="AC47" s="280"/>
      <c r="AD47" s="280"/>
      <c r="AE47" s="280"/>
      <c r="AF47" s="280"/>
      <c r="AG47" s="280"/>
      <c r="AH47" s="280"/>
      <c r="AI47" s="280"/>
      <c r="AJ47" s="280"/>
      <c r="AK47" s="280"/>
      <c r="AL47" s="280"/>
      <c r="AM47" s="281"/>
    </row>
    <row r="48" spans="1:48" ht="15" customHeight="1">
      <c r="A48" s="73" t="s">
        <v>119</v>
      </c>
      <c r="B48" s="77"/>
      <c r="C48" s="77"/>
      <c r="D48" s="77"/>
      <c r="E48" s="77"/>
      <c r="F48" s="77"/>
      <c r="G48" s="78"/>
      <c r="H48" s="278">
        <v>100000</v>
      </c>
      <c r="I48" s="278"/>
      <c r="J48" s="278"/>
      <c r="K48" s="278"/>
      <c r="L48" s="278"/>
      <c r="M48" s="279" t="s">
        <v>245</v>
      </c>
      <c r="N48" s="280"/>
      <c r="O48" s="280"/>
      <c r="P48" s="280"/>
      <c r="Q48" s="280"/>
      <c r="R48" s="280"/>
      <c r="S48" s="280"/>
      <c r="T48" s="280"/>
      <c r="U48" s="280"/>
      <c r="V48" s="280"/>
      <c r="W48" s="280"/>
      <c r="X48" s="280"/>
      <c r="Y48" s="280"/>
      <c r="Z48" s="280"/>
      <c r="AA48" s="280"/>
      <c r="AB48" s="280"/>
      <c r="AC48" s="280"/>
      <c r="AD48" s="280"/>
      <c r="AE48" s="280"/>
      <c r="AF48" s="280"/>
      <c r="AG48" s="280"/>
      <c r="AH48" s="280"/>
      <c r="AI48" s="280"/>
      <c r="AJ48" s="280"/>
      <c r="AK48" s="280"/>
      <c r="AL48" s="280"/>
      <c r="AM48" s="281"/>
    </row>
    <row r="49" spans="1:46" ht="15" customHeight="1">
      <c r="A49" s="79" t="s">
        <v>120</v>
      </c>
      <c r="B49" s="80"/>
      <c r="C49" s="80"/>
      <c r="D49" s="80"/>
      <c r="E49" s="81"/>
      <c r="F49" s="81"/>
      <c r="G49" s="82"/>
      <c r="H49" s="269">
        <v>100000</v>
      </c>
      <c r="I49" s="269"/>
      <c r="J49" s="269"/>
      <c r="K49" s="269"/>
      <c r="L49" s="269"/>
      <c r="M49" s="270" t="s">
        <v>245</v>
      </c>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2"/>
    </row>
    <row r="50" spans="1:46" ht="15" customHeight="1">
      <c r="A50" s="83" t="s">
        <v>16</v>
      </c>
      <c r="B50" s="84"/>
      <c r="C50" s="84"/>
      <c r="D50" s="84"/>
      <c r="E50" s="84"/>
      <c r="F50" s="84"/>
      <c r="G50" s="85"/>
      <c r="H50" s="273">
        <f>SUM(H42:L49)</f>
        <v>3700000</v>
      </c>
      <c r="I50" s="273"/>
      <c r="J50" s="273"/>
      <c r="K50" s="273"/>
      <c r="L50" s="274"/>
      <c r="M50" s="275"/>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7"/>
    </row>
    <row r="51" spans="1:46" ht="7.5" customHeight="1" thickBot="1">
      <c r="A51" s="86"/>
      <c r="B51" s="86"/>
      <c r="C51" s="86"/>
      <c r="D51" s="86"/>
      <c r="E51" s="87"/>
      <c r="F51" s="87"/>
      <c r="G51" s="87"/>
      <c r="H51" s="87"/>
      <c r="I51" s="87"/>
      <c r="J51" s="88"/>
      <c r="K51" s="88"/>
      <c r="L51" s="88"/>
      <c r="M51" s="88"/>
      <c r="N51" s="88"/>
      <c r="O51" s="89"/>
      <c r="P51" s="89"/>
      <c r="Q51" s="89"/>
      <c r="R51" s="89"/>
      <c r="S51" s="89"/>
      <c r="T51" s="89"/>
      <c r="U51" s="89"/>
      <c r="V51" s="89"/>
      <c r="W51" s="89"/>
      <c r="X51" s="89"/>
      <c r="Y51" s="89"/>
      <c r="Z51" s="89"/>
      <c r="AA51" s="89"/>
      <c r="AB51" s="89"/>
      <c r="AC51" s="89"/>
      <c r="AD51" s="89"/>
      <c r="AE51" s="89"/>
      <c r="AF51" s="89"/>
      <c r="AG51" s="89"/>
      <c r="AH51" s="140"/>
      <c r="AI51" s="89"/>
      <c r="AJ51" s="89"/>
      <c r="AK51" s="89"/>
      <c r="AL51" s="89"/>
      <c r="AM51" s="89"/>
    </row>
    <row r="52" spans="1:46" s="3" customFormat="1" ht="19.5" customHeight="1" thickBot="1">
      <c r="A52" s="64" t="s">
        <v>214</v>
      </c>
      <c r="B52" s="62"/>
      <c r="C52" s="62"/>
      <c r="D52" s="62"/>
      <c r="E52" s="62"/>
      <c r="F52" s="62"/>
      <c r="G52" s="62"/>
      <c r="H52" s="62"/>
      <c r="I52" s="58"/>
      <c r="J52" s="63"/>
      <c r="K52" s="57"/>
      <c r="L52" s="59"/>
      <c r="M52" s="59"/>
      <c r="N52" s="59"/>
      <c r="O52" s="59"/>
      <c r="P52" s="59"/>
      <c r="Q52" s="59"/>
      <c r="R52" s="59"/>
      <c r="S52" s="59"/>
      <c r="T52" s="59"/>
      <c r="U52" s="59"/>
      <c r="V52" s="59"/>
      <c r="W52" s="59"/>
      <c r="X52" s="59"/>
      <c r="Y52" s="59"/>
      <c r="Z52" s="59"/>
      <c r="AA52" s="59"/>
      <c r="AB52" s="59"/>
      <c r="AC52" s="59"/>
      <c r="AD52" s="59"/>
      <c r="AE52" s="364" t="s">
        <v>125</v>
      </c>
      <c r="AF52" s="365"/>
      <c r="AG52" s="365"/>
      <c r="AH52" s="366"/>
      <c r="AI52" s="386">
        <f t="shared" ref="AI52" si="0">IF(L10=A54,ROUNDDOWN(X54*AI54/1000,0),IF(L10=A55,ROUNDDOWN(X55*AI55/1000,0),IF(NOT(OR(L10=A54,L10=A55)),ROUNDDOWN(X53*AI53/1000,0))))</f>
        <v>0</v>
      </c>
      <c r="AJ52" s="387"/>
      <c r="AK52" s="387"/>
      <c r="AL52" s="326" t="s">
        <v>12</v>
      </c>
      <c r="AM52" s="327"/>
    </row>
    <row r="53" spans="1:46" s="3" customFormat="1" ht="15.75" customHeight="1">
      <c r="A53" s="332" t="s">
        <v>148</v>
      </c>
      <c r="B53" s="333"/>
      <c r="C53" s="333"/>
      <c r="D53" s="333"/>
      <c r="E53" s="333"/>
      <c r="F53" s="333"/>
      <c r="G53" s="333"/>
      <c r="H53" s="333"/>
      <c r="I53" s="333"/>
      <c r="J53" s="333"/>
      <c r="K53" s="333"/>
      <c r="L53" s="333"/>
      <c r="M53" s="333"/>
      <c r="N53" s="333"/>
      <c r="O53" s="333"/>
      <c r="P53" s="333"/>
      <c r="Q53" s="333"/>
      <c r="R53" s="333"/>
      <c r="S53" s="333"/>
      <c r="T53" s="333"/>
      <c r="U53" s="333"/>
      <c r="V53" s="333"/>
      <c r="W53" s="334"/>
      <c r="X53" s="375">
        <v>2000</v>
      </c>
      <c r="Y53" s="375"/>
      <c r="Z53" s="375"/>
      <c r="AA53" s="376" t="s">
        <v>23</v>
      </c>
      <c r="AB53" s="377"/>
      <c r="AC53" s="332" t="s">
        <v>24</v>
      </c>
      <c r="AD53" s="333"/>
      <c r="AE53" s="333"/>
      <c r="AF53" s="333"/>
      <c r="AG53" s="333"/>
      <c r="AH53" s="334"/>
      <c r="AI53" s="388"/>
      <c r="AJ53" s="389"/>
      <c r="AK53" s="389"/>
      <c r="AL53" s="390" t="s">
        <v>13</v>
      </c>
      <c r="AM53" s="391"/>
    </row>
    <row r="54" spans="1:46" s="3" customFormat="1" ht="15.75" customHeight="1">
      <c r="A54" s="332" t="s">
        <v>149</v>
      </c>
      <c r="B54" s="333"/>
      <c r="C54" s="333"/>
      <c r="D54" s="333"/>
      <c r="E54" s="333"/>
      <c r="F54" s="333"/>
      <c r="G54" s="333"/>
      <c r="H54" s="333"/>
      <c r="I54" s="333"/>
      <c r="J54" s="333"/>
      <c r="K54" s="333"/>
      <c r="L54" s="333"/>
      <c r="M54" s="333"/>
      <c r="N54" s="333"/>
      <c r="O54" s="333"/>
      <c r="P54" s="333"/>
      <c r="Q54" s="333"/>
      <c r="R54" s="333"/>
      <c r="S54" s="333"/>
      <c r="T54" s="333"/>
      <c r="U54" s="333"/>
      <c r="V54" s="333"/>
      <c r="W54" s="334"/>
      <c r="X54" s="375">
        <v>1500</v>
      </c>
      <c r="Y54" s="375"/>
      <c r="Z54" s="375"/>
      <c r="AA54" s="376" t="s">
        <v>23</v>
      </c>
      <c r="AB54" s="377"/>
      <c r="AC54" s="332" t="s">
        <v>24</v>
      </c>
      <c r="AD54" s="333"/>
      <c r="AE54" s="333"/>
      <c r="AF54" s="333"/>
      <c r="AG54" s="333"/>
      <c r="AH54" s="334"/>
      <c r="AI54" s="388"/>
      <c r="AJ54" s="389"/>
      <c r="AK54" s="389"/>
      <c r="AL54" s="341" t="s">
        <v>13</v>
      </c>
      <c r="AM54" s="342"/>
    </row>
    <row r="55" spans="1:46" s="3" customFormat="1" ht="15.75" customHeight="1">
      <c r="A55" s="332" t="s">
        <v>150</v>
      </c>
      <c r="B55" s="333"/>
      <c r="C55" s="333"/>
      <c r="D55" s="333"/>
      <c r="E55" s="333"/>
      <c r="F55" s="333"/>
      <c r="G55" s="333"/>
      <c r="H55" s="333"/>
      <c r="I55" s="333"/>
      <c r="J55" s="333"/>
      <c r="K55" s="333"/>
      <c r="L55" s="333"/>
      <c r="M55" s="333"/>
      <c r="N55" s="333"/>
      <c r="O55" s="333"/>
      <c r="P55" s="333"/>
      <c r="Q55" s="333"/>
      <c r="R55" s="333"/>
      <c r="S55" s="333"/>
      <c r="T55" s="333"/>
      <c r="U55" s="333"/>
      <c r="V55" s="333"/>
      <c r="W55" s="334"/>
      <c r="X55" s="375">
        <v>2500</v>
      </c>
      <c r="Y55" s="375"/>
      <c r="Z55" s="375"/>
      <c r="AA55" s="376" t="s">
        <v>23</v>
      </c>
      <c r="AB55" s="377"/>
      <c r="AC55" s="332" t="s">
        <v>24</v>
      </c>
      <c r="AD55" s="333"/>
      <c r="AE55" s="333"/>
      <c r="AF55" s="333"/>
      <c r="AG55" s="333"/>
      <c r="AH55" s="334"/>
      <c r="AI55" s="388"/>
      <c r="AJ55" s="389"/>
      <c r="AK55" s="389"/>
      <c r="AL55" s="341" t="s">
        <v>13</v>
      </c>
      <c r="AM55" s="342"/>
    </row>
    <row r="56" spans="1:46" s="3" customFormat="1" ht="7.5" customHeight="1" thickBot="1">
      <c r="A56" s="62"/>
      <c r="B56" s="62"/>
      <c r="C56" s="62"/>
      <c r="D56" s="62"/>
      <c r="E56" s="62"/>
      <c r="F56" s="62"/>
      <c r="G56" s="62"/>
      <c r="H56" s="62"/>
      <c r="I56" s="58"/>
      <c r="J56" s="63"/>
      <c r="K56" s="57"/>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row>
    <row r="57" spans="1:46" s="3" customFormat="1" ht="19.5" customHeight="1" thickBot="1">
      <c r="A57" s="64" t="s">
        <v>151</v>
      </c>
      <c r="B57" s="57"/>
      <c r="C57" s="62"/>
      <c r="D57" s="62"/>
      <c r="E57" s="62"/>
      <c r="F57" s="62"/>
      <c r="G57" s="62"/>
      <c r="H57" s="62"/>
      <c r="I57" s="58"/>
      <c r="J57" s="63"/>
      <c r="K57" s="57"/>
      <c r="L57" s="59"/>
      <c r="M57" s="59"/>
      <c r="N57" s="59"/>
      <c r="O57" s="60"/>
      <c r="P57" s="60"/>
      <c r="Q57" s="60"/>
      <c r="R57" s="60"/>
      <c r="S57" s="60"/>
      <c r="T57" s="90"/>
      <c r="U57" s="90"/>
      <c r="V57" s="90"/>
      <c r="W57" s="90"/>
      <c r="X57" s="289" t="s">
        <v>126</v>
      </c>
      <c r="Y57" s="290"/>
      <c r="Z57" s="290"/>
      <c r="AA57" s="290"/>
      <c r="AB57" s="291"/>
      <c r="AC57" s="382" t="s">
        <v>123</v>
      </c>
      <c r="AD57" s="102" t="s">
        <v>29</v>
      </c>
      <c r="AE57" s="103"/>
      <c r="AF57" s="103"/>
      <c r="AG57" s="103"/>
      <c r="AH57" s="108"/>
      <c r="AI57" s="352">
        <f>MIN(X58,ROUNDDOWN(H70/1000,0))</f>
        <v>0</v>
      </c>
      <c r="AJ57" s="353"/>
      <c r="AK57" s="353"/>
      <c r="AL57" s="326" t="s">
        <v>12</v>
      </c>
      <c r="AM57" s="327"/>
    </row>
    <row r="58" spans="1:46" s="3" customFormat="1" ht="12">
      <c r="A58" s="60"/>
      <c r="B58" s="139" t="s">
        <v>152</v>
      </c>
      <c r="C58" s="62"/>
      <c r="D58" s="62"/>
      <c r="E58" s="62"/>
      <c r="F58" s="62"/>
      <c r="G58" s="62"/>
      <c r="H58" s="62"/>
      <c r="I58" s="62"/>
      <c r="J58" s="62"/>
      <c r="K58" s="62"/>
      <c r="L58" s="62"/>
      <c r="M58" s="62"/>
      <c r="N58" s="62"/>
      <c r="O58" s="62"/>
      <c r="P58" s="62"/>
      <c r="Q58" s="62"/>
      <c r="R58" s="62"/>
      <c r="S58" s="62"/>
      <c r="T58" s="62"/>
      <c r="U58" s="62"/>
      <c r="V58" s="62"/>
      <c r="W58" s="62"/>
      <c r="X58" s="378">
        <f>VLOOKUP(L10,計算用!A3:G34,6,FALSE)</f>
        <v>0</v>
      </c>
      <c r="Y58" s="379"/>
      <c r="Z58" s="379"/>
      <c r="AA58" s="380" t="s">
        <v>12</v>
      </c>
      <c r="AB58" s="381"/>
      <c r="AC58" s="357"/>
      <c r="AD58" s="100" t="s">
        <v>25</v>
      </c>
      <c r="AE58" s="101"/>
      <c r="AF58" s="101"/>
      <c r="AG58" s="101"/>
      <c r="AH58" s="109"/>
      <c r="AI58" s="362">
        <v>0</v>
      </c>
      <c r="AJ58" s="363"/>
      <c r="AK58" s="363"/>
      <c r="AL58" s="367" t="s">
        <v>12</v>
      </c>
      <c r="AM58" s="368"/>
    </row>
    <row r="59" spans="1:46" s="3" customFormat="1" ht="12">
      <c r="A59" s="56" t="s">
        <v>129</v>
      </c>
      <c r="B59" s="62"/>
      <c r="C59" s="62"/>
      <c r="D59" s="62"/>
      <c r="E59" s="62"/>
      <c r="F59" s="62"/>
      <c r="G59" s="62"/>
      <c r="H59" s="62"/>
      <c r="I59" s="62"/>
      <c r="J59" s="62"/>
      <c r="K59" s="62"/>
      <c r="L59" s="62"/>
      <c r="M59" s="62"/>
      <c r="N59" s="62"/>
      <c r="O59" s="62"/>
      <c r="P59" s="62"/>
      <c r="Q59" s="62"/>
      <c r="R59" s="62"/>
      <c r="S59" s="62"/>
      <c r="T59" s="62"/>
      <c r="U59" s="62"/>
      <c r="V59" s="62"/>
      <c r="W59" s="62"/>
      <c r="X59" s="378" t="e">
        <f>VLOOKUP(L30,計算用!A24:G52,5,FALSE)</f>
        <v>#N/A</v>
      </c>
      <c r="Y59" s="379"/>
      <c r="Z59" s="379"/>
      <c r="AA59" s="380"/>
      <c r="AB59" s="381"/>
      <c r="AC59" s="357"/>
      <c r="AD59" s="98" t="s">
        <v>26</v>
      </c>
      <c r="AE59" s="99"/>
      <c r="AF59" s="99"/>
      <c r="AG59" s="99"/>
      <c r="AH59" s="110"/>
      <c r="AI59" s="369">
        <f>SUM(AI57:AK58)</f>
        <v>0</v>
      </c>
      <c r="AJ59" s="370"/>
      <c r="AK59" s="370"/>
      <c r="AL59" s="371" t="s">
        <v>12</v>
      </c>
      <c r="AM59" s="372"/>
      <c r="AT59" s="4"/>
    </row>
    <row r="60" spans="1:46" ht="15" customHeight="1">
      <c r="A60" s="282" t="s">
        <v>110</v>
      </c>
      <c r="B60" s="283"/>
      <c r="C60" s="283"/>
      <c r="D60" s="283"/>
      <c r="E60" s="283"/>
      <c r="F60" s="283"/>
      <c r="G60" s="284"/>
      <c r="H60" s="283" t="s">
        <v>111</v>
      </c>
      <c r="I60" s="283"/>
      <c r="J60" s="283"/>
      <c r="K60" s="283"/>
      <c r="L60" s="283"/>
      <c r="M60" s="282" t="s">
        <v>7</v>
      </c>
      <c r="N60" s="283"/>
      <c r="O60" s="283"/>
      <c r="P60" s="283"/>
      <c r="Q60" s="283"/>
      <c r="R60" s="283"/>
      <c r="S60" s="283"/>
      <c r="T60" s="283"/>
      <c r="U60" s="283"/>
      <c r="V60" s="283"/>
      <c r="W60" s="283"/>
      <c r="X60" s="283"/>
      <c r="Y60" s="283"/>
      <c r="Z60" s="283"/>
      <c r="AA60" s="283"/>
      <c r="AB60" s="283"/>
      <c r="AC60" s="283"/>
      <c r="AD60" s="283"/>
      <c r="AE60" s="283"/>
      <c r="AF60" s="283"/>
      <c r="AG60" s="283"/>
      <c r="AH60" s="283"/>
      <c r="AI60" s="283"/>
      <c r="AJ60" s="283"/>
      <c r="AK60" s="283"/>
      <c r="AL60" s="283"/>
      <c r="AM60" s="284"/>
    </row>
    <row r="61" spans="1:46" ht="15" customHeight="1">
      <c r="A61" s="127" t="s">
        <v>112</v>
      </c>
      <c r="B61" s="128"/>
      <c r="C61" s="128"/>
      <c r="D61" s="128"/>
      <c r="E61" s="129"/>
      <c r="F61" s="129"/>
      <c r="G61" s="130"/>
      <c r="H61" s="373"/>
      <c r="I61" s="373"/>
      <c r="J61" s="373"/>
      <c r="K61" s="373"/>
      <c r="L61" s="373"/>
      <c r="M61" s="402"/>
      <c r="N61" s="403"/>
      <c r="O61" s="403"/>
      <c r="P61" s="403"/>
      <c r="Q61" s="403"/>
      <c r="R61" s="403"/>
      <c r="S61" s="403"/>
      <c r="T61" s="403"/>
      <c r="U61" s="403"/>
      <c r="V61" s="403"/>
      <c r="W61" s="403"/>
      <c r="X61" s="403"/>
      <c r="Y61" s="403"/>
      <c r="Z61" s="403"/>
      <c r="AA61" s="403"/>
      <c r="AB61" s="403"/>
      <c r="AC61" s="403"/>
      <c r="AD61" s="403"/>
      <c r="AE61" s="403"/>
      <c r="AF61" s="403"/>
      <c r="AG61" s="403"/>
      <c r="AH61" s="403"/>
      <c r="AI61" s="403"/>
      <c r="AJ61" s="403"/>
      <c r="AK61" s="403"/>
      <c r="AL61" s="403"/>
      <c r="AM61" s="404"/>
    </row>
    <row r="62" spans="1:46" ht="15" customHeight="1">
      <c r="A62" s="73" t="s">
        <v>113</v>
      </c>
      <c r="B62" s="74"/>
      <c r="C62" s="74"/>
      <c r="D62" s="74"/>
      <c r="E62" s="75"/>
      <c r="F62" s="75"/>
      <c r="G62" s="76"/>
      <c r="H62" s="374"/>
      <c r="I62" s="374"/>
      <c r="J62" s="374"/>
      <c r="K62" s="374"/>
      <c r="L62" s="374"/>
      <c r="M62" s="405"/>
      <c r="N62" s="406"/>
      <c r="O62" s="406"/>
      <c r="P62" s="406"/>
      <c r="Q62" s="406"/>
      <c r="R62" s="406"/>
      <c r="S62" s="406"/>
      <c r="T62" s="406"/>
      <c r="U62" s="406"/>
      <c r="V62" s="406"/>
      <c r="W62" s="406"/>
      <c r="X62" s="406"/>
      <c r="Y62" s="406"/>
      <c r="Z62" s="406"/>
      <c r="AA62" s="406"/>
      <c r="AB62" s="406"/>
      <c r="AC62" s="406"/>
      <c r="AD62" s="406"/>
      <c r="AE62" s="406"/>
      <c r="AF62" s="406"/>
      <c r="AG62" s="406"/>
      <c r="AH62" s="406"/>
      <c r="AI62" s="406"/>
      <c r="AJ62" s="406"/>
      <c r="AK62" s="406"/>
      <c r="AL62" s="406"/>
      <c r="AM62" s="407"/>
    </row>
    <row r="63" spans="1:46" ht="15" customHeight="1">
      <c r="A63" s="73" t="s">
        <v>114</v>
      </c>
      <c r="B63" s="74"/>
      <c r="C63" s="74"/>
      <c r="D63" s="74"/>
      <c r="E63" s="75"/>
      <c r="F63" s="75"/>
      <c r="G63" s="76"/>
      <c r="H63" s="374"/>
      <c r="I63" s="374"/>
      <c r="J63" s="374"/>
      <c r="K63" s="374"/>
      <c r="L63" s="374"/>
      <c r="M63" s="405"/>
      <c r="N63" s="406"/>
      <c r="O63" s="406"/>
      <c r="P63" s="406"/>
      <c r="Q63" s="406"/>
      <c r="R63" s="406"/>
      <c r="S63" s="406"/>
      <c r="T63" s="406"/>
      <c r="U63" s="406"/>
      <c r="V63" s="406"/>
      <c r="W63" s="406"/>
      <c r="X63" s="406"/>
      <c r="Y63" s="406"/>
      <c r="Z63" s="406"/>
      <c r="AA63" s="406"/>
      <c r="AB63" s="406"/>
      <c r="AC63" s="406"/>
      <c r="AD63" s="406"/>
      <c r="AE63" s="406"/>
      <c r="AF63" s="406"/>
      <c r="AG63" s="406"/>
      <c r="AH63" s="406"/>
      <c r="AI63" s="406"/>
      <c r="AJ63" s="406"/>
      <c r="AK63" s="406"/>
      <c r="AL63" s="406"/>
      <c r="AM63" s="407"/>
    </row>
    <row r="64" spans="1:46" ht="15" customHeight="1">
      <c r="A64" s="73" t="s">
        <v>115</v>
      </c>
      <c r="B64" s="74"/>
      <c r="C64" s="74"/>
      <c r="D64" s="74"/>
      <c r="E64" s="75"/>
      <c r="F64" s="75"/>
      <c r="G64" s="76"/>
      <c r="H64" s="374"/>
      <c r="I64" s="374"/>
      <c r="J64" s="374"/>
      <c r="K64" s="374"/>
      <c r="L64" s="374"/>
      <c r="M64" s="405"/>
      <c r="N64" s="406"/>
      <c r="O64" s="406"/>
      <c r="P64" s="406"/>
      <c r="Q64" s="406"/>
      <c r="R64" s="406"/>
      <c r="S64" s="406"/>
      <c r="T64" s="406"/>
      <c r="U64" s="406"/>
      <c r="V64" s="406"/>
      <c r="W64" s="406"/>
      <c r="X64" s="406"/>
      <c r="Y64" s="406"/>
      <c r="Z64" s="406"/>
      <c r="AA64" s="406"/>
      <c r="AB64" s="406"/>
      <c r="AC64" s="406"/>
      <c r="AD64" s="406"/>
      <c r="AE64" s="406"/>
      <c r="AF64" s="406"/>
      <c r="AG64" s="406"/>
      <c r="AH64" s="406"/>
      <c r="AI64" s="406"/>
      <c r="AJ64" s="406"/>
      <c r="AK64" s="406"/>
      <c r="AL64" s="406"/>
      <c r="AM64" s="407"/>
    </row>
    <row r="65" spans="1:39" ht="15" customHeight="1">
      <c r="A65" s="73" t="s">
        <v>116</v>
      </c>
      <c r="B65" s="74"/>
      <c r="C65" s="74"/>
      <c r="D65" s="74"/>
      <c r="E65" s="75"/>
      <c r="F65" s="75"/>
      <c r="G65" s="76"/>
      <c r="H65" s="374"/>
      <c r="I65" s="374"/>
      <c r="J65" s="374"/>
      <c r="K65" s="374"/>
      <c r="L65" s="374"/>
      <c r="M65" s="405"/>
      <c r="N65" s="406"/>
      <c r="O65" s="406"/>
      <c r="P65" s="406"/>
      <c r="Q65" s="406"/>
      <c r="R65" s="406"/>
      <c r="S65" s="406"/>
      <c r="T65" s="406"/>
      <c r="U65" s="406"/>
      <c r="V65" s="406"/>
      <c r="W65" s="406"/>
      <c r="X65" s="406"/>
      <c r="Y65" s="406"/>
      <c r="Z65" s="406"/>
      <c r="AA65" s="406"/>
      <c r="AB65" s="406"/>
      <c r="AC65" s="406"/>
      <c r="AD65" s="406"/>
      <c r="AE65" s="406"/>
      <c r="AF65" s="406"/>
      <c r="AG65" s="406"/>
      <c r="AH65" s="406"/>
      <c r="AI65" s="406"/>
      <c r="AJ65" s="406"/>
      <c r="AK65" s="406"/>
      <c r="AL65" s="406"/>
      <c r="AM65" s="407"/>
    </row>
    <row r="66" spans="1:39" ht="15" customHeight="1">
      <c r="A66" s="73" t="s">
        <v>117</v>
      </c>
      <c r="B66" s="74"/>
      <c r="C66" s="74"/>
      <c r="D66" s="74"/>
      <c r="E66" s="75"/>
      <c r="F66" s="75"/>
      <c r="G66" s="76"/>
      <c r="H66" s="374"/>
      <c r="I66" s="374"/>
      <c r="J66" s="374"/>
      <c r="K66" s="374"/>
      <c r="L66" s="374"/>
      <c r="M66" s="405"/>
      <c r="N66" s="406"/>
      <c r="O66" s="406"/>
      <c r="P66" s="406"/>
      <c r="Q66" s="406"/>
      <c r="R66" s="406"/>
      <c r="S66" s="406"/>
      <c r="T66" s="406"/>
      <c r="U66" s="406"/>
      <c r="V66" s="406"/>
      <c r="W66" s="406"/>
      <c r="X66" s="406"/>
      <c r="Y66" s="406"/>
      <c r="Z66" s="406"/>
      <c r="AA66" s="406"/>
      <c r="AB66" s="406"/>
      <c r="AC66" s="406"/>
      <c r="AD66" s="406"/>
      <c r="AE66" s="406"/>
      <c r="AF66" s="406"/>
      <c r="AG66" s="406"/>
      <c r="AH66" s="406"/>
      <c r="AI66" s="406"/>
      <c r="AJ66" s="406"/>
      <c r="AK66" s="406"/>
      <c r="AL66" s="406"/>
      <c r="AM66" s="407"/>
    </row>
    <row r="67" spans="1:39" ht="15" customHeight="1">
      <c r="A67" s="73" t="s">
        <v>118</v>
      </c>
      <c r="B67" s="74"/>
      <c r="C67" s="74"/>
      <c r="D67" s="74"/>
      <c r="E67" s="75"/>
      <c r="F67" s="75"/>
      <c r="G67" s="76"/>
      <c r="H67" s="374"/>
      <c r="I67" s="374"/>
      <c r="J67" s="374"/>
      <c r="K67" s="374"/>
      <c r="L67" s="374"/>
      <c r="M67" s="405"/>
      <c r="N67" s="406"/>
      <c r="O67" s="406"/>
      <c r="P67" s="406"/>
      <c r="Q67" s="406"/>
      <c r="R67" s="406"/>
      <c r="S67" s="406"/>
      <c r="T67" s="406"/>
      <c r="U67" s="406"/>
      <c r="V67" s="406"/>
      <c r="W67" s="406"/>
      <c r="X67" s="406"/>
      <c r="Y67" s="406"/>
      <c r="Z67" s="406"/>
      <c r="AA67" s="406"/>
      <c r="AB67" s="406"/>
      <c r="AC67" s="406"/>
      <c r="AD67" s="406"/>
      <c r="AE67" s="406"/>
      <c r="AF67" s="406"/>
      <c r="AG67" s="406"/>
      <c r="AH67" s="406"/>
      <c r="AI67" s="406"/>
      <c r="AJ67" s="406"/>
      <c r="AK67" s="406"/>
      <c r="AL67" s="406"/>
      <c r="AM67" s="407"/>
    </row>
    <row r="68" spans="1:39" ht="15" customHeight="1">
      <c r="A68" s="73" t="s">
        <v>119</v>
      </c>
      <c r="B68" s="77"/>
      <c r="C68" s="77"/>
      <c r="D68" s="77"/>
      <c r="E68" s="77"/>
      <c r="F68" s="77"/>
      <c r="G68" s="78"/>
      <c r="H68" s="374"/>
      <c r="I68" s="374"/>
      <c r="J68" s="374"/>
      <c r="K68" s="374"/>
      <c r="L68" s="374"/>
      <c r="M68" s="405"/>
      <c r="N68" s="406"/>
      <c r="O68" s="406"/>
      <c r="P68" s="406"/>
      <c r="Q68" s="406"/>
      <c r="R68" s="406"/>
      <c r="S68" s="406"/>
      <c r="T68" s="406"/>
      <c r="U68" s="406"/>
      <c r="V68" s="406"/>
      <c r="W68" s="406"/>
      <c r="X68" s="406"/>
      <c r="Y68" s="406"/>
      <c r="Z68" s="406"/>
      <c r="AA68" s="406"/>
      <c r="AB68" s="406"/>
      <c r="AC68" s="406"/>
      <c r="AD68" s="406"/>
      <c r="AE68" s="406"/>
      <c r="AF68" s="406"/>
      <c r="AG68" s="406"/>
      <c r="AH68" s="406"/>
      <c r="AI68" s="406"/>
      <c r="AJ68" s="406"/>
      <c r="AK68" s="406"/>
      <c r="AL68" s="406"/>
      <c r="AM68" s="407"/>
    </row>
    <row r="69" spans="1:39" ht="15" customHeight="1">
      <c r="A69" s="79" t="s">
        <v>120</v>
      </c>
      <c r="B69" s="80"/>
      <c r="C69" s="80"/>
      <c r="D69" s="80"/>
      <c r="E69" s="81"/>
      <c r="F69" s="81"/>
      <c r="G69" s="82"/>
      <c r="H69" s="401"/>
      <c r="I69" s="401"/>
      <c r="J69" s="401"/>
      <c r="K69" s="401"/>
      <c r="L69" s="401"/>
      <c r="M69" s="408"/>
      <c r="N69" s="409"/>
      <c r="O69" s="409"/>
      <c r="P69" s="409"/>
      <c r="Q69" s="409"/>
      <c r="R69" s="409"/>
      <c r="S69" s="409"/>
      <c r="T69" s="409"/>
      <c r="U69" s="409"/>
      <c r="V69" s="409"/>
      <c r="W69" s="409"/>
      <c r="X69" s="409"/>
      <c r="Y69" s="409"/>
      <c r="Z69" s="409"/>
      <c r="AA69" s="409"/>
      <c r="AB69" s="409"/>
      <c r="AC69" s="409"/>
      <c r="AD69" s="409"/>
      <c r="AE69" s="409"/>
      <c r="AF69" s="409"/>
      <c r="AG69" s="409"/>
      <c r="AH69" s="409"/>
      <c r="AI69" s="409"/>
      <c r="AJ69" s="409"/>
      <c r="AK69" s="409"/>
      <c r="AL69" s="409"/>
      <c r="AM69" s="410"/>
    </row>
    <row r="70" spans="1:39" ht="15" customHeight="1">
      <c r="A70" s="83" t="s">
        <v>16</v>
      </c>
      <c r="B70" s="91"/>
      <c r="C70" s="91"/>
      <c r="D70" s="91"/>
      <c r="E70" s="84"/>
      <c r="F70" s="84"/>
      <c r="G70" s="85"/>
      <c r="H70" s="273">
        <f>SUM(H61:L69)</f>
        <v>0</v>
      </c>
      <c r="I70" s="273"/>
      <c r="J70" s="273"/>
      <c r="K70" s="273"/>
      <c r="L70" s="274"/>
      <c r="M70" s="275"/>
      <c r="N70" s="276"/>
      <c r="O70" s="276"/>
      <c r="P70" s="276"/>
      <c r="Q70" s="276"/>
      <c r="R70" s="276"/>
      <c r="S70" s="276"/>
      <c r="T70" s="276"/>
      <c r="U70" s="276"/>
      <c r="V70" s="276"/>
      <c r="W70" s="276"/>
      <c r="X70" s="276"/>
      <c r="Y70" s="276"/>
      <c r="Z70" s="276"/>
      <c r="AA70" s="276"/>
      <c r="AB70" s="276"/>
      <c r="AC70" s="276"/>
      <c r="AD70" s="276"/>
      <c r="AE70" s="276"/>
      <c r="AF70" s="276"/>
      <c r="AG70" s="276"/>
      <c r="AH70" s="276"/>
      <c r="AI70" s="276"/>
      <c r="AJ70" s="276"/>
      <c r="AK70" s="276"/>
      <c r="AL70" s="276"/>
      <c r="AM70" s="277"/>
    </row>
    <row r="71" spans="1:39" ht="4.5" customHeight="1">
      <c r="A71" s="86"/>
      <c r="B71" s="86"/>
      <c r="C71" s="86"/>
      <c r="D71" s="86"/>
      <c r="E71" s="92"/>
      <c r="F71" s="92"/>
      <c r="G71" s="92"/>
      <c r="H71" s="92"/>
      <c r="I71" s="92"/>
      <c r="J71" s="94"/>
      <c r="K71" s="94"/>
      <c r="L71" s="94"/>
      <c r="M71" s="94"/>
      <c r="N71" s="94"/>
      <c r="O71" s="92"/>
      <c r="P71" s="92"/>
      <c r="Q71" s="92"/>
      <c r="R71" s="92"/>
      <c r="S71" s="92"/>
      <c r="T71" s="92"/>
      <c r="U71" s="92"/>
      <c r="V71" s="92"/>
      <c r="W71" s="92"/>
      <c r="X71" s="92"/>
      <c r="Y71" s="95"/>
      <c r="Z71" s="95"/>
      <c r="AA71" s="95"/>
      <c r="AB71" s="95"/>
      <c r="AC71" s="95"/>
      <c r="AD71" s="95"/>
      <c r="AE71" s="92"/>
      <c r="AF71" s="92"/>
      <c r="AG71" s="92"/>
      <c r="AH71" s="92"/>
      <c r="AI71" s="92"/>
      <c r="AJ71" s="92"/>
      <c r="AK71" s="92"/>
      <c r="AL71" s="92"/>
      <c r="AM71" s="92"/>
    </row>
    <row r="72" spans="1:39">
      <c r="A72" s="41" t="s">
        <v>182</v>
      </c>
      <c r="B72" s="93"/>
      <c r="C72" s="93"/>
      <c r="D72" s="93"/>
      <c r="E72" s="93"/>
      <c r="F72" s="93"/>
      <c r="G72" s="93"/>
      <c r="H72" s="93"/>
      <c r="I72" s="93"/>
      <c r="J72" s="93"/>
      <c r="K72" s="93"/>
      <c r="L72" s="93"/>
      <c r="M72" s="93"/>
      <c r="N72" s="93"/>
      <c r="O72" s="93"/>
      <c r="P72" s="93"/>
      <c r="Q72" s="93"/>
      <c r="R72" s="93"/>
      <c r="S72" s="93"/>
      <c r="T72" s="93"/>
      <c r="U72" s="93"/>
      <c r="V72" s="93"/>
      <c r="W72" s="93"/>
      <c r="X72" s="93"/>
      <c r="Y72" s="70"/>
      <c r="Z72" s="70"/>
      <c r="AA72" s="70"/>
      <c r="AB72" s="70"/>
      <c r="AC72" s="70"/>
      <c r="AD72" s="70"/>
      <c r="AE72" s="93"/>
      <c r="AF72" s="93"/>
      <c r="AG72" s="93"/>
      <c r="AH72" s="93"/>
      <c r="AI72" s="93"/>
      <c r="AJ72" s="93"/>
      <c r="AK72" s="93"/>
      <c r="AL72" s="93"/>
      <c r="AM72" s="93"/>
    </row>
  </sheetData>
  <sheetProtection selectLockedCells="1"/>
  <mergeCells count="158">
    <mergeCell ref="H43:L43"/>
    <mergeCell ref="H44:L44"/>
    <mergeCell ref="AI59:AK59"/>
    <mergeCell ref="AL59:AM59"/>
    <mergeCell ref="H70:L70"/>
    <mergeCell ref="M70:AM70"/>
    <mergeCell ref="H69:L69"/>
    <mergeCell ref="M60:AM60"/>
    <mergeCell ref="M61:AM61"/>
    <mergeCell ref="M62:AM62"/>
    <mergeCell ref="M63:AM63"/>
    <mergeCell ref="M64:AM64"/>
    <mergeCell ref="M69:AM69"/>
    <mergeCell ref="H65:L65"/>
    <mergeCell ref="M65:AM65"/>
    <mergeCell ref="H66:L66"/>
    <mergeCell ref="M66:AM66"/>
    <mergeCell ref="H67:L67"/>
    <mergeCell ref="M67:AM67"/>
    <mergeCell ref="H68:L68"/>
    <mergeCell ref="M68:AM68"/>
    <mergeCell ref="H64:L64"/>
    <mergeCell ref="AI58:AK58"/>
    <mergeCell ref="AL58:AM58"/>
    <mergeCell ref="AC39:AC40"/>
    <mergeCell ref="AI39:AK39"/>
    <mergeCell ref="AL39:AM39"/>
    <mergeCell ref="X40:Z40"/>
    <mergeCell ref="AA40:AB40"/>
    <mergeCell ref="AI40:AK40"/>
    <mergeCell ref="AL40:AM40"/>
    <mergeCell ref="AE40:AH40"/>
    <mergeCell ref="AA54:AB54"/>
    <mergeCell ref="AC54:AH54"/>
    <mergeCell ref="AI54:AK54"/>
    <mergeCell ref="AL54:AM54"/>
    <mergeCell ref="M43:AM43"/>
    <mergeCell ref="M44:AM44"/>
    <mergeCell ref="AL57:AM57"/>
    <mergeCell ref="AI57:AK57"/>
    <mergeCell ref="AE22:AG22"/>
    <mergeCell ref="AH22:AI22"/>
    <mergeCell ref="AI52:AK52"/>
    <mergeCell ref="AL52:AM52"/>
    <mergeCell ref="AI55:AK55"/>
    <mergeCell ref="AL55:AM55"/>
    <mergeCell ref="AI53:AK53"/>
    <mergeCell ref="AL53:AM53"/>
    <mergeCell ref="A60:G60"/>
    <mergeCell ref="H60:L60"/>
    <mergeCell ref="H61:L61"/>
    <mergeCell ref="H62:L62"/>
    <mergeCell ref="H63:L63"/>
    <mergeCell ref="AE52:AH52"/>
    <mergeCell ref="A55:W55"/>
    <mergeCell ref="X55:Z55"/>
    <mergeCell ref="AA55:AB55"/>
    <mergeCell ref="AC55:AH55"/>
    <mergeCell ref="A53:W53"/>
    <mergeCell ref="X53:Z53"/>
    <mergeCell ref="AA53:AB53"/>
    <mergeCell ref="AC53:AH53"/>
    <mergeCell ref="A54:W54"/>
    <mergeCell ref="X54:Z54"/>
    <mergeCell ref="X58:Z59"/>
    <mergeCell ref="AA58:AB59"/>
    <mergeCell ref="X57:AB57"/>
    <mergeCell ref="AC57:AC59"/>
    <mergeCell ref="A27:G27"/>
    <mergeCell ref="M28:AM28"/>
    <mergeCell ref="M27:AM27"/>
    <mergeCell ref="H28:L28"/>
    <mergeCell ref="H34:L34"/>
    <mergeCell ref="M32:AM32"/>
    <mergeCell ref="M33:AM33"/>
    <mergeCell ref="M34:AM34"/>
    <mergeCell ref="AL25:AM25"/>
    <mergeCell ref="AI26:AK26"/>
    <mergeCell ref="AL26:AM26"/>
    <mergeCell ref="H29:L29"/>
    <mergeCell ref="H30:L30"/>
    <mergeCell ref="H31:L31"/>
    <mergeCell ref="H27:L27"/>
    <mergeCell ref="M29:AM29"/>
    <mergeCell ref="M30:AM30"/>
    <mergeCell ref="M31:AM31"/>
    <mergeCell ref="AP10:AU10"/>
    <mergeCell ref="AL24:AM24"/>
    <mergeCell ref="H22:L22"/>
    <mergeCell ref="M22:O22"/>
    <mergeCell ref="Q22:U22"/>
    <mergeCell ref="V22:X22"/>
    <mergeCell ref="AJ10:AK10"/>
    <mergeCell ref="AG10:AI10"/>
    <mergeCell ref="Z10:AB10"/>
    <mergeCell ref="AC10:AD10"/>
    <mergeCell ref="AE10:AF10"/>
    <mergeCell ref="L10:Y10"/>
    <mergeCell ref="A11:H12"/>
    <mergeCell ref="AI24:AK24"/>
    <mergeCell ref="X24:AB24"/>
    <mergeCell ref="AC24:AC26"/>
    <mergeCell ref="AL10:AM10"/>
    <mergeCell ref="AI21:AK21"/>
    <mergeCell ref="AL21:AM21"/>
    <mergeCell ref="X25:Z26"/>
    <mergeCell ref="AA25:AB26"/>
    <mergeCell ref="AI25:AK25"/>
    <mergeCell ref="AE21:AH21"/>
    <mergeCell ref="A14:AM14"/>
    <mergeCell ref="H37:L37"/>
    <mergeCell ref="H32:L32"/>
    <mergeCell ref="H33:L33"/>
    <mergeCell ref="H35:L35"/>
    <mergeCell ref="M35:AM35"/>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19:AM19"/>
    <mergeCell ref="H36:L36"/>
    <mergeCell ref="M36:AM36"/>
    <mergeCell ref="M37:AM37"/>
    <mergeCell ref="X16:Z16"/>
    <mergeCell ref="X17:Z17"/>
    <mergeCell ref="A16:W16"/>
    <mergeCell ref="A17:W17"/>
    <mergeCell ref="AA16:AM16"/>
    <mergeCell ref="AA17:AM17"/>
    <mergeCell ref="H49:L49"/>
    <mergeCell ref="M49:AM49"/>
    <mergeCell ref="H50:L50"/>
    <mergeCell ref="M50:AM50"/>
    <mergeCell ref="H46:L46"/>
    <mergeCell ref="M46:AM46"/>
    <mergeCell ref="H47:L47"/>
    <mergeCell ref="M47:AM47"/>
    <mergeCell ref="H48:L48"/>
    <mergeCell ref="M48:AM48"/>
    <mergeCell ref="A41:G41"/>
    <mergeCell ref="H41:L41"/>
    <mergeCell ref="M41:AM41"/>
    <mergeCell ref="H42:L42"/>
    <mergeCell ref="M42:AM42"/>
    <mergeCell ref="H45:L45"/>
    <mergeCell ref="M45:AM45"/>
    <mergeCell ref="X39:AB39"/>
  </mergeCells>
  <phoneticPr fontId="3"/>
  <dataValidations disablePrompts="1" count="2">
    <dataValidation imeMode="halfAlpha" allowBlank="1" showInputMessage="1" showErrorMessage="1" sqref="S24:V26 J24:N26 J39:N40 S39:V40"/>
    <dataValidation type="list" allowBlank="1" showInputMessage="1" showErrorMessage="1" sqref="X16:Z17">
      <formula1>"✔"</formula1>
    </dataValidation>
  </dataValidations>
  <printOptions horizontalCentered="1"/>
  <pageMargins left="0.55118110236220474" right="0.55118110236220474" top="0.82677165354330717" bottom="0.23622047244094491" header="0.51181102362204722" footer="0.35433070866141736"/>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30480</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45720</xdr:colOff>
                    <xdr:row>11</xdr:row>
                    <xdr:rowOff>30480</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30480</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45720</xdr:colOff>
                    <xdr:row>12</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計算用!$A$61:$A$107</xm:f>
          </x14:formula1>
          <xm:sqref>D9:G9</xm:sqref>
        </x14:dataValidation>
        <x14:dataValidation type="list" allowBlank="1" showInputMessage="1" showErrorMessage="1">
          <x14:formula1>
            <xm:f>計算用!$A$3:$A$34</xm:f>
          </x14:formula1>
          <xm:sqref>L10:Y10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72"/>
  <sheetViews>
    <sheetView showGridLines="0" view="pageBreakPreview" zoomScaleNormal="100" zoomScaleSheetLayoutView="100" workbookViewId="0">
      <selection activeCell="AG8" sqref="AG8:AU8"/>
    </sheetView>
  </sheetViews>
  <sheetFormatPr defaultColWidth="2.21875" defaultRowHeight="13.2"/>
  <cols>
    <col min="1" max="1" width="2.21875" style="2" customWidth="1"/>
    <col min="2" max="7" width="2.21875" style="2"/>
    <col min="8" max="19" width="2.44140625" style="2" bestFit="1" customWidth="1"/>
    <col min="20" max="39" width="2.21875" style="2"/>
    <col min="40" max="48" width="5.6640625" style="2" customWidth="1"/>
    <col min="49" max="57" width="2.21875" style="2"/>
    <col min="58" max="58" width="9.109375" style="2" bestFit="1" customWidth="1"/>
    <col min="59" max="16384" width="2.21875" style="2"/>
  </cols>
  <sheetData>
    <row r="1" spans="1:48">
      <c r="A1" s="2" t="s">
        <v>239</v>
      </c>
    </row>
    <row r="2" spans="1:48" ht="7.5" customHeight="1"/>
    <row r="3" spans="1:48">
      <c r="A3" s="292" t="s">
        <v>237</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4"/>
    </row>
    <row r="4" spans="1:48" ht="9" customHeight="1">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row>
    <row r="5" spans="1:48">
      <c r="A5" s="295" t="s">
        <v>52</v>
      </c>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7"/>
    </row>
    <row r="6" spans="1:48" ht="4.5" customHeight="1">
      <c r="A6" s="43"/>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200"/>
    </row>
    <row r="7" spans="1:48" ht="17.25" customHeight="1">
      <c r="A7" s="282" t="s">
        <v>22</v>
      </c>
      <c r="B7" s="283"/>
      <c r="C7" s="283"/>
      <c r="D7" s="283"/>
      <c r="E7" s="283"/>
      <c r="F7" s="283"/>
      <c r="G7" s="284"/>
      <c r="H7" s="319" t="s">
        <v>249</v>
      </c>
      <c r="I7" s="320"/>
      <c r="J7" s="320"/>
      <c r="K7" s="320"/>
      <c r="L7" s="320"/>
      <c r="M7" s="320"/>
      <c r="N7" s="321"/>
      <c r="O7" s="282" t="s">
        <v>53</v>
      </c>
      <c r="P7" s="283"/>
      <c r="Q7" s="283"/>
      <c r="R7" s="283"/>
      <c r="S7" s="284"/>
      <c r="T7" s="322" t="s">
        <v>262</v>
      </c>
      <c r="U7" s="323"/>
      <c r="V7" s="323"/>
      <c r="W7" s="323"/>
      <c r="X7" s="323"/>
      <c r="Y7" s="323"/>
      <c r="Z7" s="323"/>
      <c r="AA7" s="323"/>
      <c r="AB7" s="323"/>
      <c r="AC7" s="323"/>
      <c r="AD7" s="323"/>
      <c r="AE7" s="323"/>
      <c r="AF7" s="323"/>
      <c r="AG7" s="323"/>
      <c r="AH7" s="323"/>
      <c r="AI7" s="323"/>
      <c r="AJ7" s="323"/>
      <c r="AK7" s="323"/>
      <c r="AL7" s="323"/>
      <c r="AM7" s="324"/>
    </row>
    <row r="8" spans="1:48">
      <c r="A8" s="298" t="s">
        <v>54</v>
      </c>
      <c r="B8" s="299"/>
      <c r="C8" s="300"/>
      <c r="D8" s="282" t="s">
        <v>55</v>
      </c>
      <c r="E8" s="283"/>
      <c r="F8" s="283"/>
      <c r="G8" s="284"/>
      <c r="H8" s="23" t="s">
        <v>56</v>
      </c>
      <c r="I8" s="23"/>
      <c r="J8" s="23"/>
      <c r="K8" s="23"/>
      <c r="L8" s="23"/>
      <c r="M8" s="23"/>
      <c r="N8" s="23"/>
      <c r="O8" s="23"/>
      <c r="P8" s="23"/>
      <c r="Q8" s="23"/>
      <c r="R8" s="23"/>
      <c r="S8" s="24"/>
      <c r="T8" s="298" t="s">
        <v>57</v>
      </c>
      <c r="U8" s="299"/>
      <c r="V8" s="300"/>
      <c r="W8" s="282" t="s">
        <v>4</v>
      </c>
      <c r="X8" s="283"/>
      <c r="Y8" s="283"/>
      <c r="Z8" s="283"/>
      <c r="AA8" s="283"/>
      <c r="AB8" s="283"/>
      <c r="AC8" s="283"/>
      <c r="AD8" s="283"/>
      <c r="AE8" s="283"/>
      <c r="AF8" s="284"/>
      <c r="AG8" s="307" t="s">
        <v>59</v>
      </c>
      <c r="AH8" s="308"/>
      <c r="AI8" s="308"/>
      <c r="AJ8" s="308"/>
      <c r="AK8" s="308"/>
      <c r="AL8" s="308"/>
      <c r="AM8" s="309"/>
    </row>
    <row r="9" spans="1:48" ht="17.25" customHeight="1">
      <c r="A9" s="301"/>
      <c r="B9" s="302"/>
      <c r="C9" s="303"/>
      <c r="D9" s="304" t="s">
        <v>66</v>
      </c>
      <c r="E9" s="305"/>
      <c r="F9" s="305"/>
      <c r="G9" s="306"/>
      <c r="H9" s="310" t="s">
        <v>283</v>
      </c>
      <c r="I9" s="311"/>
      <c r="J9" s="311"/>
      <c r="K9" s="311"/>
      <c r="L9" s="311"/>
      <c r="M9" s="311"/>
      <c r="N9" s="311"/>
      <c r="O9" s="311"/>
      <c r="P9" s="311"/>
      <c r="Q9" s="311"/>
      <c r="R9" s="311"/>
      <c r="S9" s="312"/>
      <c r="T9" s="301"/>
      <c r="U9" s="302"/>
      <c r="V9" s="303"/>
      <c r="W9" s="313" t="s">
        <v>248</v>
      </c>
      <c r="X9" s="314"/>
      <c r="Y9" s="314"/>
      <c r="Z9" s="314"/>
      <c r="AA9" s="314"/>
      <c r="AB9" s="314"/>
      <c r="AC9" s="314"/>
      <c r="AD9" s="314"/>
      <c r="AE9" s="314"/>
      <c r="AF9" s="315"/>
      <c r="AG9" s="316" t="s">
        <v>246</v>
      </c>
      <c r="AH9" s="317"/>
      <c r="AI9" s="317"/>
      <c r="AJ9" s="317"/>
      <c r="AK9" s="317"/>
      <c r="AL9" s="317"/>
      <c r="AM9" s="318"/>
    </row>
    <row r="10" spans="1:48" s="3" customFormat="1" ht="20.25" customHeight="1">
      <c r="A10" s="27" t="s">
        <v>121</v>
      </c>
      <c r="B10" s="25"/>
      <c r="C10" s="28"/>
      <c r="D10" s="28"/>
      <c r="E10" s="26"/>
      <c r="F10" s="26"/>
      <c r="G10" s="26"/>
      <c r="H10" s="26"/>
      <c r="I10" s="26"/>
      <c r="J10" s="26"/>
      <c r="K10" s="29"/>
      <c r="L10" s="343" t="s">
        <v>154</v>
      </c>
      <c r="M10" s="344"/>
      <c r="N10" s="344"/>
      <c r="O10" s="344"/>
      <c r="P10" s="344"/>
      <c r="Q10" s="344"/>
      <c r="R10" s="344"/>
      <c r="S10" s="344"/>
      <c r="T10" s="344"/>
      <c r="U10" s="344"/>
      <c r="V10" s="344"/>
      <c r="W10" s="344"/>
      <c r="X10" s="344"/>
      <c r="Y10" s="345"/>
      <c r="Z10" s="338" t="s">
        <v>43</v>
      </c>
      <c r="AA10" s="339"/>
      <c r="AB10" s="340"/>
      <c r="AC10" s="323">
        <v>50</v>
      </c>
      <c r="AD10" s="323"/>
      <c r="AE10" s="341" t="s">
        <v>13</v>
      </c>
      <c r="AF10" s="342"/>
      <c r="AG10" s="335" t="s">
        <v>128</v>
      </c>
      <c r="AH10" s="336"/>
      <c r="AI10" s="337"/>
      <c r="AJ10" s="323">
        <v>31</v>
      </c>
      <c r="AK10" s="323"/>
      <c r="AL10" s="341" t="s">
        <v>13</v>
      </c>
      <c r="AM10" s="342"/>
      <c r="AP10" s="325"/>
      <c r="AQ10" s="325"/>
      <c r="AR10" s="325"/>
      <c r="AS10" s="325"/>
      <c r="AT10" s="325"/>
      <c r="AU10" s="325"/>
    </row>
    <row r="11" spans="1:48" s="3" customFormat="1" ht="18" customHeight="1">
      <c r="A11" s="346" t="s">
        <v>6</v>
      </c>
      <c r="B11" s="347"/>
      <c r="C11" s="347"/>
      <c r="D11" s="347"/>
      <c r="E11" s="347"/>
      <c r="F11" s="347"/>
      <c r="G11" s="347"/>
      <c r="H11" s="348"/>
      <c r="I11" s="10"/>
      <c r="J11" s="46" t="s">
        <v>144</v>
      </c>
      <c r="K11" s="47"/>
      <c r="L11" s="48"/>
      <c r="M11" s="48"/>
      <c r="N11" s="48"/>
      <c r="O11" s="48"/>
      <c r="P11" s="48"/>
      <c r="Q11" s="48"/>
      <c r="R11" s="48"/>
      <c r="S11" s="48"/>
      <c r="T11" s="48"/>
      <c r="U11" s="48"/>
      <c r="V11" s="48"/>
      <c r="W11" s="48"/>
      <c r="X11" s="48"/>
      <c r="Y11" s="10"/>
      <c r="Z11" s="46" t="s">
        <v>145</v>
      </c>
      <c r="AA11" s="47"/>
      <c r="AB11" s="48"/>
      <c r="AC11" s="48"/>
      <c r="AD11" s="48"/>
      <c r="AE11" s="48"/>
      <c r="AF11" s="48"/>
      <c r="AG11" s="48"/>
      <c r="AH11" s="48"/>
      <c r="AI11" s="48"/>
      <c r="AJ11" s="48"/>
      <c r="AK11" s="48"/>
      <c r="AL11" s="48"/>
      <c r="AM11" s="52"/>
    </row>
    <row r="12" spans="1:48" s="3" customFormat="1" ht="18" customHeight="1">
      <c r="A12" s="349"/>
      <c r="B12" s="350"/>
      <c r="C12" s="350"/>
      <c r="D12" s="350"/>
      <c r="E12" s="350"/>
      <c r="F12" s="350"/>
      <c r="G12" s="350"/>
      <c r="H12" s="351"/>
      <c r="I12" s="15"/>
      <c r="J12" s="49" t="s">
        <v>48</v>
      </c>
      <c r="K12" s="50"/>
      <c r="L12" s="51"/>
      <c r="M12" s="51"/>
      <c r="N12" s="51"/>
      <c r="O12" s="51"/>
      <c r="P12" s="51"/>
      <c r="Q12" s="51"/>
      <c r="R12" s="51"/>
      <c r="S12" s="51"/>
      <c r="T12" s="51"/>
      <c r="U12" s="50"/>
      <c r="V12" s="51"/>
      <c r="W12" s="51"/>
      <c r="X12" s="51"/>
      <c r="Y12" s="9"/>
      <c r="Z12" s="53" t="s">
        <v>47</v>
      </c>
      <c r="AA12" s="50"/>
      <c r="AB12" s="51"/>
      <c r="AC12" s="51"/>
      <c r="AD12" s="51"/>
      <c r="AE12" s="51"/>
      <c r="AF12" s="51"/>
      <c r="AG12" s="51"/>
      <c r="AH12" s="51"/>
      <c r="AI12" s="51"/>
      <c r="AJ12" s="51"/>
      <c r="AK12" s="51"/>
      <c r="AL12" s="51"/>
      <c r="AM12" s="54"/>
    </row>
    <row r="13" spans="1:48" s="3" customFormat="1" ht="9" customHeight="1">
      <c r="A13" s="55"/>
      <c r="B13" s="201"/>
      <c r="C13" s="201"/>
      <c r="D13" s="201"/>
      <c r="E13" s="201"/>
      <c r="F13" s="201"/>
      <c r="G13" s="201"/>
      <c r="H13" s="201"/>
      <c r="I13" s="57"/>
      <c r="J13" s="58"/>
      <c r="K13" s="57"/>
      <c r="L13" s="59"/>
      <c r="M13" s="59"/>
      <c r="N13" s="59"/>
      <c r="O13" s="59"/>
      <c r="P13" s="59"/>
      <c r="Q13" s="59"/>
      <c r="R13" s="59"/>
      <c r="S13" s="59"/>
      <c r="T13" s="59"/>
      <c r="U13" s="60"/>
      <c r="V13" s="59"/>
      <c r="W13" s="59"/>
      <c r="X13" s="59"/>
      <c r="Y13" s="49"/>
      <c r="Z13" s="53"/>
      <c r="AA13" s="50"/>
      <c r="AB13" s="51"/>
      <c r="AC13" s="51"/>
      <c r="AD13" s="51"/>
      <c r="AE13" s="51"/>
      <c r="AF13" s="51"/>
      <c r="AG13" s="51"/>
      <c r="AH13" s="51"/>
      <c r="AI13" s="51"/>
      <c r="AJ13" s="51"/>
      <c r="AK13" s="51"/>
      <c r="AL13" s="59"/>
      <c r="AM13" s="61"/>
    </row>
    <row r="14" spans="1:48" s="3" customFormat="1" ht="12">
      <c r="A14" s="295" t="s">
        <v>107</v>
      </c>
      <c r="B14" s="296"/>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7"/>
    </row>
    <row r="15" spans="1:48" s="3" customFormat="1" ht="4.5" customHeight="1">
      <c r="A15" s="62"/>
      <c r="B15" s="62"/>
      <c r="C15" s="62"/>
      <c r="D15" s="62"/>
      <c r="E15" s="62"/>
      <c r="F15" s="62"/>
      <c r="G15" s="62"/>
      <c r="H15" s="62"/>
      <c r="I15" s="58"/>
      <c r="J15" s="63"/>
      <c r="K15" s="57"/>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row>
    <row r="16" spans="1:48" s="3" customFormat="1" ht="19.5" customHeight="1">
      <c r="A16" s="266" t="s">
        <v>201</v>
      </c>
      <c r="B16" s="266"/>
      <c r="C16" s="266"/>
      <c r="D16" s="266"/>
      <c r="E16" s="266"/>
      <c r="F16" s="266"/>
      <c r="G16" s="266"/>
      <c r="H16" s="266"/>
      <c r="I16" s="266"/>
      <c r="J16" s="266"/>
      <c r="K16" s="266"/>
      <c r="L16" s="266"/>
      <c r="M16" s="266"/>
      <c r="N16" s="266"/>
      <c r="O16" s="266"/>
      <c r="P16" s="266"/>
      <c r="Q16" s="266"/>
      <c r="R16" s="266"/>
      <c r="S16" s="266"/>
      <c r="T16" s="266"/>
      <c r="U16" s="266"/>
      <c r="V16" s="266"/>
      <c r="W16" s="266"/>
      <c r="X16" s="265" t="s">
        <v>247</v>
      </c>
      <c r="Y16" s="265"/>
      <c r="Z16" s="265"/>
      <c r="AA16" s="267" t="s">
        <v>220</v>
      </c>
      <c r="AB16" s="268"/>
      <c r="AC16" s="268"/>
      <c r="AD16" s="268"/>
      <c r="AE16" s="268"/>
      <c r="AF16" s="268"/>
      <c r="AG16" s="268"/>
      <c r="AH16" s="268"/>
      <c r="AI16" s="268"/>
      <c r="AJ16" s="268"/>
      <c r="AK16" s="268"/>
      <c r="AL16" s="268"/>
      <c r="AM16" s="268"/>
    </row>
    <row r="17" spans="1:48" s="3" customFormat="1" ht="19.5" customHeight="1">
      <c r="A17" s="266" t="s">
        <v>122</v>
      </c>
      <c r="B17" s="266"/>
      <c r="C17" s="266"/>
      <c r="D17" s="266"/>
      <c r="E17" s="266"/>
      <c r="F17" s="266"/>
      <c r="G17" s="266"/>
      <c r="H17" s="266"/>
      <c r="I17" s="266"/>
      <c r="J17" s="266"/>
      <c r="K17" s="266"/>
      <c r="L17" s="266"/>
      <c r="M17" s="266"/>
      <c r="N17" s="266"/>
      <c r="O17" s="266"/>
      <c r="P17" s="266"/>
      <c r="Q17" s="266"/>
      <c r="R17" s="266"/>
      <c r="S17" s="266"/>
      <c r="T17" s="266"/>
      <c r="U17" s="266"/>
      <c r="V17" s="266"/>
      <c r="W17" s="266"/>
      <c r="X17" s="265" t="s">
        <v>247</v>
      </c>
      <c r="Y17" s="265"/>
      <c r="Z17" s="265"/>
      <c r="AA17" s="267" t="s">
        <v>108</v>
      </c>
      <c r="AB17" s="268"/>
      <c r="AC17" s="268"/>
      <c r="AD17" s="268"/>
      <c r="AE17" s="268"/>
      <c r="AF17" s="268"/>
      <c r="AG17" s="268"/>
      <c r="AH17" s="268"/>
      <c r="AI17" s="268"/>
      <c r="AJ17" s="268"/>
      <c r="AK17" s="268"/>
      <c r="AL17" s="268"/>
      <c r="AM17" s="268"/>
    </row>
    <row r="18" spans="1:48" s="3" customFormat="1" ht="9" customHeight="1">
      <c r="A18" s="62"/>
      <c r="B18" s="62"/>
      <c r="C18" s="62"/>
      <c r="D18" s="62"/>
      <c r="E18" s="62"/>
      <c r="F18" s="62"/>
      <c r="G18" s="62"/>
      <c r="H18" s="62"/>
      <c r="I18" s="58"/>
      <c r="J18" s="63"/>
      <c r="K18" s="57"/>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row>
    <row r="19" spans="1:48" s="3" customFormat="1" ht="12">
      <c r="A19" s="295" t="s">
        <v>109</v>
      </c>
      <c r="B19" s="296"/>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7"/>
    </row>
    <row r="20" spans="1:48" s="3" customFormat="1" ht="6" customHeight="1" thickBot="1">
      <c r="A20" s="62"/>
      <c r="B20" s="62"/>
      <c r="C20" s="62"/>
      <c r="D20" s="62"/>
      <c r="E20" s="62"/>
      <c r="F20" s="62"/>
      <c r="G20" s="62"/>
      <c r="H20" s="62"/>
      <c r="I20" s="58"/>
      <c r="J20" s="63"/>
      <c r="K20" s="57"/>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row>
    <row r="21" spans="1:48" s="3" customFormat="1" ht="19.5" customHeight="1" thickBot="1">
      <c r="A21" s="64" t="s">
        <v>186</v>
      </c>
      <c r="B21" s="62"/>
      <c r="C21" s="62"/>
      <c r="D21" s="62"/>
      <c r="E21" s="62"/>
      <c r="F21" s="62"/>
      <c r="G21" s="62"/>
      <c r="H21" s="62"/>
      <c r="I21" s="168" t="s">
        <v>141</v>
      </c>
      <c r="J21" s="63"/>
      <c r="K21" s="57"/>
      <c r="L21" s="59"/>
      <c r="M21" s="59"/>
      <c r="N21" s="59"/>
      <c r="O21" s="59"/>
      <c r="P21" s="59"/>
      <c r="Q21" s="59"/>
      <c r="R21" s="59"/>
      <c r="S21" s="59"/>
      <c r="T21" s="59"/>
      <c r="U21" s="59"/>
      <c r="V21" s="59"/>
      <c r="W21" s="59"/>
      <c r="X21" s="59"/>
      <c r="Y21" s="59"/>
      <c r="Z21" s="59"/>
      <c r="AA21" s="59"/>
      <c r="AB21" s="59"/>
      <c r="AC21" s="59"/>
      <c r="AD21" s="59"/>
      <c r="AE21" s="364" t="s">
        <v>124</v>
      </c>
      <c r="AF21" s="365"/>
      <c r="AG21" s="365"/>
      <c r="AH21" s="366"/>
      <c r="AI21" s="352">
        <f>(20*M22+5*V22)*10+AE22</f>
        <v>210</v>
      </c>
      <c r="AJ21" s="353"/>
      <c r="AK21" s="353"/>
      <c r="AL21" s="326" t="s">
        <v>12</v>
      </c>
      <c r="AM21" s="327"/>
    </row>
    <row r="22" spans="1:48" s="3" customFormat="1" ht="19.5" customHeight="1">
      <c r="A22" s="30" t="s">
        <v>39</v>
      </c>
      <c r="B22" s="31"/>
      <c r="C22" s="32"/>
      <c r="D22" s="32"/>
      <c r="E22" s="32"/>
      <c r="F22" s="32"/>
      <c r="G22" s="33"/>
      <c r="H22" s="328" t="s">
        <v>40</v>
      </c>
      <c r="I22" s="329"/>
      <c r="J22" s="329"/>
      <c r="K22" s="329"/>
      <c r="L22" s="330"/>
      <c r="M22" s="331">
        <f>COUNTIFS(職員表!$H6:$H85,$H$7,職員表!$O6:$O85,20,職員表!$I6:$I85,個票2!$L$10)</f>
        <v>1</v>
      </c>
      <c r="N22" s="331"/>
      <c r="O22" s="331"/>
      <c r="P22" s="22" t="s">
        <v>13</v>
      </c>
      <c r="Q22" s="332" t="s">
        <v>42</v>
      </c>
      <c r="R22" s="333"/>
      <c r="S22" s="333"/>
      <c r="T22" s="333"/>
      <c r="U22" s="334"/>
      <c r="V22" s="331">
        <f>COUNTIFS(職員表!$H6:$H85,$H7,職員表!$O6:$O85,5,職員表!$I6:$I85,個票2!$L$10)</f>
        <v>0</v>
      </c>
      <c r="W22" s="331"/>
      <c r="X22" s="331"/>
      <c r="Y22" s="72" t="s">
        <v>13</v>
      </c>
      <c r="Z22" s="191" t="s">
        <v>142</v>
      </c>
      <c r="AA22" s="192"/>
      <c r="AB22" s="192"/>
      <c r="AC22" s="192"/>
      <c r="AD22" s="193"/>
      <c r="AE22" s="383">
        <v>10</v>
      </c>
      <c r="AF22" s="384"/>
      <c r="AG22" s="384"/>
      <c r="AH22" s="385" t="s">
        <v>12</v>
      </c>
      <c r="AI22" s="385"/>
      <c r="AJ22" s="135" t="s">
        <v>143</v>
      </c>
      <c r="AK22" s="51"/>
      <c r="AL22" s="51"/>
      <c r="AM22" s="54"/>
      <c r="AO22" s="3" t="str">
        <f>IF(M22=0,,"有")</f>
        <v>有</v>
      </c>
    </row>
    <row r="23" spans="1:48" s="3" customFormat="1" ht="7.5" customHeight="1" thickBot="1">
      <c r="A23" s="62"/>
      <c r="B23" s="62"/>
      <c r="C23" s="62"/>
      <c r="D23" s="62"/>
      <c r="E23" s="62"/>
      <c r="F23" s="62"/>
      <c r="G23" s="62"/>
      <c r="H23" s="62"/>
      <c r="I23" s="58"/>
      <c r="J23" s="63"/>
      <c r="K23" s="57"/>
      <c r="L23" s="59"/>
      <c r="M23" s="59"/>
      <c r="N23" s="59"/>
      <c r="O23" s="59"/>
      <c r="P23" s="59"/>
      <c r="Q23" s="59"/>
      <c r="R23" s="59"/>
      <c r="S23" s="59"/>
      <c r="T23" s="59"/>
      <c r="U23" s="59"/>
      <c r="V23" s="59"/>
      <c r="W23" s="59"/>
      <c r="X23" s="199"/>
      <c r="Y23" s="199"/>
      <c r="Z23" s="199"/>
      <c r="AA23" s="199"/>
      <c r="AB23" s="199"/>
      <c r="AC23" s="199"/>
      <c r="AD23" s="48"/>
      <c r="AE23" s="59"/>
      <c r="AF23" s="59"/>
      <c r="AG23" s="59"/>
      <c r="AH23" s="59"/>
      <c r="AI23" s="59"/>
      <c r="AJ23" s="59"/>
      <c r="AK23" s="59"/>
      <c r="AL23" s="59"/>
      <c r="AM23" s="59"/>
    </row>
    <row r="24" spans="1:48" ht="19.5" customHeight="1" thickBot="1">
      <c r="A24" s="65" t="s">
        <v>212</v>
      </c>
      <c r="B24" s="62"/>
      <c r="C24" s="201"/>
      <c r="D24" s="62"/>
      <c r="E24" s="66"/>
      <c r="F24" s="62"/>
      <c r="G24" s="62"/>
      <c r="H24" s="62"/>
      <c r="I24" s="62"/>
      <c r="J24" s="67"/>
      <c r="K24" s="67"/>
      <c r="L24" s="67"/>
      <c r="M24" s="67"/>
      <c r="N24" s="67"/>
      <c r="O24" s="68"/>
      <c r="P24" s="69"/>
      <c r="Q24" s="70"/>
      <c r="R24" s="70"/>
      <c r="S24" s="67"/>
      <c r="T24" s="63"/>
      <c r="U24" s="67"/>
      <c r="V24" s="67"/>
      <c r="W24" s="201"/>
      <c r="X24" s="354" t="s">
        <v>126</v>
      </c>
      <c r="Y24" s="355"/>
      <c r="Z24" s="355"/>
      <c r="AA24" s="355"/>
      <c r="AB24" s="356"/>
      <c r="AC24" s="357" t="s">
        <v>123</v>
      </c>
      <c r="AD24" s="102" t="s">
        <v>49</v>
      </c>
      <c r="AE24" s="103"/>
      <c r="AF24" s="103"/>
      <c r="AG24" s="104"/>
      <c r="AH24" s="103"/>
      <c r="AI24" s="352">
        <f>MIN(X25,ROUNDDOWN(H37/1000,0))</f>
        <v>757</v>
      </c>
      <c r="AJ24" s="353"/>
      <c r="AK24" s="353"/>
      <c r="AL24" s="326" t="s">
        <v>12</v>
      </c>
      <c r="AM24" s="327"/>
    </row>
    <row r="25" spans="1:48">
      <c r="A25" s="65"/>
      <c r="B25" s="62"/>
      <c r="C25" s="138" t="s">
        <v>146</v>
      </c>
      <c r="D25" s="62"/>
      <c r="E25" s="66"/>
      <c r="F25" s="62"/>
      <c r="G25" s="62"/>
      <c r="H25" s="62"/>
      <c r="I25" s="62"/>
      <c r="J25" s="67"/>
      <c r="K25" s="67"/>
      <c r="L25" s="67"/>
      <c r="M25" s="67"/>
      <c r="N25" s="67"/>
      <c r="O25" s="68"/>
      <c r="P25" s="69"/>
      <c r="Q25" s="70"/>
      <c r="R25" s="70"/>
      <c r="S25" s="67"/>
      <c r="T25" s="63"/>
      <c r="U25" s="67"/>
      <c r="V25" s="67"/>
      <c r="W25" s="71"/>
      <c r="X25" s="358">
        <f>VLOOKUP(L10,計算用!A3:G34,2,FALSE)</f>
        <v>757</v>
      </c>
      <c r="Y25" s="359"/>
      <c r="Z25" s="359"/>
      <c r="AA25" s="360" t="s">
        <v>12</v>
      </c>
      <c r="AB25" s="361"/>
      <c r="AC25" s="357"/>
      <c r="AD25" s="196" t="s">
        <v>25</v>
      </c>
      <c r="AE25" s="105"/>
      <c r="AF25" s="105"/>
      <c r="AG25" s="105"/>
      <c r="AH25" s="107"/>
      <c r="AI25" s="362"/>
      <c r="AJ25" s="363"/>
      <c r="AK25" s="363"/>
      <c r="AL25" s="367" t="s">
        <v>12</v>
      </c>
      <c r="AM25" s="368"/>
      <c r="AV25" s="3"/>
    </row>
    <row r="26" spans="1:48">
      <c r="A26" s="201" t="s">
        <v>147</v>
      </c>
      <c r="B26" s="62"/>
      <c r="C26" s="201"/>
      <c r="D26" s="62"/>
      <c r="E26" s="66"/>
      <c r="F26" s="62"/>
      <c r="G26" s="62"/>
      <c r="H26" s="62"/>
      <c r="I26" s="62"/>
      <c r="J26" s="67"/>
      <c r="K26" s="67"/>
      <c r="L26" s="67"/>
      <c r="M26" s="67"/>
      <c r="N26" s="67"/>
      <c r="O26" s="68"/>
      <c r="P26" s="69"/>
      <c r="Q26" s="70"/>
      <c r="R26" s="70"/>
      <c r="S26" s="67"/>
      <c r="T26" s="63"/>
      <c r="U26" s="67"/>
      <c r="V26" s="67"/>
      <c r="W26" s="71"/>
      <c r="X26" s="358"/>
      <c r="Y26" s="359"/>
      <c r="Z26" s="359"/>
      <c r="AA26" s="360"/>
      <c r="AB26" s="361"/>
      <c r="AC26" s="357"/>
      <c r="AD26" s="194" t="s">
        <v>26</v>
      </c>
      <c r="AE26" s="106"/>
      <c r="AF26" s="106"/>
      <c r="AG26" s="106"/>
      <c r="AH26" s="190"/>
      <c r="AI26" s="369">
        <f>SUM(AI24:AK25)</f>
        <v>757</v>
      </c>
      <c r="AJ26" s="370"/>
      <c r="AK26" s="370"/>
      <c r="AL26" s="371" t="s">
        <v>12</v>
      </c>
      <c r="AM26" s="372"/>
    </row>
    <row r="27" spans="1:48" ht="15" customHeight="1">
      <c r="A27" s="282" t="s">
        <v>110</v>
      </c>
      <c r="B27" s="283"/>
      <c r="C27" s="283"/>
      <c r="D27" s="283"/>
      <c r="E27" s="283"/>
      <c r="F27" s="283"/>
      <c r="G27" s="284"/>
      <c r="H27" s="283" t="s">
        <v>111</v>
      </c>
      <c r="I27" s="283"/>
      <c r="J27" s="283"/>
      <c r="K27" s="283"/>
      <c r="L27" s="283"/>
      <c r="M27" s="282" t="s">
        <v>7</v>
      </c>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84"/>
    </row>
    <row r="28" spans="1:48" ht="15" customHeight="1">
      <c r="A28" s="127" t="s">
        <v>112</v>
      </c>
      <c r="B28" s="128"/>
      <c r="C28" s="128"/>
      <c r="D28" s="128"/>
      <c r="E28" s="129"/>
      <c r="F28" s="129"/>
      <c r="G28" s="130"/>
      <c r="H28" s="285">
        <v>10000</v>
      </c>
      <c r="I28" s="285"/>
      <c r="J28" s="285"/>
      <c r="K28" s="285"/>
      <c r="L28" s="285"/>
      <c r="M28" s="286" t="s">
        <v>246</v>
      </c>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7"/>
      <c r="AM28" s="288"/>
    </row>
    <row r="29" spans="1:48" ht="15" customHeight="1">
      <c r="A29" s="73" t="s">
        <v>113</v>
      </c>
      <c r="B29" s="74"/>
      <c r="C29" s="74"/>
      <c r="D29" s="74"/>
      <c r="E29" s="75"/>
      <c r="F29" s="75"/>
      <c r="G29" s="76"/>
      <c r="H29" s="278">
        <v>10000</v>
      </c>
      <c r="I29" s="278"/>
      <c r="J29" s="278"/>
      <c r="K29" s="278"/>
      <c r="L29" s="278"/>
      <c r="M29" s="279" t="s">
        <v>245</v>
      </c>
      <c r="N29" s="280"/>
      <c r="O29" s="280"/>
      <c r="P29" s="280"/>
      <c r="Q29" s="280"/>
      <c r="R29" s="280"/>
      <c r="S29" s="280"/>
      <c r="T29" s="280"/>
      <c r="U29" s="280"/>
      <c r="V29" s="280"/>
      <c r="W29" s="280"/>
      <c r="X29" s="280"/>
      <c r="Y29" s="280"/>
      <c r="Z29" s="280"/>
      <c r="AA29" s="280"/>
      <c r="AB29" s="280"/>
      <c r="AC29" s="280"/>
      <c r="AD29" s="280"/>
      <c r="AE29" s="280"/>
      <c r="AF29" s="280"/>
      <c r="AG29" s="280"/>
      <c r="AH29" s="280"/>
      <c r="AI29" s="280"/>
      <c r="AJ29" s="280"/>
      <c r="AK29" s="280"/>
      <c r="AL29" s="280"/>
      <c r="AM29" s="281"/>
    </row>
    <row r="30" spans="1:48" ht="15" customHeight="1">
      <c r="A30" s="73" t="s">
        <v>114</v>
      </c>
      <c r="B30" s="74"/>
      <c r="C30" s="74"/>
      <c r="D30" s="74"/>
      <c r="E30" s="75"/>
      <c r="F30" s="75"/>
      <c r="G30" s="76"/>
      <c r="H30" s="278">
        <v>10000</v>
      </c>
      <c r="I30" s="278"/>
      <c r="J30" s="278"/>
      <c r="K30" s="278"/>
      <c r="L30" s="278"/>
      <c r="M30" s="279" t="s">
        <v>245</v>
      </c>
      <c r="N30" s="280"/>
      <c r="O30" s="280"/>
      <c r="P30" s="280"/>
      <c r="Q30" s="280"/>
      <c r="R30" s="280"/>
      <c r="S30" s="280"/>
      <c r="T30" s="280"/>
      <c r="U30" s="280"/>
      <c r="V30" s="280"/>
      <c r="W30" s="280"/>
      <c r="X30" s="280"/>
      <c r="Y30" s="280"/>
      <c r="Z30" s="280"/>
      <c r="AA30" s="280"/>
      <c r="AB30" s="280"/>
      <c r="AC30" s="280"/>
      <c r="AD30" s="280"/>
      <c r="AE30" s="280"/>
      <c r="AF30" s="280"/>
      <c r="AG30" s="280"/>
      <c r="AH30" s="280"/>
      <c r="AI30" s="280"/>
      <c r="AJ30" s="280"/>
      <c r="AK30" s="280"/>
      <c r="AL30" s="280"/>
      <c r="AM30" s="281"/>
    </row>
    <row r="31" spans="1:48" ht="15" customHeight="1">
      <c r="A31" s="73" t="s">
        <v>115</v>
      </c>
      <c r="B31" s="74"/>
      <c r="C31" s="74"/>
      <c r="D31" s="74"/>
      <c r="E31" s="75"/>
      <c r="F31" s="75"/>
      <c r="G31" s="76"/>
      <c r="H31" s="278">
        <v>10000</v>
      </c>
      <c r="I31" s="278"/>
      <c r="J31" s="278"/>
      <c r="K31" s="278"/>
      <c r="L31" s="278"/>
      <c r="M31" s="279" t="s">
        <v>245</v>
      </c>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1"/>
    </row>
    <row r="32" spans="1:48" ht="15" customHeight="1">
      <c r="A32" s="73" t="s">
        <v>116</v>
      </c>
      <c r="B32" s="74"/>
      <c r="C32" s="74"/>
      <c r="D32" s="74"/>
      <c r="E32" s="75"/>
      <c r="F32" s="75"/>
      <c r="G32" s="76"/>
      <c r="H32" s="278">
        <v>200000</v>
      </c>
      <c r="I32" s="278"/>
      <c r="J32" s="278"/>
      <c r="K32" s="278"/>
      <c r="L32" s="278"/>
      <c r="M32" s="279" t="s">
        <v>245</v>
      </c>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1"/>
    </row>
    <row r="33" spans="1:48" ht="15" customHeight="1">
      <c r="A33" s="73" t="s">
        <v>117</v>
      </c>
      <c r="B33" s="74"/>
      <c r="C33" s="74"/>
      <c r="D33" s="74"/>
      <c r="E33" s="75"/>
      <c r="F33" s="75"/>
      <c r="G33" s="76"/>
      <c r="H33" s="278">
        <v>10000</v>
      </c>
      <c r="I33" s="278"/>
      <c r="J33" s="278"/>
      <c r="K33" s="278"/>
      <c r="L33" s="278"/>
      <c r="M33" s="279" t="s">
        <v>245</v>
      </c>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1"/>
      <c r="AV33" s="3"/>
    </row>
    <row r="34" spans="1:48" ht="15" customHeight="1">
      <c r="A34" s="73" t="s">
        <v>118</v>
      </c>
      <c r="B34" s="74"/>
      <c r="C34" s="74"/>
      <c r="D34" s="74"/>
      <c r="E34" s="75"/>
      <c r="F34" s="75"/>
      <c r="G34" s="76"/>
      <c r="H34" s="278">
        <v>10000</v>
      </c>
      <c r="I34" s="278"/>
      <c r="J34" s="278"/>
      <c r="K34" s="278"/>
      <c r="L34" s="278"/>
      <c r="M34" s="279" t="s">
        <v>245</v>
      </c>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1"/>
    </row>
    <row r="35" spans="1:48" ht="15" customHeight="1">
      <c r="A35" s="73" t="s">
        <v>119</v>
      </c>
      <c r="B35" s="77"/>
      <c r="C35" s="77"/>
      <c r="D35" s="77"/>
      <c r="E35" s="77"/>
      <c r="F35" s="77"/>
      <c r="G35" s="78"/>
      <c r="H35" s="278">
        <v>10000</v>
      </c>
      <c r="I35" s="278"/>
      <c r="J35" s="278"/>
      <c r="K35" s="278"/>
      <c r="L35" s="278"/>
      <c r="M35" s="279" t="s">
        <v>245</v>
      </c>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1"/>
    </row>
    <row r="36" spans="1:48" ht="15" customHeight="1">
      <c r="A36" s="79" t="s">
        <v>120</v>
      </c>
      <c r="B36" s="80"/>
      <c r="C36" s="80"/>
      <c r="D36" s="80"/>
      <c r="E36" s="81"/>
      <c r="F36" s="81"/>
      <c r="G36" s="82"/>
      <c r="H36" s="269">
        <v>1000000</v>
      </c>
      <c r="I36" s="269"/>
      <c r="J36" s="269"/>
      <c r="K36" s="269"/>
      <c r="L36" s="269"/>
      <c r="M36" s="270" t="s">
        <v>245</v>
      </c>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1"/>
      <c r="AK36" s="271"/>
      <c r="AL36" s="271"/>
      <c r="AM36" s="272"/>
    </row>
    <row r="37" spans="1:48" ht="15" customHeight="1">
      <c r="A37" s="83" t="s">
        <v>16</v>
      </c>
      <c r="B37" s="84"/>
      <c r="C37" s="84"/>
      <c r="D37" s="84"/>
      <c r="E37" s="84"/>
      <c r="F37" s="84"/>
      <c r="G37" s="85"/>
      <c r="H37" s="273">
        <f>SUM(H28:L36)</f>
        <v>1270000</v>
      </c>
      <c r="I37" s="273"/>
      <c r="J37" s="273"/>
      <c r="K37" s="273"/>
      <c r="L37" s="274"/>
      <c r="M37" s="275"/>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7"/>
    </row>
    <row r="38" spans="1:48" ht="7.5" customHeight="1">
      <c r="A38" s="86"/>
      <c r="B38" s="86"/>
      <c r="C38" s="86"/>
      <c r="D38" s="86"/>
      <c r="E38" s="87"/>
      <c r="F38" s="87"/>
      <c r="G38" s="87"/>
      <c r="H38" s="87"/>
      <c r="I38" s="87"/>
      <c r="J38" s="88"/>
      <c r="K38" s="88"/>
      <c r="L38" s="88"/>
      <c r="M38" s="88"/>
      <c r="N38" s="88"/>
      <c r="O38" s="89"/>
      <c r="P38" s="89"/>
      <c r="Q38" s="89"/>
      <c r="R38" s="89"/>
      <c r="S38" s="89"/>
      <c r="T38" s="89"/>
      <c r="U38" s="89"/>
      <c r="V38" s="89"/>
      <c r="W38" s="89"/>
      <c r="X38" s="89"/>
      <c r="Y38" s="89"/>
      <c r="Z38" s="89"/>
      <c r="AA38" s="89"/>
      <c r="AB38" s="89"/>
      <c r="AC38" s="89"/>
      <c r="AD38" s="89"/>
      <c r="AE38" s="89"/>
      <c r="AF38" s="89"/>
      <c r="AG38" s="89"/>
      <c r="AH38" s="141"/>
      <c r="AI38" s="89"/>
      <c r="AJ38" s="89"/>
      <c r="AK38" s="89"/>
      <c r="AL38" s="89"/>
      <c r="AM38" s="89"/>
    </row>
    <row r="39" spans="1:48" ht="19.5" customHeight="1" thickBot="1">
      <c r="A39" s="65" t="s">
        <v>213</v>
      </c>
      <c r="B39" s="62"/>
      <c r="C39" s="201"/>
      <c r="D39" s="62"/>
      <c r="E39" s="66"/>
      <c r="F39" s="62"/>
      <c r="G39" s="62"/>
      <c r="H39" s="62"/>
      <c r="I39" s="62"/>
      <c r="J39" s="67"/>
      <c r="K39" s="67"/>
      <c r="L39" s="67"/>
      <c r="M39" s="67"/>
      <c r="N39" s="67"/>
      <c r="O39" s="68"/>
      <c r="P39" s="69"/>
      <c r="Q39" s="70"/>
      <c r="R39" s="70"/>
      <c r="S39" s="67"/>
      <c r="T39" s="63"/>
      <c r="U39" s="67"/>
      <c r="V39" s="67"/>
      <c r="W39" s="201"/>
      <c r="X39" s="289" t="s">
        <v>126</v>
      </c>
      <c r="Y39" s="290"/>
      <c r="Z39" s="290"/>
      <c r="AA39" s="290"/>
      <c r="AB39" s="291"/>
      <c r="AC39" s="392"/>
      <c r="AD39" s="198"/>
      <c r="AE39" s="198"/>
      <c r="AF39" s="198"/>
      <c r="AG39" s="198"/>
      <c r="AH39" s="198"/>
      <c r="AI39" s="393"/>
      <c r="AJ39" s="393"/>
      <c r="AK39" s="393"/>
      <c r="AL39" s="394"/>
      <c r="AM39" s="394"/>
    </row>
    <row r="40" spans="1:48" ht="13.8" thickBot="1">
      <c r="A40" s="65"/>
      <c r="B40" s="62"/>
      <c r="C40" s="138" t="s">
        <v>183</v>
      </c>
      <c r="D40" s="62"/>
      <c r="E40" s="66"/>
      <c r="F40" s="62"/>
      <c r="G40" s="62"/>
      <c r="H40" s="62"/>
      <c r="I40" s="62"/>
      <c r="J40" s="67"/>
      <c r="K40" s="67"/>
      <c r="L40" s="67"/>
      <c r="M40" s="67"/>
      <c r="N40" s="67"/>
      <c r="O40" s="68"/>
      <c r="P40" s="69"/>
      <c r="Q40" s="70"/>
      <c r="R40" s="70"/>
      <c r="S40" s="67"/>
      <c r="T40" s="63"/>
      <c r="U40" s="67"/>
      <c r="V40" s="67"/>
      <c r="W40" s="71"/>
      <c r="X40" s="395">
        <f>VLOOKUP(L10,計算用!A3:G34,5,FALSE)</f>
        <v>0</v>
      </c>
      <c r="Y40" s="396"/>
      <c r="Z40" s="396"/>
      <c r="AA40" s="397" t="s">
        <v>12</v>
      </c>
      <c r="AB40" s="398"/>
      <c r="AC40" s="392"/>
      <c r="AD40" s="198"/>
      <c r="AE40" s="364" t="s">
        <v>123</v>
      </c>
      <c r="AF40" s="365"/>
      <c r="AG40" s="365"/>
      <c r="AH40" s="366"/>
      <c r="AI40" s="399" t="str">
        <f>IF(OR(L10=計算用!A7, L10=計算用!A17,L10=計算用!A18,L10=計算用!A19,L10=計算用!A20,L10=計算用!A21,L10=計算用!A22,L10=計算用!A23),MIN(X40,ROUNDDOWN(H50/1000,0)),"")</f>
        <v/>
      </c>
      <c r="AJ40" s="400"/>
      <c r="AK40" s="400"/>
      <c r="AL40" s="326" t="s">
        <v>12</v>
      </c>
      <c r="AM40" s="327"/>
      <c r="AV40" s="3"/>
    </row>
    <row r="41" spans="1:48" ht="15" customHeight="1">
      <c r="A41" s="282" t="s">
        <v>110</v>
      </c>
      <c r="B41" s="283"/>
      <c r="C41" s="283"/>
      <c r="D41" s="283"/>
      <c r="E41" s="283"/>
      <c r="F41" s="283"/>
      <c r="G41" s="284"/>
      <c r="H41" s="283" t="s">
        <v>111</v>
      </c>
      <c r="I41" s="283"/>
      <c r="J41" s="283"/>
      <c r="K41" s="283"/>
      <c r="L41" s="283"/>
      <c r="M41" s="282" t="s">
        <v>7</v>
      </c>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4"/>
    </row>
    <row r="42" spans="1:48" ht="15" customHeight="1">
      <c r="A42" s="73" t="s">
        <v>184</v>
      </c>
      <c r="B42" s="74"/>
      <c r="C42" s="74"/>
      <c r="D42" s="74"/>
      <c r="E42" s="75"/>
      <c r="F42" s="75"/>
      <c r="G42" s="76"/>
      <c r="H42" s="285"/>
      <c r="I42" s="285"/>
      <c r="J42" s="285"/>
      <c r="K42" s="285"/>
      <c r="L42" s="285"/>
      <c r="M42" s="286"/>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8"/>
    </row>
    <row r="43" spans="1:48" ht="15" customHeight="1">
      <c r="A43" s="146" t="s">
        <v>190</v>
      </c>
      <c r="B43" s="74"/>
      <c r="C43" s="74"/>
      <c r="D43" s="74"/>
      <c r="E43" s="75"/>
      <c r="F43" s="75"/>
      <c r="G43" s="76"/>
      <c r="H43" s="278"/>
      <c r="I43" s="278"/>
      <c r="J43" s="278"/>
      <c r="K43" s="278"/>
      <c r="L43" s="278"/>
      <c r="M43" s="279"/>
      <c r="N43" s="280"/>
      <c r="O43" s="280"/>
      <c r="P43" s="280"/>
      <c r="Q43" s="280"/>
      <c r="R43" s="280"/>
      <c r="S43" s="280"/>
      <c r="T43" s="280"/>
      <c r="U43" s="280"/>
      <c r="V43" s="280"/>
      <c r="W43" s="280"/>
      <c r="X43" s="280"/>
      <c r="Y43" s="280"/>
      <c r="Z43" s="280"/>
      <c r="AA43" s="280"/>
      <c r="AB43" s="280"/>
      <c r="AC43" s="280"/>
      <c r="AD43" s="280"/>
      <c r="AE43" s="280"/>
      <c r="AF43" s="280"/>
      <c r="AG43" s="280"/>
      <c r="AH43" s="280"/>
      <c r="AI43" s="280"/>
      <c r="AJ43" s="280"/>
      <c r="AK43" s="280"/>
      <c r="AL43" s="280"/>
      <c r="AM43" s="281"/>
    </row>
    <row r="44" spans="1:48" ht="15" customHeight="1">
      <c r="A44" s="146" t="s">
        <v>116</v>
      </c>
      <c r="B44" s="74"/>
      <c r="C44" s="74"/>
      <c r="D44" s="74"/>
      <c r="E44" s="75"/>
      <c r="F44" s="75"/>
      <c r="G44" s="76"/>
      <c r="H44" s="278"/>
      <c r="I44" s="278"/>
      <c r="J44" s="278"/>
      <c r="K44" s="278"/>
      <c r="L44" s="278"/>
      <c r="M44" s="279"/>
      <c r="N44" s="280"/>
      <c r="O44" s="280"/>
      <c r="P44" s="280"/>
      <c r="Q44" s="280"/>
      <c r="R44" s="280"/>
      <c r="S44" s="280"/>
      <c r="T44" s="280"/>
      <c r="U44" s="280"/>
      <c r="V44" s="280"/>
      <c r="W44" s="280"/>
      <c r="X44" s="280"/>
      <c r="Y44" s="280"/>
      <c r="Z44" s="280"/>
      <c r="AA44" s="280"/>
      <c r="AB44" s="280"/>
      <c r="AC44" s="280"/>
      <c r="AD44" s="280"/>
      <c r="AE44" s="280"/>
      <c r="AF44" s="280"/>
      <c r="AG44" s="280"/>
      <c r="AH44" s="280"/>
      <c r="AI44" s="280"/>
      <c r="AJ44" s="280"/>
      <c r="AK44" s="280"/>
      <c r="AL44" s="280"/>
      <c r="AM44" s="281"/>
    </row>
    <row r="45" spans="1:48" ht="15" customHeight="1">
      <c r="A45" s="73" t="s">
        <v>117</v>
      </c>
      <c r="B45" s="74"/>
      <c r="C45" s="74"/>
      <c r="D45" s="74"/>
      <c r="E45" s="75"/>
      <c r="F45" s="75"/>
      <c r="G45" s="76"/>
      <c r="H45" s="278"/>
      <c r="I45" s="278"/>
      <c r="J45" s="278"/>
      <c r="K45" s="278"/>
      <c r="L45" s="278"/>
      <c r="M45" s="279"/>
      <c r="N45" s="280"/>
      <c r="O45" s="280"/>
      <c r="P45" s="280"/>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1"/>
    </row>
    <row r="46" spans="1:48" ht="15" customHeight="1">
      <c r="A46" s="73" t="s">
        <v>115</v>
      </c>
      <c r="B46" s="74"/>
      <c r="C46" s="74"/>
      <c r="D46" s="74"/>
      <c r="E46" s="75"/>
      <c r="F46" s="75"/>
      <c r="G46" s="76"/>
      <c r="H46" s="278"/>
      <c r="I46" s="278"/>
      <c r="J46" s="278"/>
      <c r="K46" s="278"/>
      <c r="L46" s="278"/>
      <c r="M46" s="279"/>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0"/>
      <c r="AM46" s="281"/>
    </row>
    <row r="47" spans="1:48" ht="15" customHeight="1">
      <c r="A47" s="73" t="s">
        <v>118</v>
      </c>
      <c r="B47" s="74"/>
      <c r="C47" s="74"/>
      <c r="D47" s="74"/>
      <c r="E47" s="75"/>
      <c r="F47" s="75"/>
      <c r="G47" s="76"/>
      <c r="H47" s="278"/>
      <c r="I47" s="278"/>
      <c r="J47" s="278"/>
      <c r="K47" s="278"/>
      <c r="L47" s="278"/>
      <c r="M47" s="279"/>
      <c r="N47" s="280"/>
      <c r="O47" s="280"/>
      <c r="P47" s="280"/>
      <c r="Q47" s="280"/>
      <c r="R47" s="280"/>
      <c r="S47" s="280"/>
      <c r="T47" s="280"/>
      <c r="U47" s="280"/>
      <c r="V47" s="280"/>
      <c r="W47" s="280"/>
      <c r="X47" s="280"/>
      <c r="Y47" s="280"/>
      <c r="Z47" s="280"/>
      <c r="AA47" s="280"/>
      <c r="AB47" s="280"/>
      <c r="AC47" s="280"/>
      <c r="AD47" s="280"/>
      <c r="AE47" s="280"/>
      <c r="AF47" s="280"/>
      <c r="AG47" s="280"/>
      <c r="AH47" s="280"/>
      <c r="AI47" s="280"/>
      <c r="AJ47" s="280"/>
      <c r="AK47" s="280"/>
      <c r="AL47" s="280"/>
      <c r="AM47" s="281"/>
    </row>
    <row r="48" spans="1:48" ht="15" customHeight="1">
      <c r="A48" s="73" t="s">
        <v>119</v>
      </c>
      <c r="B48" s="77"/>
      <c r="C48" s="77"/>
      <c r="D48" s="77"/>
      <c r="E48" s="77"/>
      <c r="F48" s="77"/>
      <c r="G48" s="78"/>
      <c r="H48" s="278"/>
      <c r="I48" s="278"/>
      <c r="J48" s="278"/>
      <c r="K48" s="278"/>
      <c r="L48" s="278"/>
      <c r="M48" s="279"/>
      <c r="N48" s="280"/>
      <c r="O48" s="280"/>
      <c r="P48" s="280"/>
      <c r="Q48" s="280"/>
      <c r="R48" s="280"/>
      <c r="S48" s="280"/>
      <c r="T48" s="280"/>
      <c r="U48" s="280"/>
      <c r="V48" s="280"/>
      <c r="W48" s="280"/>
      <c r="X48" s="280"/>
      <c r="Y48" s="280"/>
      <c r="Z48" s="280"/>
      <c r="AA48" s="280"/>
      <c r="AB48" s="280"/>
      <c r="AC48" s="280"/>
      <c r="AD48" s="280"/>
      <c r="AE48" s="280"/>
      <c r="AF48" s="280"/>
      <c r="AG48" s="280"/>
      <c r="AH48" s="280"/>
      <c r="AI48" s="280"/>
      <c r="AJ48" s="280"/>
      <c r="AK48" s="280"/>
      <c r="AL48" s="280"/>
      <c r="AM48" s="281"/>
    </row>
    <row r="49" spans="1:46" ht="15" customHeight="1">
      <c r="A49" s="79" t="s">
        <v>120</v>
      </c>
      <c r="B49" s="80"/>
      <c r="C49" s="80"/>
      <c r="D49" s="80"/>
      <c r="E49" s="81"/>
      <c r="F49" s="81"/>
      <c r="G49" s="82"/>
      <c r="H49" s="269"/>
      <c r="I49" s="269"/>
      <c r="J49" s="269"/>
      <c r="K49" s="269"/>
      <c r="L49" s="269"/>
      <c r="M49" s="270"/>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2"/>
    </row>
    <row r="50" spans="1:46" ht="15" customHeight="1">
      <c r="A50" s="83" t="s">
        <v>16</v>
      </c>
      <c r="B50" s="84"/>
      <c r="C50" s="84"/>
      <c r="D50" s="84"/>
      <c r="E50" s="84"/>
      <c r="F50" s="84"/>
      <c r="G50" s="85"/>
      <c r="H50" s="273">
        <f>SUM(H42:L49)</f>
        <v>0</v>
      </c>
      <c r="I50" s="273"/>
      <c r="J50" s="273"/>
      <c r="K50" s="273"/>
      <c r="L50" s="274"/>
      <c r="M50" s="275"/>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7"/>
    </row>
    <row r="51" spans="1:46" ht="7.5" customHeight="1" thickBot="1">
      <c r="A51" s="86"/>
      <c r="B51" s="86"/>
      <c r="C51" s="86"/>
      <c r="D51" s="86"/>
      <c r="E51" s="87"/>
      <c r="F51" s="87"/>
      <c r="G51" s="87"/>
      <c r="H51" s="87"/>
      <c r="I51" s="87"/>
      <c r="J51" s="88"/>
      <c r="K51" s="88"/>
      <c r="L51" s="88"/>
      <c r="M51" s="88"/>
      <c r="N51" s="88"/>
      <c r="O51" s="89"/>
      <c r="P51" s="89"/>
      <c r="Q51" s="89"/>
      <c r="R51" s="89"/>
      <c r="S51" s="89"/>
      <c r="T51" s="89"/>
      <c r="U51" s="89"/>
      <c r="V51" s="89"/>
      <c r="W51" s="89"/>
      <c r="X51" s="89"/>
      <c r="Y51" s="89"/>
      <c r="Z51" s="89"/>
      <c r="AA51" s="89"/>
      <c r="AB51" s="89"/>
      <c r="AC51" s="89"/>
      <c r="AD51" s="89"/>
      <c r="AE51" s="89"/>
      <c r="AF51" s="89"/>
      <c r="AG51" s="89"/>
      <c r="AH51" s="140"/>
      <c r="AI51" s="89"/>
      <c r="AJ51" s="89"/>
      <c r="AK51" s="89"/>
      <c r="AL51" s="89"/>
      <c r="AM51" s="89"/>
    </row>
    <row r="52" spans="1:46" s="3" customFormat="1" ht="19.5" customHeight="1" thickBot="1">
      <c r="A52" s="64" t="s">
        <v>214</v>
      </c>
      <c r="B52" s="62"/>
      <c r="C52" s="62"/>
      <c r="D52" s="62"/>
      <c r="E52" s="62"/>
      <c r="F52" s="62"/>
      <c r="G52" s="62"/>
      <c r="H52" s="62"/>
      <c r="I52" s="58"/>
      <c r="J52" s="63"/>
      <c r="K52" s="57"/>
      <c r="L52" s="59"/>
      <c r="M52" s="59"/>
      <c r="N52" s="59"/>
      <c r="O52" s="59"/>
      <c r="P52" s="59"/>
      <c r="Q52" s="59"/>
      <c r="R52" s="59"/>
      <c r="S52" s="59"/>
      <c r="T52" s="59"/>
      <c r="U52" s="59"/>
      <c r="V52" s="59"/>
      <c r="W52" s="59"/>
      <c r="X52" s="59"/>
      <c r="Y52" s="59"/>
      <c r="Z52" s="59"/>
      <c r="AA52" s="59"/>
      <c r="AB52" s="59"/>
      <c r="AC52" s="59"/>
      <c r="AD52" s="59"/>
      <c r="AE52" s="364" t="s">
        <v>125</v>
      </c>
      <c r="AF52" s="365"/>
      <c r="AG52" s="365"/>
      <c r="AH52" s="366"/>
      <c r="AI52" s="386">
        <f t="shared" ref="AI52" si="0">IF(L10=A54,ROUNDDOWN(X54*AI54/1000,0),IF(L10=A55,ROUNDDOWN(X55*AI55/1000,0),IF(NOT(OR(L10=A54,L10=A55)),ROUNDDOWN(X53*AI53/1000,0))))</f>
        <v>0</v>
      </c>
      <c r="AJ52" s="387"/>
      <c r="AK52" s="387"/>
      <c r="AL52" s="326" t="s">
        <v>12</v>
      </c>
      <c r="AM52" s="327"/>
    </row>
    <row r="53" spans="1:46" s="3" customFormat="1" ht="15.75" customHeight="1">
      <c r="A53" s="332" t="s">
        <v>148</v>
      </c>
      <c r="B53" s="333"/>
      <c r="C53" s="333"/>
      <c r="D53" s="333"/>
      <c r="E53" s="333"/>
      <c r="F53" s="333"/>
      <c r="G53" s="333"/>
      <c r="H53" s="333"/>
      <c r="I53" s="333"/>
      <c r="J53" s="333"/>
      <c r="K53" s="333"/>
      <c r="L53" s="333"/>
      <c r="M53" s="333"/>
      <c r="N53" s="333"/>
      <c r="O53" s="333"/>
      <c r="P53" s="333"/>
      <c r="Q53" s="333"/>
      <c r="R53" s="333"/>
      <c r="S53" s="333"/>
      <c r="T53" s="333"/>
      <c r="U53" s="333"/>
      <c r="V53" s="333"/>
      <c r="W53" s="334"/>
      <c r="X53" s="375">
        <v>2000</v>
      </c>
      <c r="Y53" s="375"/>
      <c r="Z53" s="375"/>
      <c r="AA53" s="376" t="s">
        <v>23</v>
      </c>
      <c r="AB53" s="377"/>
      <c r="AC53" s="332" t="s">
        <v>24</v>
      </c>
      <c r="AD53" s="333"/>
      <c r="AE53" s="333"/>
      <c r="AF53" s="333"/>
      <c r="AG53" s="333"/>
      <c r="AH53" s="334"/>
      <c r="AI53" s="388"/>
      <c r="AJ53" s="389"/>
      <c r="AK53" s="389"/>
      <c r="AL53" s="390" t="s">
        <v>13</v>
      </c>
      <c r="AM53" s="391"/>
    </row>
    <row r="54" spans="1:46" s="3" customFormat="1" ht="15.75" customHeight="1">
      <c r="A54" s="332" t="s">
        <v>149</v>
      </c>
      <c r="B54" s="333"/>
      <c r="C54" s="333"/>
      <c r="D54" s="333"/>
      <c r="E54" s="333"/>
      <c r="F54" s="333"/>
      <c r="G54" s="333"/>
      <c r="H54" s="333"/>
      <c r="I54" s="333"/>
      <c r="J54" s="333"/>
      <c r="K54" s="333"/>
      <c r="L54" s="333"/>
      <c r="M54" s="333"/>
      <c r="N54" s="333"/>
      <c r="O54" s="333"/>
      <c r="P54" s="333"/>
      <c r="Q54" s="333"/>
      <c r="R54" s="333"/>
      <c r="S54" s="333"/>
      <c r="T54" s="333"/>
      <c r="U54" s="333"/>
      <c r="V54" s="333"/>
      <c r="W54" s="334"/>
      <c r="X54" s="375">
        <v>1500</v>
      </c>
      <c r="Y54" s="375"/>
      <c r="Z54" s="375"/>
      <c r="AA54" s="376" t="s">
        <v>23</v>
      </c>
      <c r="AB54" s="377"/>
      <c r="AC54" s="332" t="s">
        <v>24</v>
      </c>
      <c r="AD54" s="333"/>
      <c r="AE54" s="333"/>
      <c r="AF54" s="333"/>
      <c r="AG54" s="333"/>
      <c r="AH54" s="334"/>
      <c r="AI54" s="388"/>
      <c r="AJ54" s="389"/>
      <c r="AK54" s="389"/>
      <c r="AL54" s="341" t="s">
        <v>13</v>
      </c>
      <c r="AM54" s="342"/>
    </row>
    <row r="55" spans="1:46" s="3" customFormat="1" ht="15.75" customHeight="1">
      <c r="A55" s="332" t="s">
        <v>150</v>
      </c>
      <c r="B55" s="333"/>
      <c r="C55" s="333"/>
      <c r="D55" s="333"/>
      <c r="E55" s="333"/>
      <c r="F55" s="333"/>
      <c r="G55" s="333"/>
      <c r="H55" s="333"/>
      <c r="I55" s="333"/>
      <c r="J55" s="333"/>
      <c r="K55" s="333"/>
      <c r="L55" s="333"/>
      <c r="M55" s="333"/>
      <c r="N55" s="333"/>
      <c r="O55" s="333"/>
      <c r="P55" s="333"/>
      <c r="Q55" s="333"/>
      <c r="R55" s="333"/>
      <c r="S55" s="333"/>
      <c r="T55" s="333"/>
      <c r="U55" s="333"/>
      <c r="V55" s="333"/>
      <c r="W55" s="334"/>
      <c r="X55" s="375">
        <v>2500</v>
      </c>
      <c r="Y55" s="375"/>
      <c r="Z55" s="375"/>
      <c r="AA55" s="376" t="s">
        <v>23</v>
      </c>
      <c r="AB55" s="377"/>
      <c r="AC55" s="332" t="s">
        <v>24</v>
      </c>
      <c r="AD55" s="333"/>
      <c r="AE55" s="333"/>
      <c r="AF55" s="333"/>
      <c r="AG55" s="333"/>
      <c r="AH55" s="334"/>
      <c r="AI55" s="388"/>
      <c r="AJ55" s="389"/>
      <c r="AK55" s="389"/>
      <c r="AL55" s="341" t="s">
        <v>13</v>
      </c>
      <c r="AM55" s="342"/>
    </row>
    <row r="56" spans="1:46" s="3" customFormat="1" ht="7.5" customHeight="1" thickBot="1">
      <c r="A56" s="62"/>
      <c r="B56" s="62"/>
      <c r="C56" s="62"/>
      <c r="D56" s="62"/>
      <c r="E56" s="62"/>
      <c r="F56" s="62"/>
      <c r="G56" s="62"/>
      <c r="H56" s="62"/>
      <c r="I56" s="58"/>
      <c r="J56" s="63"/>
      <c r="K56" s="57"/>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row>
    <row r="57" spans="1:46" s="3" customFormat="1" ht="19.5" customHeight="1" thickBot="1">
      <c r="A57" s="64" t="s">
        <v>151</v>
      </c>
      <c r="B57" s="57"/>
      <c r="C57" s="62"/>
      <c r="D57" s="62"/>
      <c r="E57" s="62"/>
      <c r="F57" s="62"/>
      <c r="G57" s="62"/>
      <c r="H57" s="62"/>
      <c r="I57" s="58"/>
      <c r="J57" s="63"/>
      <c r="K57" s="57"/>
      <c r="L57" s="59"/>
      <c r="M57" s="59"/>
      <c r="N57" s="59"/>
      <c r="O57" s="60"/>
      <c r="P57" s="60"/>
      <c r="Q57" s="60"/>
      <c r="R57" s="60"/>
      <c r="S57" s="60"/>
      <c r="T57" s="90"/>
      <c r="U57" s="90"/>
      <c r="V57" s="90"/>
      <c r="W57" s="90"/>
      <c r="X57" s="289" t="s">
        <v>126</v>
      </c>
      <c r="Y57" s="290"/>
      <c r="Z57" s="290"/>
      <c r="AA57" s="290"/>
      <c r="AB57" s="291"/>
      <c r="AC57" s="382" t="s">
        <v>123</v>
      </c>
      <c r="AD57" s="102" t="s">
        <v>29</v>
      </c>
      <c r="AE57" s="103"/>
      <c r="AF57" s="103"/>
      <c r="AG57" s="103"/>
      <c r="AH57" s="108"/>
      <c r="AI57" s="352">
        <f>MIN(X58,ROUNDDOWN(H70/1000,0))</f>
        <v>130</v>
      </c>
      <c r="AJ57" s="353"/>
      <c r="AK57" s="353"/>
      <c r="AL57" s="326" t="s">
        <v>12</v>
      </c>
      <c r="AM57" s="327"/>
    </row>
    <row r="58" spans="1:46" s="3" customFormat="1" ht="12">
      <c r="A58" s="60"/>
      <c r="B58" s="139" t="s">
        <v>152</v>
      </c>
      <c r="C58" s="62"/>
      <c r="D58" s="62"/>
      <c r="E58" s="62"/>
      <c r="F58" s="62"/>
      <c r="G58" s="62"/>
      <c r="H58" s="62"/>
      <c r="I58" s="62"/>
      <c r="J58" s="62"/>
      <c r="K58" s="62"/>
      <c r="L58" s="62"/>
      <c r="M58" s="62"/>
      <c r="N58" s="62"/>
      <c r="O58" s="62"/>
      <c r="P58" s="62"/>
      <c r="Q58" s="62"/>
      <c r="R58" s="62"/>
      <c r="S58" s="62"/>
      <c r="T58" s="62"/>
      <c r="U58" s="62"/>
      <c r="V58" s="62"/>
      <c r="W58" s="62"/>
      <c r="X58" s="378">
        <f>VLOOKUP(L10,計算用!A3:G34,6,FALSE)</f>
        <v>200</v>
      </c>
      <c r="Y58" s="379"/>
      <c r="Z58" s="379"/>
      <c r="AA58" s="380" t="s">
        <v>12</v>
      </c>
      <c r="AB58" s="381"/>
      <c r="AC58" s="357"/>
      <c r="AD58" s="196" t="s">
        <v>25</v>
      </c>
      <c r="AE58" s="197"/>
      <c r="AF58" s="197"/>
      <c r="AG58" s="197"/>
      <c r="AH58" s="109"/>
      <c r="AI58" s="362">
        <v>0</v>
      </c>
      <c r="AJ58" s="363"/>
      <c r="AK58" s="363"/>
      <c r="AL58" s="367" t="s">
        <v>12</v>
      </c>
      <c r="AM58" s="368"/>
    </row>
    <row r="59" spans="1:46" s="3" customFormat="1" ht="12">
      <c r="A59" s="201" t="s">
        <v>129</v>
      </c>
      <c r="B59" s="62"/>
      <c r="C59" s="62"/>
      <c r="D59" s="62"/>
      <c r="E59" s="62"/>
      <c r="F59" s="62"/>
      <c r="G59" s="62"/>
      <c r="H59" s="62"/>
      <c r="I59" s="62"/>
      <c r="J59" s="62"/>
      <c r="K59" s="62"/>
      <c r="L59" s="62"/>
      <c r="M59" s="62"/>
      <c r="N59" s="62"/>
      <c r="O59" s="62"/>
      <c r="P59" s="62"/>
      <c r="Q59" s="62"/>
      <c r="R59" s="62"/>
      <c r="S59" s="62"/>
      <c r="T59" s="62"/>
      <c r="U59" s="62"/>
      <c r="V59" s="62"/>
      <c r="W59" s="62"/>
      <c r="X59" s="378" t="e">
        <f>VLOOKUP(L30,計算用!A24:G52,5,FALSE)</f>
        <v>#N/A</v>
      </c>
      <c r="Y59" s="379"/>
      <c r="Z59" s="379"/>
      <c r="AA59" s="380"/>
      <c r="AB59" s="381"/>
      <c r="AC59" s="357"/>
      <c r="AD59" s="194" t="s">
        <v>26</v>
      </c>
      <c r="AE59" s="195"/>
      <c r="AF59" s="195"/>
      <c r="AG59" s="195"/>
      <c r="AH59" s="110"/>
      <c r="AI59" s="369">
        <f>SUM(AI57:AK58)</f>
        <v>130</v>
      </c>
      <c r="AJ59" s="370"/>
      <c r="AK59" s="370"/>
      <c r="AL59" s="371" t="s">
        <v>12</v>
      </c>
      <c r="AM59" s="372"/>
      <c r="AT59" s="4"/>
    </row>
    <row r="60" spans="1:46" ht="15" customHeight="1">
      <c r="A60" s="282" t="s">
        <v>110</v>
      </c>
      <c r="B60" s="283"/>
      <c r="C60" s="283"/>
      <c r="D60" s="283"/>
      <c r="E60" s="283"/>
      <c r="F60" s="283"/>
      <c r="G60" s="284"/>
      <c r="H60" s="283" t="s">
        <v>111</v>
      </c>
      <c r="I60" s="283"/>
      <c r="J60" s="283"/>
      <c r="K60" s="283"/>
      <c r="L60" s="283"/>
      <c r="M60" s="282" t="s">
        <v>7</v>
      </c>
      <c r="N60" s="283"/>
      <c r="O60" s="283"/>
      <c r="P60" s="283"/>
      <c r="Q60" s="283"/>
      <c r="R60" s="283"/>
      <c r="S60" s="283"/>
      <c r="T60" s="283"/>
      <c r="U60" s="283"/>
      <c r="V60" s="283"/>
      <c r="W60" s="283"/>
      <c r="X60" s="283"/>
      <c r="Y60" s="283"/>
      <c r="Z60" s="283"/>
      <c r="AA60" s="283"/>
      <c r="AB60" s="283"/>
      <c r="AC60" s="283"/>
      <c r="AD60" s="283"/>
      <c r="AE60" s="283"/>
      <c r="AF60" s="283"/>
      <c r="AG60" s="283"/>
      <c r="AH60" s="283"/>
      <c r="AI60" s="283"/>
      <c r="AJ60" s="283"/>
      <c r="AK60" s="283"/>
      <c r="AL60" s="283"/>
      <c r="AM60" s="284"/>
    </row>
    <row r="61" spans="1:46" ht="15" customHeight="1">
      <c r="A61" s="127" t="s">
        <v>112</v>
      </c>
      <c r="B61" s="128"/>
      <c r="C61" s="128"/>
      <c r="D61" s="128"/>
      <c r="E61" s="129"/>
      <c r="F61" s="129"/>
      <c r="G61" s="130"/>
      <c r="H61" s="285">
        <v>10000</v>
      </c>
      <c r="I61" s="285"/>
      <c r="J61" s="285"/>
      <c r="K61" s="285"/>
      <c r="L61" s="285"/>
      <c r="M61" s="286" t="s">
        <v>246</v>
      </c>
      <c r="N61" s="287"/>
      <c r="O61" s="287"/>
      <c r="P61" s="287"/>
      <c r="Q61" s="287"/>
      <c r="R61" s="287"/>
      <c r="S61" s="287"/>
      <c r="T61" s="287"/>
      <c r="U61" s="287"/>
      <c r="V61" s="287"/>
      <c r="W61" s="287"/>
      <c r="X61" s="287"/>
      <c r="Y61" s="287"/>
      <c r="Z61" s="287"/>
      <c r="AA61" s="287"/>
      <c r="AB61" s="287"/>
      <c r="AC61" s="287"/>
      <c r="AD61" s="287"/>
      <c r="AE61" s="287"/>
      <c r="AF61" s="287"/>
      <c r="AG61" s="287"/>
      <c r="AH61" s="287"/>
      <c r="AI61" s="287"/>
      <c r="AJ61" s="287"/>
      <c r="AK61" s="287"/>
      <c r="AL61" s="287"/>
      <c r="AM61" s="288"/>
    </row>
    <row r="62" spans="1:46" ht="15" customHeight="1">
      <c r="A62" s="73" t="s">
        <v>113</v>
      </c>
      <c r="B62" s="74"/>
      <c r="C62" s="74"/>
      <c r="D62" s="74"/>
      <c r="E62" s="75"/>
      <c r="F62" s="75"/>
      <c r="G62" s="76"/>
      <c r="H62" s="278">
        <v>10000</v>
      </c>
      <c r="I62" s="278"/>
      <c r="J62" s="278"/>
      <c r="K62" s="278"/>
      <c r="L62" s="278"/>
      <c r="M62" s="279" t="s">
        <v>245</v>
      </c>
      <c r="N62" s="280"/>
      <c r="O62" s="280"/>
      <c r="P62" s="280"/>
      <c r="Q62" s="280"/>
      <c r="R62" s="280"/>
      <c r="S62" s="280"/>
      <c r="T62" s="280"/>
      <c r="U62" s="280"/>
      <c r="V62" s="280"/>
      <c r="W62" s="280"/>
      <c r="X62" s="280"/>
      <c r="Y62" s="280"/>
      <c r="Z62" s="280"/>
      <c r="AA62" s="280"/>
      <c r="AB62" s="280"/>
      <c r="AC62" s="280"/>
      <c r="AD62" s="280"/>
      <c r="AE62" s="280"/>
      <c r="AF62" s="280"/>
      <c r="AG62" s="280"/>
      <c r="AH62" s="280"/>
      <c r="AI62" s="280"/>
      <c r="AJ62" s="280"/>
      <c r="AK62" s="280"/>
      <c r="AL62" s="280"/>
      <c r="AM62" s="281"/>
    </row>
    <row r="63" spans="1:46" ht="15" customHeight="1">
      <c r="A63" s="73" t="s">
        <v>114</v>
      </c>
      <c r="B63" s="74"/>
      <c r="C63" s="74"/>
      <c r="D63" s="74"/>
      <c r="E63" s="75"/>
      <c r="F63" s="75"/>
      <c r="G63" s="76"/>
      <c r="H63" s="278">
        <v>10000</v>
      </c>
      <c r="I63" s="278"/>
      <c r="J63" s="278"/>
      <c r="K63" s="278"/>
      <c r="L63" s="278"/>
      <c r="M63" s="279" t="s">
        <v>245</v>
      </c>
      <c r="N63" s="280"/>
      <c r="O63" s="280"/>
      <c r="P63" s="280"/>
      <c r="Q63" s="280"/>
      <c r="R63" s="280"/>
      <c r="S63" s="280"/>
      <c r="T63" s="280"/>
      <c r="U63" s="280"/>
      <c r="V63" s="280"/>
      <c r="W63" s="280"/>
      <c r="X63" s="280"/>
      <c r="Y63" s="280"/>
      <c r="Z63" s="280"/>
      <c r="AA63" s="280"/>
      <c r="AB63" s="280"/>
      <c r="AC63" s="280"/>
      <c r="AD63" s="280"/>
      <c r="AE63" s="280"/>
      <c r="AF63" s="280"/>
      <c r="AG63" s="280"/>
      <c r="AH63" s="280"/>
      <c r="AI63" s="280"/>
      <c r="AJ63" s="280"/>
      <c r="AK63" s="280"/>
      <c r="AL63" s="280"/>
      <c r="AM63" s="281"/>
    </row>
    <row r="64" spans="1:46" ht="15" customHeight="1">
      <c r="A64" s="73" t="s">
        <v>115</v>
      </c>
      <c r="B64" s="74"/>
      <c r="C64" s="74"/>
      <c r="D64" s="74"/>
      <c r="E64" s="75"/>
      <c r="F64" s="75"/>
      <c r="G64" s="76"/>
      <c r="H64" s="278">
        <v>10000</v>
      </c>
      <c r="I64" s="278"/>
      <c r="J64" s="278"/>
      <c r="K64" s="278"/>
      <c r="L64" s="278"/>
      <c r="M64" s="279" t="s">
        <v>245</v>
      </c>
      <c r="N64" s="280"/>
      <c r="O64" s="280"/>
      <c r="P64" s="280"/>
      <c r="Q64" s="280"/>
      <c r="R64" s="280"/>
      <c r="S64" s="280"/>
      <c r="T64" s="280"/>
      <c r="U64" s="280"/>
      <c r="V64" s="280"/>
      <c r="W64" s="280"/>
      <c r="X64" s="280"/>
      <c r="Y64" s="280"/>
      <c r="Z64" s="280"/>
      <c r="AA64" s="280"/>
      <c r="AB64" s="280"/>
      <c r="AC64" s="280"/>
      <c r="AD64" s="280"/>
      <c r="AE64" s="280"/>
      <c r="AF64" s="280"/>
      <c r="AG64" s="280"/>
      <c r="AH64" s="280"/>
      <c r="AI64" s="280"/>
      <c r="AJ64" s="280"/>
      <c r="AK64" s="280"/>
      <c r="AL64" s="280"/>
      <c r="AM64" s="281"/>
    </row>
    <row r="65" spans="1:39" ht="15" customHeight="1">
      <c r="A65" s="73" t="s">
        <v>116</v>
      </c>
      <c r="B65" s="74"/>
      <c r="C65" s="74"/>
      <c r="D65" s="74"/>
      <c r="E65" s="75"/>
      <c r="F65" s="75"/>
      <c r="G65" s="76"/>
      <c r="H65" s="278">
        <v>50000</v>
      </c>
      <c r="I65" s="278"/>
      <c r="J65" s="278"/>
      <c r="K65" s="278"/>
      <c r="L65" s="278"/>
      <c r="M65" s="279" t="s">
        <v>245</v>
      </c>
      <c r="N65" s="280"/>
      <c r="O65" s="280"/>
      <c r="P65" s="280"/>
      <c r="Q65" s="280"/>
      <c r="R65" s="280"/>
      <c r="S65" s="280"/>
      <c r="T65" s="280"/>
      <c r="U65" s="280"/>
      <c r="V65" s="280"/>
      <c r="W65" s="280"/>
      <c r="X65" s="280"/>
      <c r="Y65" s="280"/>
      <c r="Z65" s="280"/>
      <c r="AA65" s="280"/>
      <c r="AB65" s="280"/>
      <c r="AC65" s="280"/>
      <c r="AD65" s="280"/>
      <c r="AE65" s="280"/>
      <c r="AF65" s="280"/>
      <c r="AG65" s="280"/>
      <c r="AH65" s="280"/>
      <c r="AI65" s="280"/>
      <c r="AJ65" s="280"/>
      <c r="AK65" s="280"/>
      <c r="AL65" s="280"/>
      <c r="AM65" s="281"/>
    </row>
    <row r="66" spans="1:39" ht="15" customHeight="1">
      <c r="A66" s="73" t="s">
        <v>117</v>
      </c>
      <c r="B66" s="74"/>
      <c r="C66" s="74"/>
      <c r="D66" s="74"/>
      <c r="E66" s="75"/>
      <c r="F66" s="75"/>
      <c r="G66" s="76"/>
      <c r="H66" s="278">
        <v>10000</v>
      </c>
      <c r="I66" s="278"/>
      <c r="J66" s="278"/>
      <c r="K66" s="278"/>
      <c r="L66" s="278"/>
      <c r="M66" s="279" t="s">
        <v>245</v>
      </c>
      <c r="N66" s="280"/>
      <c r="O66" s="280"/>
      <c r="P66" s="280"/>
      <c r="Q66" s="280"/>
      <c r="R66" s="280"/>
      <c r="S66" s="280"/>
      <c r="T66" s="280"/>
      <c r="U66" s="280"/>
      <c r="V66" s="280"/>
      <c r="W66" s="280"/>
      <c r="X66" s="280"/>
      <c r="Y66" s="280"/>
      <c r="Z66" s="280"/>
      <c r="AA66" s="280"/>
      <c r="AB66" s="280"/>
      <c r="AC66" s="280"/>
      <c r="AD66" s="280"/>
      <c r="AE66" s="280"/>
      <c r="AF66" s="280"/>
      <c r="AG66" s="280"/>
      <c r="AH66" s="280"/>
      <c r="AI66" s="280"/>
      <c r="AJ66" s="280"/>
      <c r="AK66" s="280"/>
      <c r="AL66" s="280"/>
      <c r="AM66" s="281"/>
    </row>
    <row r="67" spans="1:39" ht="15" customHeight="1">
      <c r="A67" s="73" t="s">
        <v>118</v>
      </c>
      <c r="B67" s="74"/>
      <c r="C67" s="74"/>
      <c r="D67" s="74"/>
      <c r="E67" s="75"/>
      <c r="F67" s="75"/>
      <c r="G67" s="76"/>
      <c r="H67" s="278">
        <v>10000</v>
      </c>
      <c r="I67" s="278"/>
      <c r="J67" s="278"/>
      <c r="K67" s="278"/>
      <c r="L67" s="278"/>
      <c r="M67" s="279" t="s">
        <v>245</v>
      </c>
      <c r="N67" s="280"/>
      <c r="O67" s="280"/>
      <c r="P67" s="280"/>
      <c r="Q67" s="280"/>
      <c r="R67" s="280"/>
      <c r="S67" s="280"/>
      <c r="T67" s="280"/>
      <c r="U67" s="280"/>
      <c r="V67" s="280"/>
      <c r="W67" s="280"/>
      <c r="X67" s="280"/>
      <c r="Y67" s="280"/>
      <c r="Z67" s="280"/>
      <c r="AA67" s="280"/>
      <c r="AB67" s="280"/>
      <c r="AC67" s="280"/>
      <c r="AD67" s="280"/>
      <c r="AE67" s="280"/>
      <c r="AF67" s="280"/>
      <c r="AG67" s="280"/>
      <c r="AH67" s="280"/>
      <c r="AI67" s="280"/>
      <c r="AJ67" s="280"/>
      <c r="AK67" s="280"/>
      <c r="AL67" s="280"/>
      <c r="AM67" s="281"/>
    </row>
    <row r="68" spans="1:39" ht="15" customHeight="1">
      <c r="A68" s="73" t="s">
        <v>119</v>
      </c>
      <c r="B68" s="77"/>
      <c r="C68" s="77"/>
      <c r="D68" s="77"/>
      <c r="E68" s="77"/>
      <c r="F68" s="77"/>
      <c r="G68" s="78"/>
      <c r="H68" s="278">
        <v>10000</v>
      </c>
      <c r="I68" s="278"/>
      <c r="J68" s="278"/>
      <c r="K68" s="278"/>
      <c r="L68" s="278"/>
      <c r="M68" s="279" t="s">
        <v>245</v>
      </c>
      <c r="N68" s="280"/>
      <c r="O68" s="280"/>
      <c r="P68" s="280"/>
      <c r="Q68" s="280"/>
      <c r="R68" s="280"/>
      <c r="S68" s="280"/>
      <c r="T68" s="280"/>
      <c r="U68" s="280"/>
      <c r="V68" s="280"/>
      <c r="W68" s="280"/>
      <c r="X68" s="280"/>
      <c r="Y68" s="280"/>
      <c r="Z68" s="280"/>
      <c r="AA68" s="280"/>
      <c r="AB68" s="280"/>
      <c r="AC68" s="280"/>
      <c r="AD68" s="280"/>
      <c r="AE68" s="280"/>
      <c r="AF68" s="280"/>
      <c r="AG68" s="280"/>
      <c r="AH68" s="280"/>
      <c r="AI68" s="280"/>
      <c r="AJ68" s="280"/>
      <c r="AK68" s="280"/>
      <c r="AL68" s="280"/>
      <c r="AM68" s="281"/>
    </row>
    <row r="69" spans="1:39" ht="15" customHeight="1">
      <c r="A69" s="79" t="s">
        <v>120</v>
      </c>
      <c r="B69" s="80"/>
      <c r="C69" s="80"/>
      <c r="D69" s="80"/>
      <c r="E69" s="81"/>
      <c r="F69" s="81"/>
      <c r="G69" s="82"/>
      <c r="H69" s="269">
        <v>10000</v>
      </c>
      <c r="I69" s="269"/>
      <c r="J69" s="269"/>
      <c r="K69" s="269"/>
      <c r="L69" s="269"/>
      <c r="M69" s="270" t="s">
        <v>245</v>
      </c>
      <c r="N69" s="271"/>
      <c r="O69" s="271"/>
      <c r="P69" s="271"/>
      <c r="Q69" s="271"/>
      <c r="R69" s="271"/>
      <c r="S69" s="271"/>
      <c r="T69" s="271"/>
      <c r="U69" s="271"/>
      <c r="V69" s="271"/>
      <c r="W69" s="271"/>
      <c r="X69" s="271"/>
      <c r="Y69" s="271"/>
      <c r="Z69" s="271"/>
      <c r="AA69" s="271"/>
      <c r="AB69" s="271"/>
      <c r="AC69" s="271"/>
      <c r="AD69" s="271"/>
      <c r="AE69" s="271"/>
      <c r="AF69" s="271"/>
      <c r="AG69" s="271"/>
      <c r="AH69" s="271"/>
      <c r="AI69" s="271"/>
      <c r="AJ69" s="271"/>
      <c r="AK69" s="271"/>
      <c r="AL69" s="271"/>
      <c r="AM69" s="272"/>
    </row>
    <row r="70" spans="1:39" ht="15" customHeight="1">
      <c r="A70" s="83" t="s">
        <v>16</v>
      </c>
      <c r="B70" s="91"/>
      <c r="C70" s="91"/>
      <c r="D70" s="91"/>
      <c r="E70" s="84"/>
      <c r="F70" s="84"/>
      <c r="G70" s="85"/>
      <c r="H70" s="273">
        <f>SUM(H61:L69)</f>
        <v>130000</v>
      </c>
      <c r="I70" s="273"/>
      <c r="J70" s="273"/>
      <c r="K70" s="273"/>
      <c r="L70" s="274"/>
      <c r="M70" s="275"/>
      <c r="N70" s="276"/>
      <c r="O70" s="276"/>
      <c r="P70" s="276"/>
      <c r="Q70" s="276"/>
      <c r="R70" s="276"/>
      <c r="S70" s="276"/>
      <c r="T70" s="276"/>
      <c r="U70" s="276"/>
      <c r="V70" s="276"/>
      <c r="W70" s="276"/>
      <c r="X70" s="276"/>
      <c r="Y70" s="276"/>
      <c r="Z70" s="276"/>
      <c r="AA70" s="276"/>
      <c r="AB70" s="276"/>
      <c r="AC70" s="276"/>
      <c r="AD70" s="276"/>
      <c r="AE70" s="276"/>
      <c r="AF70" s="276"/>
      <c r="AG70" s="276"/>
      <c r="AH70" s="276"/>
      <c r="AI70" s="276"/>
      <c r="AJ70" s="276"/>
      <c r="AK70" s="276"/>
      <c r="AL70" s="276"/>
      <c r="AM70" s="277"/>
    </row>
    <row r="71" spans="1:39" ht="4.5" customHeight="1">
      <c r="A71" s="86"/>
      <c r="B71" s="86"/>
      <c r="C71" s="86"/>
      <c r="D71" s="86"/>
      <c r="E71" s="92"/>
      <c r="F71" s="92"/>
      <c r="G71" s="92"/>
      <c r="H71" s="92"/>
      <c r="I71" s="92"/>
      <c r="J71" s="94"/>
      <c r="K71" s="94"/>
      <c r="L71" s="94"/>
      <c r="M71" s="94"/>
      <c r="N71" s="94"/>
      <c r="O71" s="92"/>
      <c r="P71" s="92"/>
      <c r="Q71" s="92"/>
      <c r="R71" s="92"/>
      <c r="S71" s="92"/>
      <c r="T71" s="92"/>
      <c r="U71" s="92"/>
      <c r="V71" s="92"/>
      <c r="W71" s="92"/>
      <c r="X71" s="92"/>
      <c r="Y71" s="95"/>
      <c r="Z71" s="95"/>
      <c r="AA71" s="95"/>
      <c r="AB71" s="95"/>
      <c r="AC71" s="95"/>
      <c r="AD71" s="95"/>
      <c r="AE71" s="92"/>
      <c r="AF71" s="92"/>
      <c r="AG71" s="92"/>
      <c r="AH71" s="92"/>
      <c r="AI71" s="92"/>
      <c r="AJ71" s="92"/>
      <c r="AK71" s="92"/>
      <c r="AL71" s="92"/>
      <c r="AM71" s="92"/>
    </row>
    <row r="72" spans="1:39">
      <c r="A72" s="41" t="s">
        <v>182</v>
      </c>
      <c r="B72" s="93"/>
      <c r="C72" s="93"/>
      <c r="D72" s="93"/>
      <c r="E72" s="93"/>
      <c r="F72" s="93"/>
      <c r="G72" s="93"/>
      <c r="H72" s="93"/>
      <c r="I72" s="93"/>
      <c r="J72" s="93"/>
      <c r="K72" s="93"/>
      <c r="L72" s="93"/>
      <c r="M72" s="93"/>
      <c r="N72" s="93"/>
      <c r="O72" s="93"/>
      <c r="P72" s="93"/>
      <c r="Q72" s="93"/>
      <c r="R72" s="93"/>
      <c r="S72" s="93"/>
      <c r="T72" s="93"/>
      <c r="U72" s="93"/>
      <c r="V72" s="93"/>
      <c r="W72" s="93"/>
      <c r="X72" s="93"/>
      <c r="Y72" s="70"/>
      <c r="Z72" s="70"/>
      <c r="AA72" s="70"/>
      <c r="AB72" s="70"/>
      <c r="AC72" s="70"/>
      <c r="AD72" s="70"/>
      <c r="AE72" s="93"/>
      <c r="AF72" s="93"/>
      <c r="AG72" s="93"/>
      <c r="AH72" s="93"/>
      <c r="AI72" s="93"/>
      <c r="AJ72" s="93"/>
      <c r="AK72" s="93"/>
      <c r="AL72" s="93"/>
      <c r="AM72" s="93"/>
    </row>
  </sheetData>
  <sheetProtection selectLockedCells="1"/>
  <mergeCells count="158">
    <mergeCell ref="A3:AM3"/>
    <mergeCell ref="A5:AM5"/>
    <mergeCell ref="A7:G7"/>
    <mergeCell ref="H7:N7"/>
    <mergeCell ref="O7:S7"/>
    <mergeCell ref="T7:AM7"/>
    <mergeCell ref="A8:C9"/>
    <mergeCell ref="D8:G8"/>
    <mergeCell ref="T8:V9"/>
    <mergeCell ref="W8:AF8"/>
    <mergeCell ref="AG8:AM8"/>
    <mergeCell ref="D9:G9"/>
    <mergeCell ref="H9:S9"/>
    <mergeCell ref="W9:AF9"/>
    <mergeCell ref="AG9:AM9"/>
    <mergeCell ref="AL10:AM10"/>
    <mergeCell ref="AP10:AU10"/>
    <mergeCell ref="A11:H12"/>
    <mergeCell ref="A14:AM14"/>
    <mergeCell ref="A16:W16"/>
    <mergeCell ref="X16:Z16"/>
    <mergeCell ref="AA16:AM16"/>
    <mergeCell ref="L10:Y10"/>
    <mergeCell ref="Z10:AB10"/>
    <mergeCell ref="AC10:AD10"/>
    <mergeCell ref="AE10:AF10"/>
    <mergeCell ref="AG10:AI10"/>
    <mergeCell ref="AJ10:AK10"/>
    <mergeCell ref="H22:L22"/>
    <mergeCell ref="M22:O22"/>
    <mergeCell ref="Q22:U22"/>
    <mergeCell ref="V22:X22"/>
    <mergeCell ref="AE22:AG22"/>
    <mergeCell ref="AH22:AI22"/>
    <mergeCell ref="A17:W17"/>
    <mergeCell ref="X17:Z17"/>
    <mergeCell ref="AA17:AM17"/>
    <mergeCell ref="A19:AM19"/>
    <mergeCell ref="AE21:AH21"/>
    <mergeCell ref="AI21:AK21"/>
    <mergeCell ref="AL21:AM21"/>
    <mergeCell ref="A27:G27"/>
    <mergeCell ref="H27:L27"/>
    <mergeCell ref="M27:AM27"/>
    <mergeCell ref="H28:L28"/>
    <mergeCell ref="M28:AM28"/>
    <mergeCell ref="H29:L29"/>
    <mergeCell ref="M29:AM29"/>
    <mergeCell ref="X24:AB24"/>
    <mergeCell ref="AC24:AC26"/>
    <mergeCell ref="AI24:AK24"/>
    <mergeCell ref="AL24:AM24"/>
    <mergeCell ref="X25:Z26"/>
    <mergeCell ref="AA25:AB26"/>
    <mergeCell ref="AI25:AK25"/>
    <mergeCell ref="AL25:AM25"/>
    <mergeCell ref="AI26:AK26"/>
    <mergeCell ref="AL26:AM26"/>
    <mergeCell ref="H33:L33"/>
    <mergeCell ref="M33:AM33"/>
    <mergeCell ref="H34:L34"/>
    <mergeCell ref="M34:AM34"/>
    <mergeCell ref="H35:L35"/>
    <mergeCell ref="M35:AM35"/>
    <mergeCell ref="H30:L30"/>
    <mergeCell ref="M30:AM30"/>
    <mergeCell ref="H31:L31"/>
    <mergeCell ref="M31:AM31"/>
    <mergeCell ref="H32:L32"/>
    <mergeCell ref="M32:AM32"/>
    <mergeCell ref="A41:G41"/>
    <mergeCell ref="H41:L41"/>
    <mergeCell ref="M41:AM41"/>
    <mergeCell ref="H36:L36"/>
    <mergeCell ref="M36:AM36"/>
    <mergeCell ref="H37:L37"/>
    <mergeCell ref="M37:AM37"/>
    <mergeCell ref="X39:AB39"/>
    <mergeCell ref="AC39:AC40"/>
    <mergeCell ref="AI39:AK39"/>
    <mergeCell ref="AL39:AM39"/>
    <mergeCell ref="X40:Z40"/>
    <mergeCell ref="AA40:AB40"/>
    <mergeCell ref="H42:L42"/>
    <mergeCell ref="M42:AM42"/>
    <mergeCell ref="H43:L43"/>
    <mergeCell ref="M43:AM43"/>
    <mergeCell ref="H44:L44"/>
    <mergeCell ref="M44:AM44"/>
    <mergeCell ref="AE40:AH40"/>
    <mergeCell ref="AI40:AK40"/>
    <mergeCell ref="AL40:AM40"/>
    <mergeCell ref="H48:L48"/>
    <mergeCell ref="M48:AM48"/>
    <mergeCell ref="H49:L49"/>
    <mergeCell ref="M49:AM49"/>
    <mergeCell ref="H50:L50"/>
    <mergeCell ref="M50:AM50"/>
    <mergeCell ref="H45:L45"/>
    <mergeCell ref="M45:AM45"/>
    <mergeCell ref="H46:L46"/>
    <mergeCell ref="M46:AM46"/>
    <mergeCell ref="H47:L47"/>
    <mergeCell ref="M47:AM47"/>
    <mergeCell ref="AE52:AH52"/>
    <mergeCell ref="AI52:AK52"/>
    <mergeCell ref="AL52:AM52"/>
    <mergeCell ref="A53:W53"/>
    <mergeCell ref="X53:Z53"/>
    <mergeCell ref="AA53:AB53"/>
    <mergeCell ref="AC53:AH53"/>
    <mergeCell ref="AI53:AK53"/>
    <mergeCell ref="AL53:AM53"/>
    <mergeCell ref="A55:W55"/>
    <mergeCell ref="X55:Z55"/>
    <mergeCell ref="AA55:AB55"/>
    <mergeCell ref="AC55:AH55"/>
    <mergeCell ref="AI55:AK55"/>
    <mergeCell ref="AL55:AM55"/>
    <mergeCell ref="A54:W54"/>
    <mergeCell ref="X54:Z54"/>
    <mergeCell ref="AA54:AB54"/>
    <mergeCell ref="AC54:AH54"/>
    <mergeCell ref="AI54:AK54"/>
    <mergeCell ref="AL54:AM54"/>
    <mergeCell ref="X57:AB57"/>
    <mergeCell ref="AC57:AC59"/>
    <mergeCell ref="AI57:AK57"/>
    <mergeCell ref="AL57:AM57"/>
    <mergeCell ref="X58:Z59"/>
    <mergeCell ref="AA58:AB59"/>
    <mergeCell ref="AI58:AK58"/>
    <mergeCell ref="AL58:AM58"/>
    <mergeCell ref="AI59:AK59"/>
    <mergeCell ref="AL59:AM59"/>
    <mergeCell ref="H63:L63"/>
    <mergeCell ref="M63:AM63"/>
    <mergeCell ref="H64:L64"/>
    <mergeCell ref="M64:AM64"/>
    <mergeCell ref="H65:L65"/>
    <mergeCell ref="M65:AM65"/>
    <mergeCell ref="A60:G60"/>
    <mergeCell ref="H60:L60"/>
    <mergeCell ref="M60:AM60"/>
    <mergeCell ref="H61:L61"/>
    <mergeCell ref="M61:AM61"/>
    <mergeCell ref="H62:L62"/>
    <mergeCell ref="M62:AM62"/>
    <mergeCell ref="H69:L69"/>
    <mergeCell ref="M69:AM69"/>
    <mergeCell ref="H70:L70"/>
    <mergeCell ref="M70:AM70"/>
    <mergeCell ref="H66:L66"/>
    <mergeCell ref="M66:AM66"/>
    <mergeCell ref="H67:L67"/>
    <mergeCell ref="M67:AM67"/>
    <mergeCell ref="H68:L68"/>
    <mergeCell ref="M68:AM68"/>
  </mergeCells>
  <phoneticPr fontId="3"/>
  <dataValidations count="2">
    <dataValidation type="list" allowBlank="1" showInputMessage="1" showErrorMessage="1" sqref="X16:Z17">
      <formula1>"✔"</formula1>
    </dataValidation>
    <dataValidation imeMode="halfAlpha" allowBlank="1" showInputMessage="1" showErrorMessage="1" sqref="S24:V26 J24:N26 J39:N40 S39:V40"/>
  </dataValidations>
  <printOptions horizontalCentered="1"/>
  <pageMargins left="0.55118110236220474" right="0.55118110236220474" top="0.82677165354330717" bottom="0.23622047244094491" header="0.51181102362204722" footer="0.35433070866141736"/>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7</xdr:col>
                    <xdr:colOff>190500</xdr:colOff>
                    <xdr:row>10</xdr:row>
                    <xdr:rowOff>0</xdr:rowOff>
                  </from>
                  <to>
                    <xdr:col>9</xdr:col>
                    <xdr:colOff>38100</xdr:colOff>
                    <xdr:row>11</xdr:row>
                    <xdr:rowOff>30480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23</xdr:col>
                    <xdr:colOff>152400</xdr:colOff>
                    <xdr:row>10</xdr:row>
                    <xdr:rowOff>0</xdr:rowOff>
                  </from>
                  <to>
                    <xdr:col>25</xdr:col>
                    <xdr:colOff>45720</xdr:colOff>
                    <xdr:row>11</xdr:row>
                    <xdr:rowOff>30480</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7</xdr:col>
                    <xdr:colOff>190500</xdr:colOff>
                    <xdr:row>10</xdr:row>
                    <xdr:rowOff>228600</xdr:rowOff>
                  </from>
                  <to>
                    <xdr:col>9</xdr:col>
                    <xdr:colOff>38100</xdr:colOff>
                    <xdr:row>12</xdr:row>
                    <xdr:rowOff>30480</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23</xdr:col>
                    <xdr:colOff>152400</xdr:colOff>
                    <xdr:row>10</xdr:row>
                    <xdr:rowOff>228600</xdr:rowOff>
                  </from>
                  <to>
                    <xdr:col>25</xdr:col>
                    <xdr:colOff>45720</xdr:colOff>
                    <xdr:row>12</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計算用!$A$3:$A$34</xm:f>
          </x14:formula1>
          <xm:sqref>L10:Y10</xm:sqref>
        </x14:dataValidation>
        <x14:dataValidation type="list" allowBlank="1" showInputMessage="1" showErrorMessage="1">
          <x14:formula1>
            <xm:f>計算用!$A$61:$A$107</xm:f>
          </x14:formula1>
          <xm:sqref>D9:G9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72"/>
  <sheetViews>
    <sheetView showGridLines="0" view="pageBreakPreview" topLeftCell="A4" zoomScaleNormal="100" zoomScaleSheetLayoutView="100" workbookViewId="0">
      <selection activeCell="AG8" sqref="AG8:AU8"/>
    </sheetView>
  </sheetViews>
  <sheetFormatPr defaultColWidth="2.21875" defaultRowHeight="13.2"/>
  <cols>
    <col min="1" max="1" width="2.21875" style="2" customWidth="1"/>
    <col min="2" max="7" width="2.21875" style="2"/>
    <col min="8" max="19" width="2.44140625" style="2" bestFit="1" customWidth="1"/>
    <col min="20" max="39" width="2.21875" style="2"/>
    <col min="40" max="40" width="1.88671875" style="2" customWidth="1"/>
    <col min="41" max="48" width="5.6640625" style="2" customWidth="1"/>
    <col min="49" max="57" width="2.21875" style="2"/>
    <col min="58" max="58" width="9.109375" style="2" bestFit="1" customWidth="1"/>
    <col min="59" max="16384" width="2.21875" style="2"/>
  </cols>
  <sheetData>
    <row r="1" spans="1:48">
      <c r="A1" s="2" t="s">
        <v>239</v>
      </c>
    </row>
    <row r="2" spans="1:48" ht="7.5" customHeight="1"/>
    <row r="3" spans="1:48">
      <c r="A3" s="292" t="s">
        <v>237</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4"/>
    </row>
    <row r="4" spans="1:48" ht="9" customHeight="1">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row>
    <row r="5" spans="1:48">
      <c r="A5" s="295" t="s">
        <v>52</v>
      </c>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7"/>
    </row>
    <row r="6" spans="1:48" ht="4.5" customHeight="1">
      <c r="A6" s="43"/>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200"/>
    </row>
    <row r="7" spans="1:48" ht="17.25" customHeight="1">
      <c r="A7" s="282" t="s">
        <v>22</v>
      </c>
      <c r="B7" s="283"/>
      <c r="C7" s="283"/>
      <c r="D7" s="283"/>
      <c r="E7" s="283"/>
      <c r="F7" s="283"/>
      <c r="G7" s="284"/>
      <c r="H7" s="319" t="s">
        <v>251</v>
      </c>
      <c r="I7" s="320"/>
      <c r="J7" s="320"/>
      <c r="K7" s="320"/>
      <c r="L7" s="320"/>
      <c r="M7" s="320"/>
      <c r="N7" s="321"/>
      <c r="O7" s="282" t="s">
        <v>53</v>
      </c>
      <c r="P7" s="283"/>
      <c r="Q7" s="283"/>
      <c r="R7" s="283"/>
      <c r="S7" s="284"/>
      <c r="T7" s="322" t="s">
        <v>250</v>
      </c>
      <c r="U7" s="323"/>
      <c r="V7" s="323"/>
      <c r="W7" s="323"/>
      <c r="X7" s="323"/>
      <c r="Y7" s="323"/>
      <c r="Z7" s="323"/>
      <c r="AA7" s="323"/>
      <c r="AB7" s="323"/>
      <c r="AC7" s="323"/>
      <c r="AD7" s="323"/>
      <c r="AE7" s="323"/>
      <c r="AF7" s="323"/>
      <c r="AG7" s="323"/>
      <c r="AH7" s="323"/>
      <c r="AI7" s="323"/>
      <c r="AJ7" s="323"/>
      <c r="AK7" s="323"/>
      <c r="AL7" s="323"/>
      <c r="AM7" s="324"/>
    </row>
    <row r="8" spans="1:48">
      <c r="A8" s="298" t="s">
        <v>54</v>
      </c>
      <c r="B8" s="299"/>
      <c r="C8" s="300"/>
      <c r="D8" s="282" t="s">
        <v>55</v>
      </c>
      <c r="E8" s="283"/>
      <c r="F8" s="283"/>
      <c r="G8" s="284"/>
      <c r="H8" s="23" t="s">
        <v>56</v>
      </c>
      <c r="I8" s="23"/>
      <c r="J8" s="23"/>
      <c r="K8" s="23"/>
      <c r="L8" s="23"/>
      <c r="M8" s="23"/>
      <c r="N8" s="23"/>
      <c r="O8" s="23"/>
      <c r="P8" s="23"/>
      <c r="Q8" s="23"/>
      <c r="R8" s="23"/>
      <c r="S8" s="24"/>
      <c r="T8" s="298" t="s">
        <v>57</v>
      </c>
      <c r="U8" s="299"/>
      <c r="V8" s="300"/>
      <c r="W8" s="282" t="s">
        <v>4</v>
      </c>
      <c r="X8" s="283"/>
      <c r="Y8" s="283"/>
      <c r="Z8" s="283"/>
      <c r="AA8" s="283"/>
      <c r="AB8" s="283"/>
      <c r="AC8" s="283"/>
      <c r="AD8" s="283"/>
      <c r="AE8" s="283"/>
      <c r="AF8" s="284"/>
      <c r="AG8" s="307" t="s">
        <v>59</v>
      </c>
      <c r="AH8" s="308"/>
      <c r="AI8" s="308"/>
      <c r="AJ8" s="308"/>
      <c r="AK8" s="308"/>
      <c r="AL8" s="308"/>
      <c r="AM8" s="309"/>
    </row>
    <row r="9" spans="1:48" ht="17.25" customHeight="1">
      <c r="A9" s="301"/>
      <c r="B9" s="302"/>
      <c r="C9" s="303"/>
      <c r="D9" s="304" t="s">
        <v>66</v>
      </c>
      <c r="E9" s="305"/>
      <c r="F9" s="305"/>
      <c r="G9" s="306"/>
      <c r="H9" s="310" t="s">
        <v>283</v>
      </c>
      <c r="I9" s="311"/>
      <c r="J9" s="311"/>
      <c r="K9" s="311"/>
      <c r="L9" s="311"/>
      <c r="M9" s="311"/>
      <c r="N9" s="311"/>
      <c r="O9" s="311"/>
      <c r="P9" s="311"/>
      <c r="Q9" s="311"/>
      <c r="R9" s="311"/>
      <c r="S9" s="312"/>
      <c r="T9" s="301"/>
      <c r="U9" s="302"/>
      <c r="V9" s="303"/>
      <c r="W9" s="313" t="s">
        <v>248</v>
      </c>
      <c r="X9" s="314"/>
      <c r="Y9" s="314"/>
      <c r="Z9" s="314"/>
      <c r="AA9" s="314"/>
      <c r="AB9" s="314"/>
      <c r="AC9" s="314"/>
      <c r="AD9" s="314"/>
      <c r="AE9" s="314"/>
      <c r="AF9" s="315"/>
      <c r="AG9" s="316" t="s">
        <v>246</v>
      </c>
      <c r="AH9" s="317"/>
      <c r="AI9" s="317"/>
      <c r="AJ9" s="317"/>
      <c r="AK9" s="317"/>
      <c r="AL9" s="317"/>
      <c r="AM9" s="318"/>
    </row>
    <row r="10" spans="1:48" s="3" customFormat="1" ht="20.25" customHeight="1">
      <c r="A10" s="27" t="s">
        <v>121</v>
      </c>
      <c r="B10" s="25"/>
      <c r="C10" s="28"/>
      <c r="D10" s="28"/>
      <c r="E10" s="26"/>
      <c r="F10" s="26"/>
      <c r="G10" s="26"/>
      <c r="H10" s="26"/>
      <c r="I10" s="26"/>
      <c r="J10" s="26"/>
      <c r="K10" s="29"/>
      <c r="L10" s="343" t="s">
        <v>165</v>
      </c>
      <c r="M10" s="344"/>
      <c r="N10" s="344"/>
      <c r="O10" s="344"/>
      <c r="P10" s="344"/>
      <c r="Q10" s="344"/>
      <c r="R10" s="344"/>
      <c r="S10" s="344"/>
      <c r="T10" s="344"/>
      <c r="U10" s="344"/>
      <c r="V10" s="344"/>
      <c r="W10" s="344"/>
      <c r="X10" s="344"/>
      <c r="Y10" s="345"/>
      <c r="Z10" s="338" t="s">
        <v>43</v>
      </c>
      <c r="AA10" s="339"/>
      <c r="AB10" s="340"/>
      <c r="AC10" s="323">
        <v>5</v>
      </c>
      <c r="AD10" s="323"/>
      <c r="AE10" s="341" t="s">
        <v>13</v>
      </c>
      <c r="AF10" s="342"/>
      <c r="AG10" s="335" t="s">
        <v>128</v>
      </c>
      <c r="AH10" s="336"/>
      <c r="AI10" s="337"/>
      <c r="AJ10" s="323">
        <v>5</v>
      </c>
      <c r="AK10" s="323"/>
      <c r="AL10" s="341" t="s">
        <v>13</v>
      </c>
      <c r="AM10" s="342"/>
      <c r="AP10" s="325"/>
      <c r="AQ10" s="325"/>
      <c r="AR10" s="325"/>
      <c r="AS10" s="325"/>
      <c r="AT10" s="325"/>
      <c r="AU10" s="325"/>
    </row>
    <row r="11" spans="1:48" s="3" customFormat="1" ht="18" customHeight="1">
      <c r="A11" s="346" t="s">
        <v>6</v>
      </c>
      <c r="B11" s="347"/>
      <c r="C11" s="347"/>
      <c r="D11" s="347"/>
      <c r="E11" s="347"/>
      <c r="F11" s="347"/>
      <c r="G11" s="347"/>
      <c r="H11" s="348"/>
      <c r="I11" s="10"/>
      <c r="J11" s="46" t="s">
        <v>144</v>
      </c>
      <c r="K11" s="47"/>
      <c r="L11" s="48"/>
      <c r="M11" s="48"/>
      <c r="N11" s="48"/>
      <c r="O11" s="48"/>
      <c r="P11" s="48"/>
      <c r="Q11" s="48"/>
      <c r="R11" s="48"/>
      <c r="S11" s="48"/>
      <c r="T11" s="48"/>
      <c r="U11" s="48"/>
      <c r="V11" s="48"/>
      <c r="W11" s="48"/>
      <c r="X11" s="48"/>
      <c r="Y11" s="10"/>
      <c r="Z11" s="46" t="s">
        <v>145</v>
      </c>
      <c r="AA11" s="47"/>
      <c r="AB11" s="48"/>
      <c r="AC11" s="48"/>
      <c r="AD11" s="48"/>
      <c r="AE11" s="48"/>
      <c r="AF11" s="48"/>
      <c r="AG11" s="48"/>
      <c r="AH11" s="48"/>
      <c r="AI11" s="48"/>
      <c r="AJ11" s="48"/>
      <c r="AK11" s="48"/>
      <c r="AL11" s="48"/>
      <c r="AM11" s="52"/>
    </row>
    <row r="12" spans="1:48" s="3" customFormat="1" ht="18" customHeight="1">
      <c r="A12" s="349"/>
      <c r="B12" s="350"/>
      <c r="C12" s="350"/>
      <c r="D12" s="350"/>
      <c r="E12" s="350"/>
      <c r="F12" s="350"/>
      <c r="G12" s="350"/>
      <c r="H12" s="351"/>
      <c r="I12" s="15"/>
      <c r="J12" s="49" t="s">
        <v>48</v>
      </c>
      <c r="K12" s="50"/>
      <c r="L12" s="51"/>
      <c r="M12" s="51"/>
      <c r="N12" s="51"/>
      <c r="O12" s="51"/>
      <c r="P12" s="51"/>
      <c r="Q12" s="51"/>
      <c r="R12" s="51"/>
      <c r="S12" s="51"/>
      <c r="T12" s="51"/>
      <c r="U12" s="50"/>
      <c r="V12" s="51"/>
      <c r="W12" s="51"/>
      <c r="X12" s="51"/>
      <c r="Y12" s="9"/>
      <c r="Z12" s="53" t="s">
        <v>47</v>
      </c>
      <c r="AA12" s="50"/>
      <c r="AB12" s="51"/>
      <c r="AC12" s="51"/>
      <c r="AD12" s="51"/>
      <c r="AE12" s="51"/>
      <c r="AF12" s="51"/>
      <c r="AG12" s="51"/>
      <c r="AH12" s="51"/>
      <c r="AI12" s="51"/>
      <c r="AJ12" s="51"/>
      <c r="AK12" s="51"/>
      <c r="AL12" s="51"/>
      <c r="AM12" s="54"/>
    </row>
    <row r="13" spans="1:48" s="3" customFormat="1" ht="9" customHeight="1">
      <c r="A13" s="55"/>
      <c r="B13" s="201"/>
      <c r="C13" s="201"/>
      <c r="D13" s="201"/>
      <c r="E13" s="201"/>
      <c r="F13" s="201"/>
      <c r="G13" s="201"/>
      <c r="H13" s="201"/>
      <c r="I13" s="57"/>
      <c r="J13" s="58"/>
      <c r="K13" s="57"/>
      <c r="L13" s="59"/>
      <c r="M13" s="59"/>
      <c r="N13" s="59"/>
      <c r="O13" s="59"/>
      <c r="P13" s="59"/>
      <c r="Q13" s="59"/>
      <c r="R13" s="59"/>
      <c r="S13" s="59"/>
      <c r="T13" s="59"/>
      <c r="U13" s="60"/>
      <c r="V13" s="59"/>
      <c r="W13" s="59"/>
      <c r="X13" s="59"/>
      <c r="Y13" s="49"/>
      <c r="Z13" s="53"/>
      <c r="AA13" s="50"/>
      <c r="AB13" s="51"/>
      <c r="AC13" s="51"/>
      <c r="AD13" s="51"/>
      <c r="AE13" s="51"/>
      <c r="AF13" s="51"/>
      <c r="AG13" s="51"/>
      <c r="AH13" s="51"/>
      <c r="AI13" s="51"/>
      <c r="AJ13" s="51"/>
      <c r="AK13" s="51"/>
      <c r="AL13" s="59"/>
      <c r="AM13" s="61"/>
    </row>
    <row r="14" spans="1:48" s="3" customFormat="1" ht="12">
      <c r="A14" s="295" t="s">
        <v>107</v>
      </c>
      <c r="B14" s="296"/>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7"/>
    </row>
    <row r="15" spans="1:48" s="3" customFormat="1" ht="4.5" customHeight="1">
      <c r="A15" s="62"/>
      <c r="B15" s="62"/>
      <c r="C15" s="62"/>
      <c r="D15" s="62"/>
      <c r="E15" s="62"/>
      <c r="F15" s="62"/>
      <c r="G15" s="62"/>
      <c r="H15" s="62"/>
      <c r="I15" s="58"/>
      <c r="J15" s="63"/>
      <c r="K15" s="57"/>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row>
    <row r="16" spans="1:48" s="3" customFormat="1" ht="19.5" customHeight="1">
      <c r="A16" s="266" t="s">
        <v>201</v>
      </c>
      <c r="B16" s="266"/>
      <c r="C16" s="266"/>
      <c r="D16" s="266"/>
      <c r="E16" s="266"/>
      <c r="F16" s="266"/>
      <c r="G16" s="266"/>
      <c r="H16" s="266"/>
      <c r="I16" s="266"/>
      <c r="J16" s="266"/>
      <c r="K16" s="266"/>
      <c r="L16" s="266"/>
      <c r="M16" s="266"/>
      <c r="N16" s="266"/>
      <c r="O16" s="266"/>
      <c r="P16" s="266"/>
      <c r="Q16" s="266"/>
      <c r="R16" s="266"/>
      <c r="S16" s="266"/>
      <c r="T16" s="266"/>
      <c r="U16" s="266"/>
      <c r="V16" s="266"/>
      <c r="W16" s="266"/>
      <c r="X16" s="265" t="s">
        <v>247</v>
      </c>
      <c r="Y16" s="265"/>
      <c r="Z16" s="265"/>
      <c r="AA16" s="267" t="s">
        <v>220</v>
      </c>
      <c r="AB16" s="268"/>
      <c r="AC16" s="268"/>
      <c r="AD16" s="268"/>
      <c r="AE16" s="268"/>
      <c r="AF16" s="268"/>
      <c r="AG16" s="268"/>
      <c r="AH16" s="268"/>
      <c r="AI16" s="268"/>
      <c r="AJ16" s="268"/>
      <c r="AK16" s="268"/>
      <c r="AL16" s="268"/>
      <c r="AM16" s="268"/>
    </row>
    <row r="17" spans="1:48" s="3" customFormat="1" ht="19.5" customHeight="1">
      <c r="A17" s="266" t="s">
        <v>122</v>
      </c>
      <c r="B17" s="266"/>
      <c r="C17" s="266"/>
      <c r="D17" s="266"/>
      <c r="E17" s="266"/>
      <c r="F17" s="266"/>
      <c r="G17" s="266"/>
      <c r="H17" s="266"/>
      <c r="I17" s="266"/>
      <c r="J17" s="266"/>
      <c r="K17" s="266"/>
      <c r="L17" s="266"/>
      <c r="M17" s="266"/>
      <c r="N17" s="266"/>
      <c r="O17" s="266"/>
      <c r="P17" s="266"/>
      <c r="Q17" s="266"/>
      <c r="R17" s="266"/>
      <c r="S17" s="266"/>
      <c r="T17" s="266"/>
      <c r="U17" s="266"/>
      <c r="V17" s="266"/>
      <c r="W17" s="266"/>
      <c r="X17" s="265" t="s">
        <v>247</v>
      </c>
      <c r="Y17" s="265"/>
      <c r="Z17" s="265"/>
      <c r="AA17" s="267" t="s">
        <v>108</v>
      </c>
      <c r="AB17" s="268"/>
      <c r="AC17" s="268"/>
      <c r="AD17" s="268"/>
      <c r="AE17" s="268"/>
      <c r="AF17" s="268"/>
      <c r="AG17" s="268"/>
      <c r="AH17" s="268"/>
      <c r="AI17" s="268"/>
      <c r="AJ17" s="268"/>
      <c r="AK17" s="268"/>
      <c r="AL17" s="268"/>
      <c r="AM17" s="268"/>
    </row>
    <row r="18" spans="1:48" s="3" customFormat="1" ht="9" customHeight="1">
      <c r="A18" s="62"/>
      <c r="B18" s="62"/>
      <c r="C18" s="62"/>
      <c r="D18" s="62"/>
      <c r="E18" s="62"/>
      <c r="F18" s="62"/>
      <c r="G18" s="62"/>
      <c r="H18" s="62"/>
      <c r="I18" s="58"/>
      <c r="J18" s="63"/>
      <c r="K18" s="57"/>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row>
    <row r="19" spans="1:48" s="3" customFormat="1" ht="12">
      <c r="A19" s="295" t="s">
        <v>109</v>
      </c>
      <c r="B19" s="296"/>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7"/>
    </row>
    <row r="20" spans="1:48" s="3" customFormat="1" ht="6" customHeight="1" thickBot="1">
      <c r="A20" s="62"/>
      <c r="B20" s="62"/>
      <c r="C20" s="62"/>
      <c r="D20" s="62"/>
      <c r="E20" s="62"/>
      <c r="F20" s="62"/>
      <c r="G20" s="62"/>
      <c r="H20" s="62"/>
      <c r="I20" s="58"/>
      <c r="J20" s="63"/>
      <c r="K20" s="57"/>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row>
    <row r="21" spans="1:48" s="3" customFormat="1" ht="19.5" customHeight="1" thickBot="1">
      <c r="A21" s="209" t="s">
        <v>186</v>
      </c>
      <c r="B21" s="62"/>
      <c r="C21" s="62"/>
      <c r="D21" s="62"/>
      <c r="E21" s="62"/>
      <c r="F21" s="62"/>
      <c r="G21" s="62"/>
      <c r="H21" s="62"/>
      <c r="I21" s="168" t="s">
        <v>141</v>
      </c>
      <c r="J21" s="63"/>
      <c r="K21" s="57"/>
      <c r="L21" s="59"/>
      <c r="M21" s="59"/>
      <c r="N21" s="59"/>
      <c r="O21" s="59"/>
      <c r="P21" s="59"/>
      <c r="Q21" s="59"/>
      <c r="R21" s="59"/>
      <c r="S21" s="59"/>
      <c r="T21" s="59"/>
      <c r="U21" s="59"/>
      <c r="V21" s="59"/>
      <c r="W21" s="59"/>
      <c r="X21" s="59"/>
      <c r="Y21" s="59"/>
      <c r="Z21" s="59"/>
      <c r="AA21" s="59"/>
      <c r="AB21" s="59"/>
      <c r="AC21" s="59"/>
      <c r="AD21" s="59"/>
      <c r="AE21" s="364" t="s">
        <v>124</v>
      </c>
      <c r="AF21" s="365"/>
      <c r="AG21" s="365"/>
      <c r="AH21" s="366"/>
      <c r="AI21" s="352">
        <f>(20*M22+5*V22)*10+AE22</f>
        <v>200</v>
      </c>
      <c r="AJ21" s="353"/>
      <c r="AK21" s="353"/>
      <c r="AL21" s="326" t="s">
        <v>12</v>
      </c>
      <c r="AM21" s="327"/>
    </row>
    <row r="22" spans="1:48" s="3" customFormat="1" ht="19.5" customHeight="1">
      <c r="A22" s="30" t="s">
        <v>39</v>
      </c>
      <c r="B22" s="31"/>
      <c r="C22" s="32"/>
      <c r="D22" s="32"/>
      <c r="E22" s="32"/>
      <c r="F22" s="32"/>
      <c r="G22" s="33"/>
      <c r="H22" s="328" t="s">
        <v>40</v>
      </c>
      <c r="I22" s="329"/>
      <c r="J22" s="329"/>
      <c r="K22" s="329"/>
      <c r="L22" s="330"/>
      <c r="M22" s="331">
        <f>COUNTIFS(職員表!$H6:$H85,$H$7,職員表!$O6:$O85,20,職員表!$I6:$I85,個票３!$L$10)</f>
        <v>1</v>
      </c>
      <c r="N22" s="331"/>
      <c r="O22" s="331"/>
      <c r="P22" s="22" t="s">
        <v>13</v>
      </c>
      <c r="Q22" s="332" t="s">
        <v>42</v>
      </c>
      <c r="R22" s="333"/>
      <c r="S22" s="333"/>
      <c r="T22" s="333"/>
      <c r="U22" s="334"/>
      <c r="V22" s="331">
        <f>COUNTIFS(職員表!$H6:$H85,$H7,職員表!$O6:$O85,5,職員表!$I6:$I85,個票３!$L$10)</f>
        <v>0</v>
      </c>
      <c r="W22" s="331"/>
      <c r="X22" s="331"/>
      <c r="Y22" s="72" t="s">
        <v>13</v>
      </c>
      <c r="Z22" s="191" t="s">
        <v>142</v>
      </c>
      <c r="AA22" s="192"/>
      <c r="AB22" s="192"/>
      <c r="AC22" s="192"/>
      <c r="AD22" s="193"/>
      <c r="AE22" s="383"/>
      <c r="AF22" s="384"/>
      <c r="AG22" s="384"/>
      <c r="AH22" s="385" t="s">
        <v>12</v>
      </c>
      <c r="AI22" s="385"/>
      <c r="AJ22" s="135" t="s">
        <v>143</v>
      </c>
      <c r="AK22" s="51"/>
      <c r="AL22" s="51"/>
      <c r="AM22" s="54"/>
      <c r="AO22" s="3" t="str">
        <f>IF(M22=0,,"有")</f>
        <v>有</v>
      </c>
    </row>
    <row r="23" spans="1:48" s="3" customFormat="1" ht="7.5" customHeight="1" thickBot="1">
      <c r="A23" s="62"/>
      <c r="B23" s="62"/>
      <c r="C23" s="62"/>
      <c r="D23" s="62"/>
      <c r="E23" s="62"/>
      <c r="F23" s="62"/>
      <c r="G23" s="62"/>
      <c r="H23" s="62"/>
      <c r="I23" s="58"/>
      <c r="J23" s="63"/>
      <c r="K23" s="57"/>
      <c r="L23" s="59"/>
      <c r="M23" s="59"/>
      <c r="N23" s="59"/>
      <c r="O23" s="59"/>
      <c r="P23" s="59"/>
      <c r="Q23" s="59"/>
      <c r="R23" s="59"/>
      <c r="S23" s="59"/>
      <c r="T23" s="59"/>
      <c r="U23" s="59"/>
      <c r="V23" s="59"/>
      <c r="W23" s="59"/>
      <c r="X23" s="199"/>
      <c r="Y23" s="199"/>
      <c r="Z23" s="199"/>
      <c r="AA23" s="199"/>
      <c r="AB23" s="199"/>
      <c r="AC23" s="199"/>
      <c r="AD23" s="48"/>
      <c r="AE23" s="59"/>
      <c r="AF23" s="59"/>
      <c r="AG23" s="59"/>
      <c r="AH23" s="59"/>
      <c r="AI23" s="59"/>
      <c r="AJ23" s="59"/>
      <c r="AK23" s="59"/>
      <c r="AL23" s="59"/>
      <c r="AM23" s="59"/>
    </row>
    <row r="24" spans="1:48" ht="19.5" customHeight="1" thickBot="1">
      <c r="A24" s="212" t="s">
        <v>212</v>
      </c>
      <c r="B24" s="66"/>
      <c r="C24" s="66"/>
      <c r="D24" s="66"/>
      <c r="E24" s="66"/>
      <c r="F24" s="66"/>
      <c r="G24" s="66"/>
      <c r="H24" s="66"/>
      <c r="I24" s="66"/>
      <c r="J24" s="210"/>
      <c r="K24" s="210"/>
      <c r="L24" s="210"/>
      <c r="M24" s="210"/>
      <c r="N24" s="210"/>
      <c r="O24" s="211"/>
      <c r="P24" s="206"/>
      <c r="Q24" s="206"/>
      <c r="R24" s="206"/>
      <c r="S24" s="213"/>
      <c r="T24" s="63"/>
      <c r="U24" s="67"/>
      <c r="V24" s="67"/>
      <c r="W24" s="201"/>
      <c r="X24" s="354" t="s">
        <v>126</v>
      </c>
      <c r="Y24" s="355"/>
      <c r="Z24" s="355"/>
      <c r="AA24" s="355"/>
      <c r="AB24" s="356"/>
      <c r="AC24" s="357" t="s">
        <v>123</v>
      </c>
      <c r="AD24" s="102" t="s">
        <v>49</v>
      </c>
      <c r="AE24" s="103"/>
      <c r="AF24" s="103"/>
      <c r="AG24" s="104"/>
      <c r="AH24" s="103"/>
      <c r="AI24" s="352">
        <f>MIN(X25,ROUNDDOWN(H37/1000,0))</f>
        <v>180</v>
      </c>
      <c r="AJ24" s="353"/>
      <c r="AK24" s="353"/>
      <c r="AL24" s="326" t="s">
        <v>12</v>
      </c>
      <c r="AM24" s="327"/>
    </row>
    <row r="25" spans="1:48">
      <c r="A25" s="212"/>
      <c r="B25" s="66"/>
      <c r="C25" s="202" t="s">
        <v>146</v>
      </c>
      <c r="D25" s="66"/>
      <c r="E25" s="66"/>
      <c r="F25" s="66"/>
      <c r="G25" s="66"/>
      <c r="H25" s="66"/>
      <c r="I25" s="66"/>
      <c r="J25" s="210"/>
      <c r="K25" s="210"/>
      <c r="L25" s="210"/>
      <c r="M25" s="210"/>
      <c r="N25" s="210"/>
      <c r="O25" s="211"/>
      <c r="P25" s="206"/>
      <c r="Q25" s="206"/>
      <c r="R25" s="206"/>
      <c r="S25" s="213"/>
      <c r="T25" s="63"/>
      <c r="U25" s="67"/>
      <c r="V25" s="67"/>
      <c r="W25" s="71"/>
      <c r="X25" s="358">
        <f>VLOOKUP(L10,[1]計算用!A3:G34,2,FALSE)</f>
        <v>204</v>
      </c>
      <c r="Y25" s="359"/>
      <c r="Z25" s="359"/>
      <c r="AA25" s="360" t="s">
        <v>12</v>
      </c>
      <c r="AB25" s="361"/>
      <c r="AC25" s="357"/>
      <c r="AD25" s="196" t="s">
        <v>25</v>
      </c>
      <c r="AE25" s="105"/>
      <c r="AF25" s="105"/>
      <c r="AG25" s="105"/>
      <c r="AH25" s="107"/>
      <c r="AI25" s="362"/>
      <c r="AJ25" s="363"/>
      <c r="AK25" s="363"/>
      <c r="AL25" s="367" t="s">
        <v>12</v>
      </c>
      <c r="AM25" s="368"/>
      <c r="AV25" s="3"/>
    </row>
    <row r="26" spans="1:48">
      <c r="A26" s="201" t="s">
        <v>147</v>
      </c>
      <c r="B26" s="62"/>
      <c r="C26" s="201"/>
      <c r="D26" s="62"/>
      <c r="E26" s="66"/>
      <c r="F26" s="62"/>
      <c r="G26" s="62"/>
      <c r="H26" s="62"/>
      <c r="I26" s="62"/>
      <c r="J26" s="67"/>
      <c r="K26" s="67"/>
      <c r="L26" s="67"/>
      <c r="M26" s="67"/>
      <c r="N26" s="67"/>
      <c r="O26" s="68"/>
      <c r="P26" s="69"/>
      <c r="Q26" s="70"/>
      <c r="R26" s="70"/>
      <c r="S26" s="67"/>
      <c r="T26" s="63"/>
      <c r="U26" s="67"/>
      <c r="V26" s="67"/>
      <c r="W26" s="71"/>
      <c r="X26" s="358"/>
      <c r="Y26" s="359"/>
      <c r="Z26" s="359"/>
      <c r="AA26" s="360"/>
      <c r="AB26" s="361"/>
      <c r="AC26" s="357"/>
      <c r="AD26" s="194" t="s">
        <v>26</v>
      </c>
      <c r="AE26" s="106"/>
      <c r="AF26" s="106"/>
      <c r="AG26" s="106"/>
      <c r="AH26" s="190"/>
      <c r="AI26" s="369">
        <f>SUM(AI24:AK25)</f>
        <v>180</v>
      </c>
      <c r="AJ26" s="370"/>
      <c r="AK26" s="370"/>
      <c r="AL26" s="371" t="s">
        <v>12</v>
      </c>
      <c r="AM26" s="372"/>
    </row>
    <row r="27" spans="1:48" ht="15" customHeight="1">
      <c r="A27" s="282" t="s">
        <v>110</v>
      </c>
      <c r="B27" s="283"/>
      <c r="C27" s="283"/>
      <c r="D27" s="283"/>
      <c r="E27" s="283"/>
      <c r="F27" s="283"/>
      <c r="G27" s="284"/>
      <c r="H27" s="283" t="s">
        <v>111</v>
      </c>
      <c r="I27" s="283"/>
      <c r="J27" s="283"/>
      <c r="K27" s="283"/>
      <c r="L27" s="283"/>
      <c r="M27" s="282" t="s">
        <v>7</v>
      </c>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84"/>
    </row>
    <row r="28" spans="1:48" ht="15" customHeight="1">
      <c r="A28" s="127" t="s">
        <v>112</v>
      </c>
      <c r="B28" s="128"/>
      <c r="C28" s="128"/>
      <c r="D28" s="128"/>
      <c r="E28" s="129"/>
      <c r="F28" s="129"/>
      <c r="G28" s="130"/>
      <c r="H28" s="285">
        <v>10000</v>
      </c>
      <c r="I28" s="285"/>
      <c r="J28" s="285"/>
      <c r="K28" s="285"/>
      <c r="L28" s="285"/>
      <c r="M28" s="286" t="s">
        <v>246</v>
      </c>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7"/>
      <c r="AM28" s="288"/>
    </row>
    <row r="29" spans="1:48" ht="15" customHeight="1">
      <c r="A29" s="73" t="s">
        <v>113</v>
      </c>
      <c r="B29" s="74"/>
      <c r="C29" s="74"/>
      <c r="D29" s="74"/>
      <c r="E29" s="75"/>
      <c r="F29" s="75"/>
      <c r="G29" s="76"/>
      <c r="H29" s="278">
        <v>10000</v>
      </c>
      <c r="I29" s="278"/>
      <c r="J29" s="278"/>
      <c r="K29" s="278"/>
      <c r="L29" s="278"/>
      <c r="M29" s="279" t="s">
        <v>245</v>
      </c>
      <c r="N29" s="280"/>
      <c r="O29" s="280"/>
      <c r="P29" s="280"/>
      <c r="Q29" s="280"/>
      <c r="R29" s="280"/>
      <c r="S29" s="280"/>
      <c r="T29" s="280"/>
      <c r="U29" s="280"/>
      <c r="V29" s="280"/>
      <c r="W29" s="280"/>
      <c r="X29" s="280"/>
      <c r="Y29" s="280"/>
      <c r="Z29" s="280"/>
      <c r="AA29" s="280"/>
      <c r="AB29" s="280"/>
      <c r="AC29" s="280"/>
      <c r="AD29" s="280"/>
      <c r="AE29" s="280"/>
      <c r="AF29" s="280"/>
      <c r="AG29" s="280"/>
      <c r="AH29" s="280"/>
      <c r="AI29" s="280"/>
      <c r="AJ29" s="280"/>
      <c r="AK29" s="280"/>
      <c r="AL29" s="280"/>
      <c r="AM29" s="281"/>
    </row>
    <row r="30" spans="1:48" ht="15" customHeight="1">
      <c r="A30" s="73" t="s">
        <v>114</v>
      </c>
      <c r="B30" s="74"/>
      <c r="C30" s="74"/>
      <c r="D30" s="74"/>
      <c r="E30" s="75"/>
      <c r="F30" s="75"/>
      <c r="G30" s="76"/>
      <c r="H30" s="278">
        <v>10000</v>
      </c>
      <c r="I30" s="278"/>
      <c r="J30" s="278"/>
      <c r="K30" s="278"/>
      <c r="L30" s="278"/>
      <c r="M30" s="279" t="s">
        <v>245</v>
      </c>
      <c r="N30" s="280"/>
      <c r="O30" s="280"/>
      <c r="P30" s="280"/>
      <c r="Q30" s="280"/>
      <c r="R30" s="280"/>
      <c r="S30" s="280"/>
      <c r="T30" s="280"/>
      <c r="U30" s="280"/>
      <c r="V30" s="280"/>
      <c r="W30" s="280"/>
      <c r="X30" s="280"/>
      <c r="Y30" s="280"/>
      <c r="Z30" s="280"/>
      <c r="AA30" s="280"/>
      <c r="AB30" s="280"/>
      <c r="AC30" s="280"/>
      <c r="AD30" s="280"/>
      <c r="AE30" s="280"/>
      <c r="AF30" s="280"/>
      <c r="AG30" s="280"/>
      <c r="AH30" s="280"/>
      <c r="AI30" s="280"/>
      <c r="AJ30" s="280"/>
      <c r="AK30" s="280"/>
      <c r="AL30" s="280"/>
      <c r="AM30" s="281"/>
    </row>
    <row r="31" spans="1:48" ht="15" customHeight="1">
      <c r="A31" s="73" t="s">
        <v>115</v>
      </c>
      <c r="B31" s="74"/>
      <c r="C31" s="74"/>
      <c r="D31" s="74"/>
      <c r="E31" s="75"/>
      <c r="F31" s="75"/>
      <c r="G31" s="76"/>
      <c r="H31" s="278">
        <v>10000</v>
      </c>
      <c r="I31" s="278"/>
      <c r="J31" s="278"/>
      <c r="K31" s="278"/>
      <c r="L31" s="278"/>
      <c r="M31" s="279" t="s">
        <v>245</v>
      </c>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1"/>
    </row>
    <row r="32" spans="1:48" ht="15" customHeight="1">
      <c r="A32" s="73" t="s">
        <v>116</v>
      </c>
      <c r="B32" s="74"/>
      <c r="C32" s="74"/>
      <c r="D32" s="74"/>
      <c r="E32" s="75"/>
      <c r="F32" s="75"/>
      <c r="G32" s="76"/>
      <c r="H32" s="278">
        <v>100000</v>
      </c>
      <c r="I32" s="278"/>
      <c r="J32" s="278"/>
      <c r="K32" s="278"/>
      <c r="L32" s="278"/>
      <c r="M32" s="279" t="s">
        <v>245</v>
      </c>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1"/>
    </row>
    <row r="33" spans="1:48" ht="15" customHeight="1">
      <c r="A33" s="73" t="s">
        <v>117</v>
      </c>
      <c r="B33" s="74"/>
      <c r="C33" s="74"/>
      <c r="D33" s="74"/>
      <c r="E33" s="75"/>
      <c r="F33" s="75"/>
      <c r="G33" s="76"/>
      <c r="H33" s="278">
        <v>10000</v>
      </c>
      <c r="I33" s="278"/>
      <c r="J33" s="278"/>
      <c r="K33" s="278"/>
      <c r="L33" s="278"/>
      <c r="M33" s="279" t="s">
        <v>245</v>
      </c>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1"/>
      <c r="AV33" s="3"/>
    </row>
    <row r="34" spans="1:48" ht="15" customHeight="1">
      <c r="A34" s="73" t="s">
        <v>118</v>
      </c>
      <c r="B34" s="74"/>
      <c r="C34" s="74"/>
      <c r="D34" s="74"/>
      <c r="E34" s="75"/>
      <c r="F34" s="75"/>
      <c r="G34" s="76"/>
      <c r="H34" s="278">
        <v>10000</v>
      </c>
      <c r="I34" s="278"/>
      <c r="J34" s="278"/>
      <c r="K34" s="278"/>
      <c r="L34" s="278"/>
      <c r="M34" s="279" t="s">
        <v>245</v>
      </c>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1"/>
    </row>
    <row r="35" spans="1:48" ht="15" customHeight="1">
      <c r="A35" s="73" t="s">
        <v>119</v>
      </c>
      <c r="B35" s="77"/>
      <c r="C35" s="77"/>
      <c r="D35" s="77"/>
      <c r="E35" s="77"/>
      <c r="F35" s="77"/>
      <c r="G35" s="78"/>
      <c r="H35" s="278">
        <v>10000</v>
      </c>
      <c r="I35" s="278"/>
      <c r="J35" s="278"/>
      <c r="K35" s="278"/>
      <c r="L35" s="278"/>
      <c r="M35" s="279" t="s">
        <v>245</v>
      </c>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1"/>
    </row>
    <row r="36" spans="1:48" ht="15" customHeight="1">
      <c r="A36" s="79" t="s">
        <v>120</v>
      </c>
      <c r="B36" s="80"/>
      <c r="C36" s="80"/>
      <c r="D36" s="80"/>
      <c r="E36" s="81"/>
      <c r="F36" s="81"/>
      <c r="G36" s="82"/>
      <c r="H36" s="269">
        <v>10000</v>
      </c>
      <c r="I36" s="269"/>
      <c r="J36" s="269"/>
      <c r="K36" s="269"/>
      <c r="L36" s="269"/>
      <c r="M36" s="270" t="s">
        <v>245</v>
      </c>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1"/>
      <c r="AK36" s="271"/>
      <c r="AL36" s="271"/>
      <c r="AM36" s="272"/>
    </row>
    <row r="37" spans="1:48" ht="15" customHeight="1">
      <c r="A37" s="83" t="s">
        <v>16</v>
      </c>
      <c r="B37" s="84"/>
      <c r="C37" s="84"/>
      <c r="D37" s="84"/>
      <c r="E37" s="84"/>
      <c r="F37" s="84"/>
      <c r="G37" s="85"/>
      <c r="H37" s="273">
        <f>SUM(H28:L36)</f>
        <v>180000</v>
      </c>
      <c r="I37" s="273"/>
      <c r="J37" s="273"/>
      <c r="K37" s="273"/>
      <c r="L37" s="274"/>
      <c r="M37" s="275"/>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7"/>
    </row>
    <row r="38" spans="1:48" ht="7.5" customHeight="1">
      <c r="A38" s="86"/>
      <c r="B38" s="86"/>
      <c r="C38" s="86"/>
      <c r="D38" s="86"/>
      <c r="E38" s="87"/>
      <c r="F38" s="87"/>
      <c r="G38" s="87"/>
      <c r="H38" s="87"/>
      <c r="I38" s="87"/>
      <c r="J38" s="88"/>
      <c r="K38" s="88"/>
      <c r="L38" s="88"/>
      <c r="M38" s="88"/>
      <c r="N38" s="88"/>
      <c r="O38" s="89"/>
      <c r="P38" s="89"/>
      <c r="Q38" s="89"/>
      <c r="R38" s="89"/>
      <c r="S38" s="89"/>
      <c r="T38" s="89"/>
      <c r="U38" s="89"/>
      <c r="V38" s="89"/>
      <c r="W38" s="89"/>
      <c r="X38" s="89"/>
      <c r="Y38" s="89"/>
      <c r="Z38" s="89"/>
      <c r="AA38" s="89"/>
      <c r="AB38" s="89"/>
      <c r="AC38" s="89"/>
      <c r="AD38" s="89"/>
      <c r="AE38" s="89"/>
      <c r="AF38" s="89"/>
      <c r="AG38" s="89"/>
      <c r="AH38" s="141"/>
      <c r="AI38" s="89"/>
      <c r="AJ38" s="89"/>
      <c r="AK38" s="89"/>
      <c r="AL38" s="89"/>
      <c r="AM38" s="89"/>
    </row>
    <row r="39" spans="1:48" ht="19.5" customHeight="1" thickBot="1">
      <c r="A39" s="212" t="s">
        <v>213</v>
      </c>
      <c r="B39" s="66"/>
      <c r="C39" s="66"/>
      <c r="D39" s="66"/>
      <c r="E39" s="66"/>
      <c r="F39" s="66"/>
      <c r="G39" s="66"/>
      <c r="H39" s="66"/>
      <c r="I39" s="66"/>
      <c r="J39" s="210"/>
      <c r="K39" s="210"/>
      <c r="L39" s="210"/>
      <c r="M39" s="210"/>
      <c r="N39" s="210"/>
      <c r="O39" s="211"/>
      <c r="P39" s="206"/>
      <c r="Q39" s="206"/>
      <c r="R39" s="206"/>
      <c r="S39" s="210"/>
      <c r="T39" s="207"/>
      <c r="U39" s="210"/>
      <c r="V39" s="67"/>
      <c r="W39" s="201"/>
      <c r="X39" s="289" t="s">
        <v>126</v>
      </c>
      <c r="Y39" s="290"/>
      <c r="Z39" s="290"/>
      <c r="AA39" s="290"/>
      <c r="AB39" s="291"/>
      <c r="AC39" s="392"/>
      <c r="AD39" s="198"/>
      <c r="AE39" s="198"/>
      <c r="AF39" s="198"/>
      <c r="AG39" s="198"/>
      <c r="AH39" s="198"/>
      <c r="AI39" s="393"/>
      <c r="AJ39" s="393"/>
      <c r="AK39" s="393"/>
      <c r="AL39" s="394"/>
      <c r="AM39" s="394"/>
    </row>
    <row r="40" spans="1:48" ht="13.8" thickBot="1">
      <c r="A40" s="212"/>
      <c r="B40" s="66"/>
      <c r="C40" s="202" t="s">
        <v>183</v>
      </c>
      <c r="D40" s="66"/>
      <c r="E40" s="66"/>
      <c r="F40" s="66"/>
      <c r="G40" s="66"/>
      <c r="H40" s="66"/>
      <c r="I40" s="66"/>
      <c r="J40" s="210"/>
      <c r="K40" s="210"/>
      <c r="L40" s="210"/>
      <c r="M40" s="210"/>
      <c r="N40" s="210"/>
      <c r="O40" s="211"/>
      <c r="P40" s="206"/>
      <c r="Q40" s="206"/>
      <c r="R40" s="206"/>
      <c r="S40" s="210"/>
      <c r="T40" s="207"/>
      <c r="U40" s="210"/>
      <c r="V40" s="67"/>
      <c r="W40" s="71"/>
      <c r="X40" s="395">
        <f>VLOOKUP(L10,[1]計算用!A3:G34,5,FALSE)</f>
        <v>3000</v>
      </c>
      <c r="Y40" s="396"/>
      <c r="Z40" s="396"/>
      <c r="AA40" s="397" t="s">
        <v>12</v>
      </c>
      <c r="AB40" s="398"/>
      <c r="AC40" s="392"/>
      <c r="AD40" s="198"/>
      <c r="AE40" s="364" t="s">
        <v>123</v>
      </c>
      <c r="AF40" s="365"/>
      <c r="AG40" s="365"/>
      <c r="AH40" s="366"/>
      <c r="AI40" s="399">
        <f>IF(OR(L10=[1]計算用!A7, L10=[1]計算用!A17,L10=[1]計算用!A18,L10=[1]計算用!A19,L10=[1]計算用!A20,L10=[1]計算用!A21,L10=[1]計算用!A22,L10=[1]計算用!A23),MIN(X40,ROUNDDOWN(H50/1000,0)),"")</f>
        <v>0</v>
      </c>
      <c r="AJ40" s="400"/>
      <c r="AK40" s="400"/>
      <c r="AL40" s="326" t="s">
        <v>12</v>
      </c>
      <c r="AM40" s="327"/>
      <c r="AV40" s="3"/>
    </row>
    <row r="41" spans="1:48" ht="15" customHeight="1">
      <c r="A41" s="282" t="s">
        <v>110</v>
      </c>
      <c r="B41" s="283"/>
      <c r="C41" s="283"/>
      <c r="D41" s="283"/>
      <c r="E41" s="283"/>
      <c r="F41" s="283"/>
      <c r="G41" s="284"/>
      <c r="H41" s="283" t="s">
        <v>111</v>
      </c>
      <c r="I41" s="283"/>
      <c r="J41" s="283"/>
      <c r="K41" s="283"/>
      <c r="L41" s="283"/>
      <c r="M41" s="282" t="s">
        <v>7</v>
      </c>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4"/>
    </row>
    <row r="42" spans="1:48" ht="15" customHeight="1">
      <c r="A42" s="73" t="s">
        <v>184</v>
      </c>
      <c r="B42" s="74"/>
      <c r="C42" s="74"/>
      <c r="D42" s="74"/>
      <c r="E42" s="75"/>
      <c r="F42" s="75"/>
      <c r="G42" s="76"/>
      <c r="H42" s="285"/>
      <c r="I42" s="285"/>
      <c r="J42" s="285"/>
      <c r="K42" s="285"/>
      <c r="L42" s="285"/>
      <c r="M42" s="286"/>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8"/>
    </row>
    <row r="43" spans="1:48" ht="15" customHeight="1">
      <c r="A43" s="146" t="s">
        <v>190</v>
      </c>
      <c r="B43" s="74"/>
      <c r="C43" s="74"/>
      <c r="D43" s="74"/>
      <c r="E43" s="75"/>
      <c r="F43" s="75"/>
      <c r="G43" s="76"/>
      <c r="H43" s="278"/>
      <c r="I43" s="278"/>
      <c r="J43" s="278"/>
      <c r="K43" s="278"/>
      <c r="L43" s="278"/>
      <c r="M43" s="279"/>
      <c r="N43" s="280"/>
      <c r="O43" s="280"/>
      <c r="P43" s="280"/>
      <c r="Q43" s="280"/>
      <c r="R43" s="280"/>
      <c r="S43" s="280"/>
      <c r="T43" s="280"/>
      <c r="U43" s="280"/>
      <c r="V43" s="280"/>
      <c r="W43" s="280"/>
      <c r="X43" s="280"/>
      <c r="Y43" s="280"/>
      <c r="Z43" s="280"/>
      <c r="AA43" s="280"/>
      <c r="AB43" s="280"/>
      <c r="AC43" s="280"/>
      <c r="AD43" s="280"/>
      <c r="AE43" s="280"/>
      <c r="AF43" s="280"/>
      <c r="AG43" s="280"/>
      <c r="AH43" s="280"/>
      <c r="AI43" s="280"/>
      <c r="AJ43" s="280"/>
      <c r="AK43" s="280"/>
      <c r="AL43" s="280"/>
      <c r="AM43" s="281"/>
    </row>
    <row r="44" spans="1:48" ht="15" customHeight="1">
      <c r="A44" s="146" t="s">
        <v>116</v>
      </c>
      <c r="B44" s="74"/>
      <c r="C44" s="74"/>
      <c r="D44" s="74"/>
      <c r="E44" s="75"/>
      <c r="F44" s="75"/>
      <c r="G44" s="76"/>
      <c r="H44" s="278"/>
      <c r="I44" s="278"/>
      <c r="J44" s="278"/>
      <c r="K44" s="278"/>
      <c r="L44" s="278"/>
      <c r="M44" s="279"/>
      <c r="N44" s="280"/>
      <c r="O44" s="280"/>
      <c r="P44" s="280"/>
      <c r="Q44" s="280"/>
      <c r="R44" s="280"/>
      <c r="S44" s="280"/>
      <c r="T44" s="280"/>
      <c r="U44" s="280"/>
      <c r="V44" s="280"/>
      <c r="W44" s="280"/>
      <c r="X44" s="280"/>
      <c r="Y44" s="280"/>
      <c r="Z44" s="280"/>
      <c r="AA44" s="280"/>
      <c r="AB44" s="280"/>
      <c r="AC44" s="280"/>
      <c r="AD44" s="280"/>
      <c r="AE44" s="280"/>
      <c r="AF44" s="280"/>
      <c r="AG44" s="280"/>
      <c r="AH44" s="280"/>
      <c r="AI44" s="280"/>
      <c r="AJ44" s="280"/>
      <c r="AK44" s="280"/>
      <c r="AL44" s="280"/>
      <c r="AM44" s="281"/>
    </row>
    <row r="45" spans="1:48" ht="15" customHeight="1">
      <c r="A45" s="73" t="s">
        <v>117</v>
      </c>
      <c r="B45" s="74"/>
      <c r="C45" s="74"/>
      <c r="D45" s="74"/>
      <c r="E45" s="75"/>
      <c r="F45" s="75"/>
      <c r="G45" s="76"/>
      <c r="H45" s="278"/>
      <c r="I45" s="278"/>
      <c r="J45" s="278"/>
      <c r="K45" s="278"/>
      <c r="L45" s="278"/>
      <c r="M45" s="279"/>
      <c r="N45" s="280"/>
      <c r="O45" s="280"/>
      <c r="P45" s="280"/>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1"/>
    </row>
    <row r="46" spans="1:48" ht="15" customHeight="1">
      <c r="A46" s="73" t="s">
        <v>115</v>
      </c>
      <c r="B46" s="74"/>
      <c r="C46" s="74"/>
      <c r="D46" s="74"/>
      <c r="E46" s="75"/>
      <c r="F46" s="75"/>
      <c r="G46" s="76"/>
      <c r="H46" s="278"/>
      <c r="I46" s="278"/>
      <c r="J46" s="278"/>
      <c r="K46" s="278"/>
      <c r="L46" s="278"/>
      <c r="M46" s="279"/>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0"/>
      <c r="AM46" s="281"/>
    </row>
    <row r="47" spans="1:48" ht="15" customHeight="1">
      <c r="A47" s="73" t="s">
        <v>118</v>
      </c>
      <c r="B47" s="74"/>
      <c r="C47" s="74"/>
      <c r="D47" s="74"/>
      <c r="E47" s="75"/>
      <c r="F47" s="75"/>
      <c r="G47" s="76"/>
      <c r="H47" s="278"/>
      <c r="I47" s="278"/>
      <c r="J47" s="278"/>
      <c r="K47" s="278"/>
      <c r="L47" s="278"/>
      <c r="M47" s="279"/>
      <c r="N47" s="280"/>
      <c r="O47" s="280"/>
      <c r="P47" s="280"/>
      <c r="Q47" s="280"/>
      <c r="R47" s="280"/>
      <c r="S47" s="280"/>
      <c r="T47" s="280"/>
      <c r="U47" s="280"/>
      <c r="V47" s="280"/>
      <c r="W47" s="280"/>
      <c r="X47" s="280"/>
      <c r="Y47" s="280"/>
      <c r="Z47" s="280"/>
      <c r="AA47" s="280"/>
      <c r="AB47" s="280"/>
      <c r="AC47" s="280"/>
      <c r="AD47" s="280"/>
      <c r="AE47" s="280"/>
      <c r="AF47" s="280"/>
      <c r="AG47" s="280"/>
      <c r="AH47" s="280"/>
      <c r="AI47" s="280"/>
      <c r="AJ47" s="280"/>
      <c r="AK47" s="280"/>
      <c r="AL47" s="280"/>
      <c r="AM47" s="281"/>
    </row>
    <row r="48" spans="1:48" ht="15" customHeight="1">
      <c r="A48" s="73" t="s">
        <v>119</v>
      </c>
      <c r="B48" s="77"/>
      <c r="C48" s="77"/>
      <c r="D48" s="77"/>
      <c r="E48" s="77"/>
      <c r="F48" s="77"/>
      <c r="G48" s="78"/>
      <c r="H48" s="278"/>
      <c r="I48" s="278"/>
      <c r="J48" s="278"/>
      <c r="K48" s="278"/>
      <c r="L48" s="278"/>
      <c r="M48" s="279"/>
      <c r="N48" s="280"/>
      <c r="O48" s="280"/>
      <c r="P48" s="280"/>
      <c r="Q48" s="280"/>
      <c r="R48" s="280"/>
      <c r="S48" s="280"/>
      <c r="T48" s="280"/>
      <c r="U48" s="280"/>
      <c r="V48" s="280"/>
      <c r="W48" s="280"/>
      <c r="X48" s="280"/>
      <c r="Y48" s="280"/>
      <c r="Z48" s="280"/>
      <c r="AA48" s="280"/>
      <c r="AB48" s="280"/>
      <c r="AC48" s="280"/>
      <c r="AD48" s="280"/>
      <c r="AE48" s="280"/>
      <c r="AF48" s="280"/>
      <c r="AG48" s="280"/>
      <c r="AH48" s="280"/>
      <c r="AI48" s="280"/>
      <c r="AJ48" s="280"/>
      <c r="AK48" s="280"/>
      <c r="AL48" s="280"/>
      <c r="AM48" s="281"/>
    </row>
    <row r="49" spans="1:46" ht="15" customHeight="1">
      <c r="A49" s="79" t="s">
        <v>120</v>
      </c>
      <c r="B49" s="80"/>
      <c r="C49" s="80"/>
      <c r="D49" s="80"/>
      <c r="E49" s="81"/>
      <c r="F49" s="81"/>
      <c r="G49" s="82"/>
      <c r="H49" s="269"/>
      <c r="I49" s="269"/>
      <c r="J49" s="269"/>
      <c r="K49" s="269"/>
      <c r="L49" s="269"/>
      <c r="M49" s="270"/>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2"/>
    </row>
    <row r="50" spans="1:46" ht="15" customHeight="1">
      <c r="A50" s="83" t="s">
        <v>16</v>
      </c>
      <c r="B50" s="84"/>
      <c r="C50" s="84"/>
      <c r="D50" s="84"/>
      <c r="E50" s="84"/>
      <c r="F50" s="84"/>
      <c r="G50" s="85"/>
      <c r="H50" s="273">
        <f>SUM(H42:L49)</f>
        <v>0</v>
      </c>
      <c r="I50" s="273"/>
      <c r="J50" s="273"/>
      <c r="K50" s="273"/>
      <c r="L50" s="274"/>
      <c r="M50" s="275"/>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7"/>
    </row>
    <row r="51" spans="1:46" ht="7.5" customHeight="1" thickBot="1">
      <c r="A51" s="86"/>
      <c r="B51" s="86"/>
      <c r="C51" s="86"/>
      <c r="D51" s="86"/>
      <c r="E51" s="87"/>
      <c r="F51" s="87"/>
      <c r="G51" s="87"/>
      <c r="H51" s="87"/>
      <c r="I51" s="87"/>
      <c r="J51" s="88"/>
      <c r="K51" s="88"/>
      <c r="L51" s="88"/>
      <c r="M51" s="88"/>
      <c r="N51" s="88"/>
      <c r="O51" s="89"/>
      <c r="P51" s="89"/>
      <c r="Q51" s="89"/>
      <c r="R51" s="89"/>
      <c r="S51" s="89"/>
      <c r="T51" s="89"/>
      <c r="U51" s="89"/>
      <c r="V51" s="89"/>
      <c r="W51" s="89"/>
      <c r="X51" s="89"/>
      <c r="Y51" s="89"/>
      <c r="Z51" s="89"/>
      <c r="AA51" s="89"/>
      <c r="AB51" s="89"/>
      <c r="AC51" s="89"/>
      <c r="AD51" s="89"/>
      <c r="AE51" s="89"/>
      <c r="AF51" s="89"/>
      <c r="AG51" s="89"/>
      <c r="AH51" s="140"/>
      <c r="AI51" s="89"/>
      <c r="AJ51" s="89"/>
      <c r="AK51" s="89"/>
      <c r="AL51" s="89"/>
      <c r="AM51" s="89"/>
    </row>
    <row r="52" spans="1:46" s="3" customFormat="1" ht="19.5" customHeight="1" thickBot="1">
      <c r="A52" s="209" t="s">
        <v>244</v>
      </c>
      <c r="B52" s="66"/>
      <c r="C52" s="66"/>
      <c r="D52" s="66"/>
      <c r="E52" s="66"/>
      <c r="F52" s="66"/>
      <c r="G52" s="66"/>
      <c r="H52" s="66"/>
      <c r="I52" s="208"/>
      <c r="J52" s="207"/>
      <c r="K52" s="206"/>
      <c r="L52" s="205"/>
      <c r="M52" s="205"/>
      <c r="N52" s="205"/>
      <c r="O52" s="205"/>
      <c r="P52" s="205"/>
      <c r="Q52" s="205"/>
      <c r="R52" s="205"/>
      <c r="S52" s="205"/>
      <c r="T52" s="205"/>
      <c r="U52" s="205"/>
      <c r="V52" s="205"/>
      <c r="W52" s="205"/>
      <c r="X52" s="205"/>
      <c r="Y52" s="205"/>
      <c r="Z52" s="205"/>
      <c r="AA52" s="205"/>
      <c r="AB52" s="205"/>
      <c r="AC52" s="205"/>
      <c r="AD52" s="59"/>
      <c r="AE52" s="364" t="s">
        <v>125</v>
      </c>
      <c r="AF52" s="365"/>
      <c r="AG52" s="365"/>
      <c r="AH52" s="366"/>
      <c r="AI52" s="386">
        <f>IF(L10=A54,ROUNDDOWN(X54*AI54/1000,0),IF(L10=A55,ROUNDDOWN(X55*AI55/1000,0),IF(NOT(OR(L10=A54,L10=A55)),ROUNDDOWN(X53*AI53/1000,0))))</f>
        <v>0</v>
      </c>
      <c r="AJ52" s="387"/>
      <c r="AK52" s="387"/>
      <c r="AL52" s="326" t="s">
        <v>12</v>
      </c>
      <c r="AM52" s="327"/>
    </row>
    <row r="53" spans="1:46" s="3" customFormat="1" ht="15.75" customHeight="1">
      <c r="A53" s="332" t="s">
        <v>148</v>
      </c>
      <c r="B53" s="333"/>
      <c r="C53" s="333"/>
      <c r="D53" s="333"/>
      <c r="E53" s="333"/>
      <c r="F53" s="333"/>
      <c r="G53" s="333"/>
      <c r="H53" s="333"/>
      <c r="I53" s="333"/>
      <c r="J53" s="333"/>
      <c r="K53" s="333"/>
      <c r="L53" s="333"/>
      <c r="M53" s="333"/>
      <c r="N53" s="333"/>
      <c r="O53" s="333"/>
      <c r="P53" s="333"/>
      <c r="Q53" s="333"/>
      <c r="R53" s="333"/>
      <c r="S53" s="333"/>
      <c r="T53" s="333"/>
      <c r="U53" s="333"/>
      <c r="V53" s="333"/>
      <c r="W53" s="334"/>
      <c r="X53" s="375">
        <v>2000</v>
      </c>
      <c r="Y53" s="375"/>
      <c r="Z53" s="375"/>
      <c r="AA53" s="376" t="s">
        <v>23</v>
      </c>
      <c r="AB53" s="377"/>
      <c r="AC53" s="332" t="s">
        <v>24</v>
      </c>
      <c r="AD53" s="333"/>
      <c r="AE53" s="333"/>
      <c r="AF53" s="333"/>
      <c r="AG53" s="333"/>
      <c r="AH53" s="334"/>
      <c r="AI53" s="411"/>
      <c r="AJ53" s="412"/>
      <c r="AK53" s="412"/>
      <c r="AL53" s="390" t="s">
        <v>13</v>
      </c>
      <c r="AM53" s="391"/>
    </row>
    <row r="54" spans="1:46" s="3" customFormat="1" ht="15.75" customHeight="1">
      <c r="A54" s="332" t="s">
        <v>149</v>
      </c>
      <c r="B54" s="333"/>
      <c r="C54" s="333"/>
      <c r="D54" s="333"/>
      <c r="E54" s="333"/>
      <c r="F54" s="333"/>
      <c r="G54" s="333"/>
      <c r="H54" s="333"/>
      <c r="I54" s="333"/>
      <c r="J54" s="333"/>
      <c r="K54" s="333"/>
      <c r="L54" s="333"/>
      <c r="M54" s="333"/>
      <c r="N54" s="333"/>
      <c r="O54" s="333"/>
      <c r="P54" s="333"/>
      <c r="Q54" s="333"/>
      <c r="R54" s="333"/>
      <c r="S54" s="333"/>
      <c r="T54" s="333"/>
      <c r="U54" s="333"/>
      <c r="V54" s="333"/>
      <c r="W54" s="334"/>
      <c r="X54" s="375">
        <v>1500</v>
      </c>
      <c r="Y54" s="375"/>
      <c r="Z54" s="375"/>
      <c r="AA54" s="376" t="s">
        <v>23</v>
      </c>
      <c r="AB54" s="377"/>
      <c r="AC54" s="332" t="s">
        <v>24</v>
      </c>
      <c r="AD54" s="333"/>
      <c r="AE54" s="333"/>
      <c r="AF54" s="333"/>
      <c r="AG54" s="333"/>
      <c r="AH54" s="334"/>
      <c r="AI54" s="388"/>
      <c r="AJ54" s="389"/>
      <c r="AK54" s="389"/>
      <c r="AL54" s="341" t="s">
        <v>13</v>
      </c>
      <c r="AM54" s="342"/>
    </row>
    <row r="55" spans="1:46" s="3" customFormat="1" ht="15.75" customHeight="1">
      <c r="A55" s="332" t="s">
        <v>150</v>
      </c>
      <c r="B55" s="333"/>
      <c r="C55" s="333"/>
      <c r="D55" s="333"/>
      <c r="E55" s="333"/>
      <c r="F55" s="333"/>
      <c r="G55" s="333"/>
      <c r="H55" s="333"/>
      <c r="I55" s="333"/>
      <c r="J55" s="333"/>
      <c r="K55" s="333"/>
      <c r="L55" s="333"/>
      <c r="M55" s="333"/>
      <c r="N55" s="333"/>
      <c r="O55" s="333"/>
      <c r="P55" s="333"/>
      <c r="Q55" s="333"/>
      <c r="R55" s="333"/>
      <c r="S55" s="333"/>
      <c r="T55" s="333"/>
      <c r="U55" s="333"/>
      <c r="V55" s="333"/>
      <c r="W55" s="334"/>
      <c r="X55" s="375">
        <v>2500</v>
      </c>
      <c r="Y55" s="375"/>
      <c r="Z55" s="375"/>
      <c r="AA55" s="376" t="s">
        <v>23</v>
      </c>
      <c r="AB55" s="377"/>
      <c r="AC55" s="332" t="s">
        <v>24</v>
      </c>
      <c r="AD55" s="333"/>
      <c r="AE55" s="333"/>
      <c r="AF55" s="333"/>
      <c r="AG55" s="333"/>
      <c r="AH55" s="334"/>
      <c r="AI55" s="388"/>
      <c r="AJ55" s="389"/>
      <c r="AK55" s="389"/>
      <c r="AL55" s="341" t="s">
        <v>13</v>
      </c>
      <c r="AM55" s="342"/>
    </row>
    <row r="56" spans="1:46" s="3" customFormat="1" ht="7.5" customHeight="1" thickBot="1">
      <c r="A56" s="62"/>
      <c r="B56" s="62"/>
      <c r="C56" s="62"/>
      <c r="D56" s="62"/>
      <c r="E56" s="62"/>
      <c r="F56" s="62"/>
      <c r="G56" s="62"/>
      <c r="H56" s="62"/>
      <c r="I56" s="58"/>
      <c r="J56" s="63"/>
      <c r="K56" s="57"/>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row>
    <row r="57" spans="1:46" s="3" customFormat="1" ht="19.5" customHeight="1" thickBot="1">
      <c r="A57" s="209" t="s">
        <v>151</v>
      </c>
      <c r="B57" s="206"/>
      <c r="C57" s="66"/>
      <c r="D57" s="66"/>
      <c r="E57" s="66"/>
      <c r="F57" s="66"/>
      <c r="G57" s="66"/>
      <c r="H57" s="66"/>
      <c r="I57" s="208"/>
      <c r="J57" s="207"/>
      <c r="K57" s="206"/>
      <c r="L57" s="205"/>
      <c r="M57" s="205"/>
      <c r="N57" s="205"/>
      <c r="O57" s="203"/>
      <c r="P57" s="203"/>
      <c r="Q57" s="203"/>
      <c r="R57" s="203"/>
      <c r="S57" s="203"/>
      <c r="T57" s="204"/>
      <c r="U57" s="204"/>
      <c r="V57" s="204"/>
      <c r="W57" s="204"/>
      <c r="X57" s="289" t="s">
        <v>126</v>
      </c>
      <c r="Y57" s="290"/>
      <c r="Z57" s="290"/>
      <c r="AA57" s="290"/>
      <c r="AB57" s="291"/>
      <c r="AC57" s="382" t="s">
        <v>123</v>
      </c>
      <c r="AD57" s="102" t="s">
        <v>29</v>
      </c>
      <c r="AE57" s="103"/>
      <c r="AF57" s="103"/>
      <c r="AG57" s="103"/>
      <c r="AH57" s="108"/>
      <c r="AI57" s="352">
        <f>MIN(X58,ROUNDDOWN(H70/1000,0))</f>
        <v>0</v>
      </c>
      <c r="AJ57" s="353"/>
      <c r="AK57" s="353"/>
      <c r="AL57" s="326" t="s">
        <v>12</v>
      </c>
      <c r="AM57" s="327"/>
    </row>
    <row r="58" spans="1:46" s="3" customFormat="1" ht="12">
      <c r="A58" s="203"/>
      <c r="B58" s="202" t="s">
        <v>152</v>
      </c>
      <c r="C58" s="66"/>
      <c r="D58" s="66"/>
      <c r="E58" s="66"/>
      <c r="F58" s="66"/>
      <c r="G58" s="66"/>
      <c r="H58" s="66"/>
      <c r="I58" s="66"/>
      <c r="J58" s="66"/>
      <c r="K58" s="66"/>
      <c r="L58" s="66"/>
      <c r="M58" s="66"/>
      <c r="N58" s="66"/>
      <c r="O58" s="66"/>
      <c r="P58" s="66"/>
      <c r="Q58" s="66"/>
      <c r="R58" s="66"/>
      <c r="S58" s="66"/>
      <c r="T58" s="66"/>
      <c r="U58" s="66"/>
      <c r="V58" s="66"/>
      <c r="W58" s="66"/>
      <c r="X58" s="378">
        <f>VLOOKUP(L10,[1]計算用!A3:G34,6,FALSE)</f>
        <v>200</v>
      </c>
      <c r="Y58" s="379"/>
      <c r="Z58" s="379"/>
      <c r="AA58" s="380" t="s">
        <v>12</v>
      </c>
      <c r="AB58" s="381"/>
      <c r="AC58" s="357"/>
      <c r="AD58" s="196" t="s">
        <v>25</v>
      </c>
      <c r="AE58" s="197"/>
      <c r="AF58" s="197"/>
      <c r="AG58" s="197"/>
      <c r="AH58" s="109"/>
      <c r="AI58" s="362">
        <v>0</v>
      </c>
      <c r="AJ58" s="363"/>
      <c r="AK58" s="363"/>
      <c r="AL58" s="367" t="s">
        <v>12</v>
      </c>
      <c r="AM58" s="368"/>
    </row>
    <row r="59" spans="1:46" s="3" customFormat="1" ht="12">
      <c r="A59" s="201" t="s">
        <v>129</v>
      </c>
      <c r="B59" s="62"/>
      <c r="C59" s="62"/>
      <c r="D59" s="62"/>
      <c r="E59" s="62"/>
      <c r="F59" s="62"/>
      <c r="G59" s="62"/>
      <c r="H59" s="62"/>
      <c r="I59" s="62"/>
      <c r="J59" s="62"/>
      <c r="K59" s="62"/>
      <c r="L59" s="62"/>
      <c r="M59" s="62"/>
      <c r="N59" s="62"/>
      <c r="O59" s="62"/>
      <c r="P59" s="62"/>
      <c r="Q59" s="62"/>
      <c r="R59" s="62"/>
      <c r="S59" s="62"/>
      <c r="T59" s="62"/>
      <c r="U59" s="62"/>
      <c r="V59" s="62"/>
      <c r="W59" s="62"/>
      <c r="X59" s="378" t="e">
        <f>VLOOKUP(L30,[1]計算用!A24:G52,5,FALSE)</f>
        <v>#N/A</v>
      </c>
      <c r="Y59" s="379"/>
      <c r="Z59" s="379"/>
      <c r="AA59" s="380"/>
      <c r="AB59" s="381"/>
      <c r="AC59" s="357"/>
      <c r="AD59" s="194" t="s">
        <v>26</v>
      </c>
      <c r="AE59" s="195"/>
      <c r="AF59" s="195"/>
      <c r="AG59" s="195"/>
      <c r="AH59" s="110"/>
      <c r="AI59" s="369">
        <f>SUM(AI57:AK58)</f>
        <v>0</v>
      </c>
      <c r="AJ59" s="370"/>
      <c r="AK59" s="370"/>
      <c r="AL59" s="371" t="s">
        <v>12</v>
      </c>
      <c r="AM59" s="372"/>
      <c r="AT59" s="4"/>
    </row>
    <row r="60" spans="1:46" ht="15" customHeight="1">
      <c r="A60" s="282" t="s">
        <v>110</v>
      </c>
      <c r="B60" s="283"/>
      <c r="C60" s="283"/>
      <c r="D60" s="283"/>
      <c r="E60" s="283"/>
      <c r="F60" s="283"/>
      <c r="G60" s="284"/>
      <c r="H60" s="283" t="s">
        <v>111</v>
      </c>
      <c r="I60" s="283"/>
      <c r="J60" s="283"/>
      <c r="K60" s="283"/>
      <c r="L60" s="283"/>
      <c r="M60" s="282" t="s">
        <v>7</v>
      </c>
      <c r="N60" s="283"/>
      <c r="O60" s="283"/>
      <c r="P60" s="283"/>
      <c r="Q60" s="283"/>
      <c r="R60" s="283"/>
      <c r="S60" s="283"/>
      <c r="T60" s="283"/>
      <c r="U60" s="283"/>
      <c r="V60" s="283"/>
      <c r="W60" s="283"/>
      <c r="X60" s="283"/>
      <c r="Y60" s="283"/>
      <c r="Z60" s="283"/>
      <c r="AA60" s="283"/>
      <c r="AB60" s="283"/>
      <c r="AC60" s="283"/>
      <c r="AD60" s="283"/>
      <c r="AE60" s="283"/>
      <c r="AF60" s="283"/>
      <c r="AG60" s="283"/>
      <c r="AH60" s="283"/>
      <c r="AI60" s="283"/>
      <c r="AJ60" s="283"/>
      <c r="AK60" s="283"/>
      <c r="AL60" s="283"/>
      <c r="AM60" s="284"/>
    </row>
    <row r="61" spans="1:46" ht="15" customHeight="1">
      <c r="A61" s="127" t="s">
        <v>112</v>
      </c>
      <c r="B61" s="128"/>
      <c r="C61" s="128"/>
      <c r="D61" s="128"/>
      <c r="E61" s="129"/>
      <c r="F61" s="129"/>
      <c r="G61" s="130"/>
      <c r="H61" s="285"/>
      <c r="I61" s="285"/>
      <c r="J61" s="285"/>
      <c r="K61" s="285"/>
      <c r="L61" s="285"/>
      <c r="M61" s="286"/>
      <c r="N61" s="287"/>
      <c r="O61" s="287"/>
      <c r="P61" s="287"/>
      <c r="Q61" s="287"/>
      <c r="R61" s="287"/>
      <c r="S61" s="287"/>
      <c r="T61" s="287"/>
      <c r="U61" s="287"/>
      <c r="V61" s="287"/>
      <c r="W61" s="287"/>
      <c r="X61" s="287"/>
      <c r="Y61" s="287"/>
      <c r="Z61" s="287"/>
      <c r="AA61" s="287"/>
      <c r="AB61" s="287"/>
      <c r="AC61" s="287"/>
      <c r="AD61" s="287"/>
      <c r="AE61" s="287"/>
      <c r="AF61" s="287"/>
      <c r="AG61" s="287"/>
      <c r="AH61" s="287"/>
      <c r="AI61" s="287"/>
      <c r="AJ61" s="287"/>
      <c r="AK61" s="287"/>
      <c r="AL61" s="287"/>
      <c r="AM61" s="288"/>
    </row>
    <row r="62" spans="1:46" ht="15" customHeight="1">
      <c r="A62" s="73" t="s">
        <v>113</v>
      </c>
      <c r="B62" s="74"/>
      <c r="C62" s="74"/>
      <c r="D62" s="74"/>
      <c r="E62" s="75"/>
      <c r="F62" s="75"/>
      <c r="G62" s="76"/>
      <c r="H62" s="278"/>
      <c r="I62" s="278"/>
      <c r="J62" s="278"/>
      <c r="K62" s="278"/>
      <c r="L62" s="278"/>
      <c r="M62" s="279"/>
      <c r="N62" s="280"/>
      <c r="O62" s="280"/>
      <c r="P62" s="280"/>
      <c r="Q62" s="280"/>
      <c r="R62" s="280"/>
      <c r="S62" s="280"/>
      <c r="T62" s="280"/>
      <c r="U62" s="280"/>
      <c r="V62" s="280"/>
      <c r="W62" s="280"/>
      <c r="X62" s="280"/>
      <c r="Y62" s="280"/>
      <c r="Z62" s="280"/>
      <c r="AA62" s="280"/>
      <c r="AB62" s="280"/>
      <c r="AC62" s="280"/>
      <c r="AD62" s="280"/>
      <c r="AE62" s="280"/>
      <c r="AF62" s="280"/>
      <c r="AG62" s="280"/>
      <c r="AH62" s="280"/>
      <c r="AI62" s="280"/>
      <c r="AJ62" s="280"/>
      <c r="AK62" s="280"/>
      <c r="AL62" s="280"/>
      <c r="AM62" s="281"/>
    </row>
    <row r="63" spans="1:46" ht="15" customHeight="1">
      <c r="A63" s="73" t="s">
        <v>114</v>
      </c>
      <c r="B63" s="74"/>
      <c r="C63" s="74"/>
      <c r="D63" s="74"/>
      <c r="E63" s="75"/>
      <c r="F63" s="75"/>
      <c r="G63" s="76"/>
      <c r="H63" s="278"/>
      <c r="I63" s="278"/>
      <c r="J63" s="278"/>
      <c r="K63" s="278"/>
      <c r="L63" s="278"/>
      <c r="M63" s="279"/>
      <c r="N63" s="280"/>
      <c r="O63" s="280"/>
      <c r="P63" s="280"/>
      <c r="Q63" s="280"/>
      <c r="R63" s="280"/>
      <c r="S63" s="280"/>
      <c r="T63" s="280"/>
      <c r="U63" s="280"/>
      <c r="V63" s="280"/>
      <c r="W63" s="280"/>
      <c r="X63" s="280"/>
      <c r="Y63" s="280"/>
      <c r="Z63" s="280"/>
      <c r="AA63" s="280"/>
      <c r="AB63" s="280"/>
      <c r="AC63" s="280"/>
      <c r="AD63" s="280"/>
      <c r="AE63" s="280"/>
      <c r="AF63" s="280"/>
      <c r="AG63" s="280"/>
      <c r="AH63" s="280"/>
      <c r="AI63" s="280"/>
      <c r="AJ63" s="280"/>
      <c r="AK63" s="280"/>
      <c r="AL63" s="280"/>
      <c r="AM63" s="281"/>
    </row>
    <row r="64" spans="1:46" ht="15" customHeight="1">
      <c r="A64" s="73" t="s">
        <v>115</v>
      </c>
      <c r="B64" s="74"/>
      <c r="C64" s="74"/>
      <c r="D64" s="74"/>
      <c r="E64" s="75"/>
      <c r="F64" s="75"/>
      <c r="G64" s="76"/>
      <c r="H64" s="278"/>
      <c r="I64" s="278"/>
      <c r="J64" s="278"/>
      <c r="K64" s="278"/>
      <c r="L64" s="278"/>
      <c r="M64" s="279"/>
      <c r="N64" s="280"/>
      <c r="O64" s="280"/>
      <c r="P64" s="280"/>
      <c r="Q64" s="280"/>
      <c r="R64" s="280"/>
      <c r="S64" s="280"/>
      <c r="T64" s="280"/>
      <c r="U64" s="280"/>
      <c r="V64" s="280"/>
      <c r="W64" s="280"/>
      <c r="X64" s="280"/>
      <c r="Y64" s="280"/>
      <c r="Z64" s="280"/>
      <c r="AA64" s="280"/>
      <c r="AB64" s="280"/>
      <c r="AC64" s="280"/>
      <c r="AD64" s="280"/>
      <c r="AE64" s="280"/>
      <c r="AF64" s="280"/>
      <c r="AG64" s="280"/>
      <c r="AH64" s="280"/>
      <c r="AI64" s="280"/>
      <c r="AJ64" s="280"/>
      <c r="AK64" s="280"/>
      <c r="AL64" s="280"/>
      <c r="AM64" s="281"/>
    </row>
    <row r="65" spans="1:39" ht="15" customHeight="1">
      <c r="A65" s="73" t="s">
        <v>116</v>
      </c>
      <c r="B65" s="74"/>
      <c r="C65" s="74"/>
      <c r="D65" s="74"/>
      <c r="E65" s="75"/>
      <c r="F65" s="75"/>
      <c r="G65" s="76"/>
      <c r="H65" s="278"/>
      <c r="I65" s="278"/>
      <c r="J65" s="278"/>
      <c r="K65" s="278"/>
      <c r="L65" s="278"/>
      <c r="M65" s="279"/>
      <c r="N65" s="280"/>
      <c r="O65" s="280"/>
      <c r="P65" s="280"/>
      <c r="Q65" s="280"/>
      <c r="R65" s="280"/>
      <c r="S65" s="280"/>
      <c r="T65" s="280"/>
      <c r="U65" s="280"/>
      <c r="V65" s="280"/>
      <c r="W65" s="280"/>
      <c r="X65" s="280"/>
      <c r="Y65" s="280"/>
      <c r="Z65" s="280"/>
      <c r="AA65" s="280"/>
      <c r="AB65" s="280"/>
      <c r="AC65" s="280"/>
      <c r="AD65" s="280"/>
      <c r="AE65" s="280"/>
      <c r="AF65" s="280"/>
      <c r="AG65" s="280"/>
      <c r="AH65" s="280"/>
      <c r="AI65" s="280"/>
      <c r="AJ65" s="280"/>
      <c r="AK65" s="280"/>
      <c r="AL65" s="280"/>
      <c r="AM65" s="281"/>
    </row>
    <row r="66" spans="1:39" ht="15" customHeight="1">
      <c r="A66" s="73" t="s">
        <v>117</v>
      </c>
      <c r="B66" s="74"/>
      <c r="C66" s="74"/>
      <c r="D66" s="74"/>
      <c r="E66" s="75"/>
      <c r="F66" s="75"/>
      <c r="G66" s="76"/>
      <c r="H66" s="278"/>
      <c r="I66" s="278"/>
      <c r="J66" s="278"/>
      <c r="K66" s="278"/>
      <c r="L66" s="278"/>
      <c r="M66" s="279"/>
      <c r="N66" s="280"/>
      <c r="O66" s="280"/>
      <c r="P66" s="280"/>
      <c r="Q66" s="280"/>
      <c r="R66" s="280"/>
      <c r="S66" s="280"/>
      <c r="T66" s="280"/>
      <c r="U66" s="280"/>
      <c r="V66" s="280"/>
      <c r="W66" s="280"/>
      <c r="X66" s="280"/>
      <c r="Y66" s="280"/>
      <c r="Z66" s="280"/>
      <c r="AA66" s="280"/>
      <c r="AB66" s="280"/>
      <c r="AC66" s="280"/>
      <c r="AD66" s="280"/>
      <c r="AE66" s="280"/>
      <c r="AF66" s="280"/>
      <c r="AG66" s="280"/>
      <c r="AH66" s="280"/>
      <c r="AI66" s="280"/>
      <c r="AJ66" s="280"/>
      <c r="AK66" s="280"/>
      <c r="AL66" s="280"/>
      <c r="AM66" s="281"/>
    </row>
    <row r="67" spans="1:39" ht="15" customHeight="1">
      <c r="A67" s="73" t="s">
        <v>118</v>
      </c>
      <c r="B67" s="74"/>
      <c r="C67" s="74"/>
      <c r="D67" s="74"/>
      <c r="E67" s="75"/>
      <c r="F67" s="75"/>
      <c r="G67" s="76"/>
      <c r="H67" s="278"/>
      <c r="I67" s="278"/>
      <c r="J67" s="278"/>
      <c r="K67" s="278"/>
      <c r="L67" s="278"/>
      <c r="M67" s="279"/>
      <c r="N67" s="280"/>
      <c r="O67" s="280"/>
      <c r="P67" s="280"/>
      <c r="Q67" s="280"/>
      <c r="R67" s="280"/>
      <c r="S67" s="280"/>
      <c r="T67" s="280"/>
      <c r="U67" s="280"/>
      <c r="V67" s="280"/>
      <c r="W67" s="280"/>
      <c r="X67" s="280"/>
      <c r="Y67" s="280"/>
      <c r="Z67" s="280"/>
      <c r="AA67" s="280"/>
      <c r="AB67" s="280"/>
      <c r="AC67" s="280"/>
      <c r="AD67" s="280"/>
      <c r="AE67" s="280"/>
      <c r="AF67" s="280"/>
      <c r="AG67" s="280"/>
      <c r="AH67" s="280"/>
      <c r="AI67" s="280"/>
      <c r="AJ67" s="280"/>
      <c r="AK67" s="280"/>
      <c r="AL67" s="280"/>
      <c r="AM67" s="281"/>
    </row>
    <row r="68" spans="1:39" ht="15" customHeight="1">
      <c r="A68" s="73" t="s">
        <v>119</v>
      </c>
      <c r="B68" s="77"/>
      <c r="C68" s="77"/>
      <c r="D68" s="77"/>
      <c r="E68" s="77"/>
      <c r="F68" s="77"/>
      <c r="G68" s="78"/>
      <c r="H68" s="278"/>
      <c r="I68" s="278"/>
      <c r="J68" s="278"/>
      <c r="K68" s="278"/>
      <c r="L68" s="278"/>
      <c r="M68" s="279"/>
      <c r="N68" s="280"/>
      <c r="O68" s="280"/>
      <c r="P68" s="280"/>
      <c r="Q68" s="280"/>
      <c r="R68" s="280"/>
      <c r="S68" s="280"/>
      <c r="T68" s="280"/>
      <c r="U68" s="280"/>
      <c r="V68" s="280"/>
      <c r="W68" s="280"/>
      <c r="X68" s="280"/>
      <c r="Y68" s="280"/>
      <c r="Z68" s="280"/>
      <c r="AA68" s="280"/>
      <c r="AB68" s="280"/>
      <c r="AC68" s="280"/>
      <c r="AD68" s="280"/>
      <c r="AE68" s="280"/>
      <c r="AF68" s="280"/>
      <c r="AG68" s="280"/>
      <c r="AH68" s="280"/>
      <c r="AI68" s="280"/>
      <c r="AJ68" s="280"/>
      <c r="AK68" s="280"/>
      <c r="AL68" s="280"/>
      <c r="AM68" s="281"/>
    </row>
    <row r="69" spans="1:39" ht="15" customHeight="1">
      <c r="A69" s="79" t="s">
        <v>120</v>
      </c>
      <c r="B69" s="80"/>
      <c r="C69" s="80"/>
      <c r="D69" s="80"/>
      <c r="E69" s="81"/>
      <c r="F69" s="81"/>
      <c r="G69" s="82"/>
      <c r="H69" s="269"/>
      <c r="I69" s="269"/>
      <c r="J69" s="269"/>
      <c r="K69" s="269"/>
      <c r="L69" s="269"/>
      <c r="M69" s="270"/>
      <c r="N69" s="271"/>
      <c r="O69" s="271"/>
      <c r="P69" s="271"/>
      <c r="Q69" s="271"/>
      <c r="R69" s="271"/>
      <c r="S69" s="271"/>
      <c r="T69" s="271"/>
      <c r="U69" s="271"/>
      <c r="V69" s="271"/>
      <c r="W69" s="271"/>
      <c r="X69" s="271"/>
      <c r="Y69" s="271"/>
      <c r="Z69" s="271"/>
      <c r="AA69" s="271"/>
      <c r="AB69" s="271"/>
      <c r="AC69" s="271"/>
      <c r="AD69" s="271"/>
      <c r="AE69" s="271"/>
      <c r="AF69" s="271"/>
      <c r="AG69" s="271"/>
      <c r="AH69" s="271"/>
      <c r="AI69" s="271"/>
      <c r="AJ69" s="271"/>
      <c r="AK69" s="271"/>
      <c r="AL69" s="271"/>
      <c r="AM69" s="272"/>
    </row>
    <row r="70" spans="1:39" ht="15" customHeight="1">
      <c r="A70" s="83" t="s">
        <v>16</v>
      </c>
      <c r="B70" s="91"/>
      <c r="C70" s="91"/>
      <c r="D70" s="91"/>
      <c r="E70" s="84"/>
      <c r="F70" s="84"/>
      <c r="G70" s="85"/>
      <c r="H70" s="273">
        <f>SUM(H61:L69)</f>
        <v>0</v>
      </c>
      <c r="I70" s="273"/>
      <c r="J70" s="273"/>
      <c r="K70" s="273"/>
      <c r="L70" s="274"/>
      <c r="M70" s="275"/>
      <c r="N70" s="276"/>
      <c r="O70" s="276"/>
      <c r="P70" s="276"/>
      <c r="Q70" s="276"/>
      <c r="R70" s="276"/>
      <c r="S70" s="276"/>
      <c r="T70" s="276"/>
      <c r="U70" s="276"/>
      <c r="V70" s="276"/>
      <c r="W70" s="276"/>
      <c r="X70" s="276"/>
      <c r="Y70" s="276"/>
      <c r="Z70" s="276"/>
      <c r="AA70" s="276"/>
      <c r="AB70" s="276"/>
      <c r="AC70" s="276"/>
      <c r="AD70" s="276"/>
      <c r="AE70" s="276"/>
      <c r="AF70" s="276"/>
      <c r="AG70" s="276"/>
      <c r="AH70" s="276"/>
      <c r="AI70" s="276"/>
      <c r="AJ70" s="276"/>
      <c r="AK70" s="276"/>
      <c r="AL70" s="276"/>
      <c r="AM70" s="277"/>
    </row>
    <row r="71" spans="1:39" ht="4.5" customHeight="1">
      <c r="A71" s="86"/>
      <c r="B71" s="86"/>
      <c r="C71" s="86"/>
      <c r="D71" s="86"/>
      <c r="E71" s="92"/>
      <c r="F71" s="92"/>
      <c r="G71" s="92"/>
      <c r="H71" s="92"/>
      <c r="I71" s="92"/>
      <c r="J71" s="94"/>
      <c r="K71" s="94"/>
      <c r="L71" s="94"/>
      <c r="M71" s="94"/>
      <c r="N71" s="94"/>
      <c r="O71" s="92"/>
      <c r="P71" s="92"/>
      <c r="Q71" s="92"/>
      <c r="R71" s="92"/>
      <c r="S71" s="92"/>
      <c r="T71" s="92"/>
      <c r="U71" s="92"/>
      <c r="V71" s="92"/>
      <c r="W71" s="92"/>
      <c r="X71" s="92"/>
      <c r="Y71" s="95"/>
      <c r="Z71" s="95"/>
      <c r="AA71" s="95"/>
      <c r="AB71" s="95"/>
      <c r="AC71" s="95"/>
      <c r="AD71" s="95"/>
      <c r="AE71" s="92"/>
      <c r="AF71" s="92"/>
      <c r="AG71" s="92"/>
      <c r="AH71" s="92"/>
      <c r="AI71" s="92"/>
      <c r="AJ71" s="92"/>
      <c r="AK71" s="92"/>
      <c r="AL71" s="92"/>
      <c r="AM71" s="92"/>
    </row>
    <row r="72" spans="1:39">
      <c r="A72" s="41" t="s">
        <v>182</v>
      </c>
      <c r="B72" s="93"/>
      <c r="C72" s="93"/>
      <c r="D72" s="93"/>
      <c r="E72" s="93"/>
      <c r="F72" s="93"/>
      <c r="G72" s="93"/>
      <c r="H72" s="93"/>
      <c r="I72" s="93"/>
      <c r="J72" s="93"/>
      <c r="K72" s="93"/>
      <c r="L72" s="93"/>
      <c r="M72" s="93"/>
      <c r="N72" s="93"/>
      <c r="O72" s="93"/>
      <c r="P72" s="93"/>
      <c r="Q72" s="93"/>
      <c r="R72" s="93"/>
      <c r="S72" s="93"/>
      <c r="T72" s="93"/>
      <c r="U72" s="93"/>
      <c r="V72" s="93"/>
      <c r="W72" s="93"/>
      <c r="X72" s="93"/>
      <c r="Y72" s="70"/>
      <c r="Z72" s="70"/>
      <c r="AA72" s="70"/>
      <c r="AB72" s="70"/>
      <c r="AC72" s="70"/>
      <c r="AD72" s="70"/>
      <c r="AE72" s="93"/>
      <c r="AF72" s="93"/>
      <c r="AG72" s="93"/>
      <c r="AH72" s="93"/>
      <c r="AI72" s="93"/>
      <c r="AJ72" s="93"/>
      <c r="AK72" s="93"/>
      <c r="AL72" s="93"/>
      <c r="AM72" s="93"/>
    </row>
  </sheetData>
  <sheetProtection selectLockedCells="1"/>
  <mergeCells count="158">
    <mergeCell ref="H64:L64"/>
    <mergeCell ref="M64:AM64"/>
    <mergeCell ref="H65:L65"/>
    <mergeCell ref="M65:AM65"/>
    <mergeCell ref="H69:L69"/>
    <mergeCell ref="M69:AM69"/>
    <mergeCell ref="H70:L70"/>
    <mergeCell ref="M70:AM70"/>
    <mergeCell ref="H66:L66"/>
    <mergeCell ref="M66:AM66"/>
    <mergeCell ref="H67:L67"/>
    <mergeCell ref="M67:AM67"/>
    <mergeCell ref="H68:L68"/>
    <mergeCell ref="M68:AM68"/>
    <mergeCell ref="A60:G60"/>
    <mergeCell ref="H60:L60"/>
    <mergeCell ref="M60:AM60"/>
    <mergeCell ref="H61:L61"/>
    <mergeCell ref="M61:AM61"/>
    <mergeCell ref="H62:L62"/>
    <mergeCell ref="M62:AM62"/>
    <mergeCell ref="H63:L63"/>
    <mergeCell ref="M63:AM63"/>
    <mergeCell ref="X57:AB57"/>
    <mergeCell ref="AC57:AC59"/>
    <mergeCell ref="AI57:AK57"/>
    <mergeCell ref="AL57:AM57"/>
    <mergeCell ref="X58:Z59"/>
    <mergeCell ref="AA58:AB59"/>
    <mergeCell ref="AI58:AK58"/>
    <mergeCell ref="AL58:AM58"/>
    <mergeCell ref="AI59:AK59"/>
    <mergeCell ref="AL59:AM59"/>
    <mergeCell ref="A54:W54"/>
    <mergeCell ref="X54:Z54"/>
    <mergeCell ref="AA54:AB54"/>
    <mergeCell ref="AC54:AH54"/>
    <mergeCell ref="AI54:AK54"/>
    <mergeCell ref="AL54:AM54"/>
    <mergeCell ref="A55:W55"/>
    <mergeCell ref="X55:Z55"/>
    <mergeCell ref="AA55:AB55"/>
    <mergeCell ref="AC55:AH55"/>
    <mergeCell ref="AI55:AK55"/>
    <mergeCell ref="AL55:AM55"/>
    <mergeCell ref="H50:L50"/>
    <mergeCell ref="M50:AM50"/>
    <mergeCell ref="AE52:AH52"/>
    <mergeCell ref="AI52:AK52"/>
    <mergeCell ref="AL52:AM52"/>
    <mergeCell ref="A53:W53"/>
    <mergeCell ref="X53:Z53"/>
    <mergeCell ref="AA53:AB53"/>
    <mergeCell ref="AC53:AH53"/>
    <mergeCell ref="AI53:AK53"/>
    <mergeCell ref="AL53:AM53"/>
    <mergeCell ref="H45:L45"/>
    <mergeCell ref="M45:AM45"/>
    <mergeCell ref="H46:L46"/>
    <mergeCell ref="M46:AM46"/>
    <mergeCell ref="H47:L47"/>
    <mergeCell ref="M47:AM47"/>
    <mergeCell ref="H48:L48"/>
    <mergeCell ref="M48:AM48"/>
    <mergeCell ref="H49:L49"/>
    <mergeCell ref="M49:AM49"/>
    <mergeCell ref="A41:G41"/>
    <mergeCell ref="H41:L41"/>
    <mergeCell ref="M41:AM41"/>
    <mergeCell ref="H42:L42"/>
    <mergeCell ref="M42:AM42"/>
    <mergeCell ref="H43:L43"/>
    <mergeCell ref="M43:AM43"/>
    <mergeCell ref="H44:L44"/>
    <mergeCell ref="M44:AM44"/>
    <mergeCell ref="H36:L36"/>
    <mergeCell ref="M36:AM36"/>
    <mergeCell ref="H37:L37"/>
    <mergeCell ref="M37:AM37"/>
    <mergeCell ref="X39:AB39"/>
    <mergeCell ref="AC39:AC40"/>
    <mergeCell ref="AI39:AK39"/>
    <mergeCell ref="AL39:AM39"/>
    <mergeCell ref="X40:Z40"/>
    <mergeCell ref="AA40:AB40"/>
    <mergeCell ref="AE40:AH40"/>
    <mergeCell ref="AI40:AK40"/>
    <mergeCell ref="AL40:AM40"/>
    <mergeCell ref="H31:L31"/>
    <mergeCell ref="M31:AM31"/>
    <mergeCell ref="H32:L32"/>
    <mergeCell ref="M32:AM32"/>
    <mergeCell ref="H33:L33"/>
    <mergeCell ref="M33:AM33"/>
    <mergeCell ref="H34:L34"/>
    <mergeCell ref="M34:AM34"/>
    <mergeCell ref="H35:L35"/>
    <mergeCell ref="M35:AM35"/>
    <mergeCell ref="A27:G27"/>
    <mergeCell ref="H27:L27"/>
    <mergeCell ref="M27:AM27"/>
    <mergeCell ref="H28:L28"/>
    <mergeCell ref="M28:AM28"/>
    <mergeCell ref="H29:L29"/>
    <mergeCell ref="M29:AM29"/>
    <mergeCell ref="H30:L30"/>
    <mergeCell ref="M30:AM30"/>
    <mergeCell ref="X24:AB24"/>
    <mergeCell ref="AC24:AC26"/>
    <mergeCell ref="AI24:AK24"/>
    <mergeCell ref="AL24:AM24"/>
    <mergeCell ref="X25:Z26"/>
    <mergeCell ref="AA25:AB26"/>
    <mergeCell ref="AI25:AK25"/>
    <mergeCell ref="AL25:AM25"/>
    <mergeCell ref="AI26:AK26"/>
    <mergeCell ref="AL26:AM26"/>
    <mergeCell ref="A19:AM19"/>
    <mergeCell ref="AE21:AH21"/>
    <mergeCell ref="AI21:AK21"/>
    <mergeCell ref="AL21:AM21"/>
    <mergeCell ref="H22:L22"/>
    <mergeCell ref="M22:O22"/>
    <mergeCell ref="Q22:U22"/>
    <mergeCell ref="V22:X22"/>
    <mergeCell ref="AE22:AG22"/>
    <mergeCell ref="AH22:AI22"/>
    <mergeCell ref="A11:H12"/>
    <mergeCell ref="A14:AM14"/>
    <mergeCell ref="A16:W16"/>
    <mergeCell ref="X16:Z16"/>
    <mergeCell ref="AA16:AM16"/>
    <mergeCell ref="L10:Y10"/>
    <mergeCell ref="Z10:AB10"/>
    <mergeCell ref="AC10:AD10"/>
    <mergeCell ref="A17:W17"/>
    <mergeCell ref="X17:Z17"/>
    <mergeCell ref="AA17:AM17"/>
    <mergeCell ref="A3:AM3"/>
    <mergeCell ref="A5:AM5"/>
    <mergeCell ref="A7:G7"/>
    <mergeCell ref="H7:N7"/>
    <mergeCell ref="O7:S7"/>
    <mergeCell ref="T7:AM7"/>
    <mergeCell ref="A8:C9"/>
    <mergeCell ref="AL10:AM10"/>
    <mergeCell ref="AP10:AU10"/>
    <mergeCell ref="D8:G8"/>
    <mergeCell ref="T8:V9"/>
    <mergeCell ref="W8:AF8"/>
    <mergeCell ref="AG8:AM8"/>
    <mergeCell ref="D9:G9"/>
    <mergeCell ref="H9:S9"/>
    <mergeCell ref="W9:AF9"/>
    <mergeCell ref="AG9:AM9"/>
    <mergeCell ref="AE10:AF10"/>
    <mergeCell ref="AG10:AI10"/>
    <mergeCell ref="AJ10:AK10"/>
  </mergeCells>
  <phoneticPr fontId="3"/>
  <dataValidations count="2">
    <dataValidation type="list" allowBlank="1" showInputMessage="1" showErrorMessage="1" sqref="X16:Z17">
      <formula1>"✔"</formula1>
    </dataValidation>
    <dataValidation imeMode="halfAlpha" allowBlank="1" showInputMessage="1" showErrorMessage="1" sqref="S24:V26 J24:N26 J39:N40 S39:V40"/>
  </dataValidations>
  <printOptions horizontalCentered="1"/>
  <pageMargins left="0.55118110236220474" right="0.55118110236220474" top="0.82677165354330717" bottom="0.23622047244094491" header="0.51181102362204722" footer="0.35433070866141736"/>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3020" r:id="rId4" name="Check Box 12">
              <controlPr defaultSize="0" autoFill="0" autoLine="0" autoPict="0">
                <anchor moveWithCells="1">
                  <from>
                    <xdr:col>7</xdr:col>
                    <xdr:colOff>190500</xdr:colOff>
                    <xdr:row>10</xdr:row>
                    <xdr:rowOff>0</xdr:rowOff>
                  </from>
                  <to>
                    <xdr:col>9</xdr:col>
                    <xdr:colOff>38100</xdr:colOff>
                    <xdr:row>11</xdr:row>
                    <xdr:rowOff>30480</xdr:rowOff>
                  </to>
                </anchor>
              </controlPr>
            </control>
          </mc:Choice>
        </mc:AlternateContent>
        <mc:AlternateContent xmlns:mc="http://schemas.openxmlformats.org/markup-compatibility/2006">
          <mc:Choice Requires="x14">
            <control shapeId="43021" r:id="rId5" name="Check Box 13">
              <controlPr defaultSize="0" autoFill="0" autoLine="0" autoPict="0">
                <anchor moveWithCells="1">
                  <from>
                    <xdr:col>23</xdr:col>
                    <xdr:colOff>152400</xdr:colOff>
                    <xdr:row>10</xdr:row>
                    <xdr:rowOff>0</xdr:rowOff>
                  </from>
                  <to>
                    <xdr:col>25</xdr:col>
                    <xdr:colOff>45720</xdr:colOff>
                    <xdr:row>11</xdr:row>
                    <xdr:rowOff>30480</xdr:rowOff>
                  </to>
                </anchor>
              </controlPr>
            </control>
          </mc:Choice>
        </mc:AlternateContent>
        <mc:AlternateContent xmlns:mc="http://schemas.openxmlformats.org/markup-compatibility/2006">
          <mc:Choice Requires="x14">
            <control shapeId="43022" r:id="rId6" name="Check Box 14">
              <controlPr defaultSize="0" autoFill="0" autoLine="0" autoPict="0">
                <anchor moveWithCells="1">
                  <from>
                    <xdr:col>7</xdr:col>
                    <xdr:colOff>190500</xdr:colOff>
                    <xdr:row>10</xdr:row>
                    <xdr:rowOff>228600</xdr:rowOff>
                  </from>
                  <to>
                    <xdr:col>9</xdr:col>
                    <xdr:colOff>38100</xdr:colOff>
                    <xdr:row>12</xdr:row>
                    <xdr:rowOff>30480</xdr:rowOff>
                  </to>
                </anchor>
              </controlPr>
            </control>
          </mc:Choice>
        </mc:AlternateContent>
        <mc:AlternateContent xmlns:mc="http://schemas.openxmlformats.org/markup-compatibility/2006">
          <mc:Choice Requires="x14">
            <control shapeId="43023" r:id="rId7" name="Check Box 15">
              <controlPr defaultSize="0" autoFill="0" autoLine="0" autoPict="0">
                <anchor moveWithCells="1">
                  <from>
                    <xdr:col>23</xdr:col>
                    <xdr:colOff>152400</xdr:colOff>
                    <xdr:row>10</xdr:row>
                    <xdr:rowOff>228600</xdr:rowOff>
                  </from>
                  <to>
                    <xdr:col>25</xdr:col>
                    <xdr:colOff>45720</xdr:colOff>
                    <xdr:row>12</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'C:\Users\150670\Desktop\[01-4別添３申請書（施設事業所用）（第１号様式）aaa.xlsx]計算用'!#REF!</xm:f>
          </x14:formula1>
          <xm:sqref>D9:G9</xm:sqref>
        </x14:dataValidation>
        <x14:dataValidation type="list" allowBlank="1" showInputMessage="1" showErrorMessage="1">
          <x14:formula1>
            <xm:f>計算用!$A$3:$A$34</xm:f>
          </x14:formula1>
          <xm:sqref>L10:Y10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72"/>
  <sheetViews>
    <sheetView showGridLines="0" view="pageBreakPreview" zoomScaleNormal="100" zoomScaleSheetLayoutView="100" workbookViewId="0">
      <selection activeCell="AG8" sqref="AG8:AU8"/>
    </sheetView>
  </sheetViews>
  <sheetFormatPr defaultColWidth="2.21875" defaultRowHeight="13.2"/>
  <cols>
    <col min="1" max="1" width="2.21875" style="2" customWidth="1"/>
    <col min="2" max="7" width="2.21875" style="2"/>
    <col min="8" max="19" width="2.44140625" style="2" bestFit="1" customWidth="1"/>
    <col min="20" max="39" width="2.21875" style="2"/>
    <col min="40" max="40" width="1.88671875" style="2" customWidth="1"/>
    <col min="41" max="48" width="5.6640625" style="2" customWidth="1"/>
    <col min="49" max="57" width="2.21875" style="2"/>
    <col min="58" max="58" width="9.109375" style="2" bestFit="1" customWidth="1"/>
    <col min="59" max="16384" width="2.21875" style="2"/>
  </cols>
  <sheetData>
    <row r="1" spans="1:48">
      <c r="A1" s="2" t="s">
        <v>239</v>
      </c>
    </row>
    <row r="2" spans="1:48" ht="7.5" customHeight="1"/>
    <row r="3" spans="1:48">
      <c r="A3" s="292" t="s">
        <v>237</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4"/>
    </row>
    <row r="4" spans="1:48" ht="9" customHeight="1">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row>
    <row r="5" spans="1:48">
      <c r="A5" s="295" t="s">
        <v>52</v>
      </c>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7"/>
    </row>
    <row r="6" spans="1:48" ht="4.5" customHeight="1">
      <c r="A6" s="43"/>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200"/>
    </row>
    <row r="7" spans="1:48" ht="17.25" customHeight="1">
      <c r="A7" s="282" t="s">
        <v>22</v>
      </c>
      <c r="B7" s="283"/>
      <c r="C7" s="283"/>
      <c r="D7" s="283"/>
      <c r="E7" s="283"/>
      <c r="F7" s="283"/>
      <c r="G7" s="284"/>
      <c r="H7" s="319" t="s">
        <v>253</v>
      </c>
      <c r="I7" s="320"/>
      <c r="J7" s="320"/>
      <c r="K7" s="320"/>
      <c r="L7" s="320"/>
      <c r="M7" s="320"/>
      <c r="N7" s="321"/>
      <c r="O7" s="282" t="s">
        <v>53</v>
      </c>
      <c r="P7" s="283"/>
      <c r="Q7" s="283"/>
      <c r="R7" s="283"/>
      <c r="S7" s="284"/>
      <c r="T7" s="322" t="s">
        <v>252</v>
      </c>
      <c r="U7" s="323"/>
      <c r="V7" s="323"/>
      <c r="W7" s="323"/>
      <c r="X7" s="323"/>
      <c r="Y7" s="323"/>
      <c r="Z7" s="323"/>
      <c r="AA7" s="323"/>
      <c r="AB7" s="323"/>
      <c r="AC7" s="323"/>
      <c r="AD7" s="323"/>
      <c r="AE7" s="323"/>
      <c r="AF7" s="323"/>
      <c r="AG7" s="323"/>
      <c r="AH7" s="323"/>
      <c r="AI7" s="323"/>
      <c r="AJ7" s="323"/>
      <c r="AK7" s="323"/>
      <c r="AL7" s="323"/>
      <c r="AM7" s="324"/>
    </row>
    <row r="8" spans="1:48">
      <c r="A8" s="298" t="s">
        <v>54</v>
      </c>
      <c r="B8" s="299"/>
      <c r="C8" s="300"/>
      <c r="D8" s="282" t="s">
        <v>55</v>
      </c>
      <c r="E8" s="283"/>
      <c r="F8" s="283"/>
      <c r="G8" s="284"/>
      <c r="H8" s="23" t="s">
        <v>56</v>
      </c>
      <c r="I8" s="23"/>
      <c r="J8" s="23"/>
      <c r="K8" s="23"/>
      <c r="L8" s="23"/>
      <c r="M8" s="23"/>
      <c r="N8" s="23"/>
      <c r="O8" s="23"/>
      <c r="P8" s="23"/>
      <c r="Q8" s="23"/>
      <c r="R8" s="23"/>
      <c r="S8" s="24"/>
      <c r="T8" s="298" t="s">
        <v>57</v>
      </c>
      <c r="U8" s="299"/>
      <c r="V8" s="300"/>
      <c r="W8" s="282" t="s">
        <v>4</v>
      </c>
      <c r="X8" s="283"/>
      <c r="Y8" s="283"/>
      <c r="Z8" s="283"/>
      <c r="AA8" s="283"/>
      <c r="AB8" s="283"/>
      <c r="AC8" s="283"/>
      <c r="AD8" s="283"/>
      <c r="AE8" s="283"/>
      <c r="AF8" s="284"/>
      <c r="AG8" s="307" t="s">
        <v>59</v>
      </c>
      <c r="AH8" s="308"/>
      <c r="AI8" s="308"/>
      <c r="AJ8" s="308"/>
      <c r="AK8" s="308"/>
      <c r="AL8" s="308"/>
      <c r="AM8" s="309"/>
    </row>
    <row r="9" spans="1:48" ht="17.25" customHeight="1">
      <c r="A9" s="301"/>
      <c r="B9" s="302"/>
      <c r="C9" s="303"/>
      <c r="D9" s="304" t="s">
        <v>66</v>
      </c>
      <c r="E9" s="305"/>
      <c r="F9" s="305"/>
      <c r="G9" s="306"/>
      <c r="H9" s="310" t="s">
        <v>283</v>
      </c>
      <c r="I9" s="311"/>
      <c r="J9" s="311"/>
      <c r="K9" s="311"/>
      <c r="L9" s="311"/>
      <c r="M9" s="311"/>
      <c r="N9" s="311"/>
      <c r="O9" s="311"/>
      <c r="P9" s="311"/>
      <c r="Q9" s="311"/>
      <c r="R9" s="311"/>
      <c r="S9" s="312"/>
      <c r="T9" s="301"/>
      <c r="U9" s="302"/>
      <c r="V9" s="303"/>
      <c r="W9" s="313" t="s">
        <v>248</v>
      </c>
      <c r="X9" s="314"/>
      <c r="Y9" s="314"/>
      <c r="Z9" s="314"/>
      <c r="AA9" s="314"/>
      <c r="AB9" s="314"/>
      <c r="AC9" s="314"/>
      <c r="AD9" s="314"/>
      <c r="AE9" s="314"/>
      <c r="AF9" s="315"/>
      <c r="AG9" s="316" t="s">
        <v>246</v>
      </c>
      <c r="AH9" s="317"/>
      <c r="AI9" s="317"/>
      <c r="AJ9" s="317"/>
      <c r="AK9" s="317"/>
      <c r="AL9" s="317"/>
      <c r="AM9" s="318"/>
    </row>
    <row r="10" spans="1:48" s="3" customFormat="1" ht="20.25" customHeight="1">
      <c r="A10" s="27" t="s">
        <v>121</v>
      </c>
      <c r="B10" s="25"/>
      <c r="C10" s="28"/>
      <c r="D10" s="28"/>
      <c r="E10" s="26"/>
      <c r="F10" s="26"/>
      <c r="G10" s="26"/>
      <c r="H10" s="26"/>
      <c r="I10" s="26"/>
      <c r="J10" s="26"/>
      <c r="K10" s="29"/>
      <c r="L10" s="343" t="s">
        <v>178</v>
      </c>
      <c r="M10" s="344"/>
      <c r="N10" s="344"/>
      <c r="O10" s="344"/>
      <c r="P10" s="344"/>
      <c r="Q10" s="344"/>
      <c r="R10" s="344"/>
      <c r="S10" s="344"/>
      <c r="T10" s="344"/>
      <c r="U10" s="344"/>
      <c r="V10" s="344"/>
      <c r="W10" s="344"/>
      <c r="X10" s="344"/>
      <c r="Y10" s="345"/>
      <c r="Z10" s="338" t="s">
        <v>43</v>
      </c>
      <c r="AA10" s="339"/>
      <c r="AB10" s="340"/>
      <c r="AC10" s="323">
        <v>50</v>
      </c>
      <c r="AD10" s="323"/>
      <c r="AE10" s="341" t="s">
        <v>13</v>
      </c>
      <c r="AF10" s="342"/>
      <c r="AG10" s="335" t="s">
        <v>128</v>
      </c>
      <c r="AH10" s="336"/>
      <c r="AI10" s="337"/>
      <c r="AJ10" s="323">
        <v>15</v>
      </c>
      <c r="AK10" s="323"/>
      <c r="AL10" s="341" t="s">
        <v>13</v>
      </c>
      <c r="AM10" s="342"/>
      <c r="AP10" s="325"/>
      <c r="AQ10" s="325"/>
      <c r="AR10" s="325"/>
      <c r="AS10" s="325"/>
      <c r="AT10" s="325"/>
      <c r="AU10" s="325"/>
    </row>
    <row r="11" spans="1:48" s="3" customFormat="1" ht="18" customHeight="1">
      <c r="A11" s="346" t="s">
        <v>6</v>
      </c>
      <c r="B11" s="347"/>
      <c r="C11" s="347"/>
      <c r="D11" s="347"/>
      <c r="E11" s="347"/>
      <c r="F11" s="347"/>
      <c r="G11" s="347"/>
      <c r="H11" s="348"/>
      <c r="I11" s="10"/>
      <c r="J11" s="46" t="s">
        <v>144</v>
      </c>
      <c r="K11" s="47"/>
      <c r="L11" s="48"/>
      <c r="M11" s="48"/>
      <c r="N11" s="48"/>
      <c r="O11" s="48"/>
      <c r="P11" s="48"/>
      <c r="Q11" s="48"/>
      <c r="R11" s="48"/>
      <c r="S11" s="48"/>
      <c r="T11" s="48"/>
      <c r="U11" s="48"/>
      <c r="V11" s="48"/>
      <c r="W11" s="48"/>
      <c r="X11" s="48"/>
      <c r="Y11" s="10"/>
      <c r="Z11" s="46" t="s">
        <v>145</v>
      </c>
      <c r="AA11" s="47"/>
      <c r="AB11" s="48"/>
      <c r="AC11" s="48"/>
      <c r="AD11" s="48"/>
      <c r="AE11" s="48"/>
      <c r="AF11" s="48"/>
      <c r="AG11" s="48"/>
      <c r="AH11" s="48"/>
      <c r="AI11" s="48"/>
      <c r="AJ11" s="48"/>
      <c r="AK11" s="48"/>
      <c r="AL11" s="48"/>
      <c r="AM11" s="52"/>
    </row>
    <row r="12" spans="1:48" s="3" customFormat="1" ht="18" customHeight="1">
      <c r="A12" s="349"/>
      <c r="B12" s="350"/>
      <c r="C12" s="350"/>
      <c r="D12" s="350"/>
      <c r="E12" s="350"/>
      <c r="F12" s="350"/>
      <c r="G12" s="350"/>
      <c r="H12" s="351"/>
      <c r="I12" s="15"/>
      <c r="J12" s="49" t="s">
        <v>48</v>
      </c>
      <c r="K12" s="50"/>
      <c r="L12" s="51"/>
      <c r="M12" s="51"/>
      <c r="N12" s="51"/>
      <c r="O12" s="51"/>
      <c r="P12" s="51"/>
      <c r="Q12" s="51"/>
      <c r="R12" s="51"/>
      <c r="S12" s="51"/>
      <c r="T12" s="51"/>
      <c r="U12" s="50"/>
      <c r="V12" s="51"/>
      <c r="W12" s="51"/>
      <c r="X12" s="51"/>
      <c r="Y12" s="9"/>
      <c r="Z12" s="53" t="s">
        <v>47</v>
      </c>
      <c r="AA12" s="50"/>
      <c r="AB12" s="51"/>
      <c r="AC12" s="51"/>
      <c r="AD12" s="51"/>
      <c r="AE12" s="51"/>
      <c r="AF12" s="51"/>
      <c r="AG12" s="51"/>
      <c r="AH12" s="51"/>
      <c r="AI12" s="51"/>
      <c r="AJ12" s="51"/>
      <c r="AK12" s="51"/>
      <c r="AL12" s="51"/>
      <c r="AM12" s="54"/>
    </row>
    <row r="13" spans="1:48" s="3" customFormat="1" ht="9" customHeight="1">
      <c r="A13" s="55"/>
      <c r="B13" s="201"/>
      <c r="C13" s="201"/>
      <c r="D13" s="201"/>
      <c r="E13" s="201"/>
      <c r="F13" s="201"/>
      <c r="G13" s="201"/>
      <c r="H13" s="201"/>
      <c r="I13" s="57"/>
      <c r="J13" s="58"/>
      <c r="K13" s="57"/>
      <c r="L13" s="59"/>
      <c r="M13" s="59"/>
      <c r="N13" s="59"/>
      <c r="O13" s="59"/>
      <c r="P13" s="59"/>
      <c r="Q13" s="59"/>
      <c r="R13" s="59"/>
      <c r="S13" s="59"/>
      <c r="T13" s="59"/>
      <c r="U13" s="60"/>
      <c r="V13" s="59"/>
      <c r="W13" s="59"/>
      <c r="X13" s="59"/>
      <c r="Y13" s="49"/>
      <c r="Z13" s="53"/>
      <c r="AA13" s="50"/>
      <c r="AB13" s="51"/>
      <c r="AC13" s="51"/>
      <c r="AD13" s="51"/>
      <c r="AE13" s="51"/>
      <c r="AF13" s="51"/>
      <c r="AG13" s="51"/>
      <c r="AH13" s="51"/>
      <c r="AI13" s="51"/>
      <c r="AJ13" s="51"/>
      <c r="AK13" s="51"/>
      <c r="AL13" s="59"/>
      <c r="AM13" s="61"/>
    </row>
    <row r="14" spans="1:48" s="3" customFormat="1" ht="12">
      <c r="A14" s="295" t="s">
        <v>107</v>
      </c>
      <c r="B14" s="296"/>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7"/>
    </row>
    <row r="15" spans="1:48" s="3" customFormat="1" ht="4.5" customHeight="1">
      <c r="A15" s="62"/>
      <c r="B15" s="62"/>
      <c r="C15" s="62"/>
      <c r="D15" s="62"/>
      <c r="E15" s="62"/>
      <c r="F15" s="62"/>
      <c r="G15" s="62"/>
      <c r="H15" s="62"/>
      <c r="I15" s="58"/>
      <c r="J15" s="63"/>
      <c r="K15" s="57"/>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row>
    <row r="16" spans="1:48" s="3" customFormat="1" ht="19.5" customHeight="1">
      <c r="A16" s="266" t="s">
        <v>201</v>
      </c>
      <c r="B16" s="266"/>
      <c r="C16" s="266"/>
      <c r="D16" s="266"/>
      <c r="E16" s="266"/>
      <c r="F16" s="266"/>
      <c r="G16" s="266"/>
      <c r="H16" s="266"/>
      <c r="I16" s="266"/>
      <c r="J16" s="266"/>
      <c r="K16" s="266"/>
      <c r="L16" s="266"/>
      <c r="M16" s="266"/>
      <c r="N16" s="266"/>
      <c r="O16" s="266"/>
      <c r="P16" s="266"/>
      <c r="Q16" s="266"/>
      <c r="R16" s="266"/>
      <c r="S16" s="266"/>
      <c r="T16" s="266"/>
      <c r="U16" s="266"/>
      <c r="V16" s="266"/>
      <c r="W16" s="266"/>
      <c r="X16" s="265" t="s">
        <v>247</v>
      </c>
      <c r="Y16" s="265"/>
      <c r="Z16" s="265"/>
      <c r="AA16" s="267" t="s">
        <v>220</v>
      </c>
      <c r="AB16" s="268"/>
      <c r="AC16" s="268"/>
      <c r="AD16" s="268"/>
      <c r="AE16" s="268"/>
      <c r="AF16" s="268"/>
      <c r="AG16" s="268"/>
      <c r="AH16" s="268"/>
      <c r="AI16" s="268"/>
      <c r="AJ16" s="268"/>
      <c r="AK16" s="268"/>
      <c r="AL16" s="268"/>
      <c r="AM16" s="268"/>
    </row>
    <row r="17" spans="1:48" s="3" customFormat="1" ht="19.5" customHeight="1">
      <c r="A17" s="266" t="s">
        <v>122</v>
      </c>
      <c r="B17" s="266"/>
      <c r="C17" s="266"/>
      <c r="D17" s="266"/>
      <c r="E17" s="266"/>
      <c r="F17" s="266"/>
      <c r="G17" s="266"/>
      <c r="H17" s="266"/>
      <c r="I17" s="266"/>
      <c r="J17" s="266"/>
      <c r="K17" s="266"/>
      <c r="L17" s="266"/>
      <c r="M17" s="266"/>
      <c r="N17" s="266"/>
      <c r="O17" s="266"/>
      <c r="P17" s="266"/>
      <c r="Q17" s="266"/>
      <c r="R17" s="266"/>
      <c r="S17" s="266"/>
      <c r="T17" s="266"/>
      <c r="U17" s="266"/>
      <c r="V17" s="266"/>
      <c r="W17" s="266"/>
      <c r="X17" s="265" t="s">
        <v>247</v>
      </c>
      <c r="Y17" s="265"/>
      <c r="Z17" s="265"/>
      <c r="AA17" s="267" t="s">
        <v>108</v>
      </c>
      <c r="AB17" s="268"/>
      <c r="AC17" s="268"/>
      <c r="AD17" s="268"/>
      <c r="AE17" s="268"/>
      <c r="AF17" s="268"/>
      <c r="AG17" s="268"/>
      <c r="AH17" s="268"/>
      <c r="AI17" s="268"/>
      <c r="AJ17" s="268"/>
      <c r="AK17" s="268"/>
      <c r="AL17" s="268"/>
      <c r="AM17" s="268"/>
    </row>
    <row r="18" spans="1:48" s="3" customFormat="1" ht="9" customHeight="1">
      <c r="A18" s="62"/>
      <c r="B18" s="62"/>
      <c r="C18" s="62"/>
      <c r="D18" s="62"/>
      <c r="E18" s="62"/>
      <c r="F18" s="62"/>
      <c r="G18" s="62"/>
      <c r="H18" s="62"/>
      <c r="I18" s="58"/>
      <c r="J18" s="63"/>
      <c r="K18" s="57"/>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row>
    <row r="19" spans="1:48" s="3" customFormat="1" ht="12">
      <c r="A19" s="295" t="s">
        <v>109</v>
      </c>
      <c r="B19" s="296"/>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7"/>
    </row>
    <row r="20" spans="1:48" s="3" customFormat="1" ht="6" customHeight="1" thickBot="1">
      <c r="A20" s="62"/>
      <c r="B20" s="62"/>
      <c r="C20" s="62"/>
      <c r="D20" s="62"/>
      <c r="E20" s="62"/>
      <c r="F20" s="62"/>
      <c r="G20" s="62"/>
      <c r="H20" s="62"/>
      <c r="I20" s="58"/>
      <c r="J20" s="63"/>
      <c r="K20" s="57"/>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row>
    <row r="21" spans="1:48" s="3" customFormat="1" ht="19.5" customHeight="1" thickBot="1">
      <c r="A21" s="209" t="s">
        <v>186</v>
      </c>
      <c r="B21" s="62"/>
      <c r="C21" s="62"/>
      <c r="D21" s="62"/>
      <c r="E21" s="62"/>
      <c r="F21" s="62"/>
      <c r="G21" s="62"/>
      <c r="H21" s="62"/>
      <c r="I21" s="168" t="s">
        <v>141</v>
      </c>
      <c r="J21" s="63"/>
      <c r="K21" s="57"/>
      <c r="L21" s="59"/>
      <c r="M21" s="59"/>
      <c r="N21" s="59"/>
      <c r="O21" s="59"/>
      <c r="P21" s="59"/>
      <c r="Q21" s="59"/>
      <c r="R21" s="59"/>
      <c r="S21" s="59"/>
      <c r="T21" s="59"/>
      <c r="U21" s="59"/>
      <c r="V21" s="59"/>
      <c r="W21" s="59"/>
      <c r="X21" s="59"/>
      <c r="Y21" s="59"/>
      <c r="Z21" s="59"/>
      <c r="AA21" s="59"/>
      <c r="AB21" s="59"/>
      <c r="AC21" s="59"/>
      <c r="AD21" s="59"/>
      <c r="AE21" s="364" t="s">
        <v>124</v>
      </c>
      <c r="AF21" s="365"/>
      <c r="AG21" s="365"/>
      <c r="AH21" s="366"/>
      <c r="AI21" s="352">
        <f>(20*M22+5*V22)*10+AE22</f>
        <v>50</v>
      </c>
      <c r="AJ21" s="353"/>
      <c r="AK21" s="353"/>
      <c r="AL21" s="326" t="s">
        <v>12</v>
      </c>
      <c r="AM21" s="327"/>
    </row>
    <row r="22" spans="1:48" s="3" customFormat="1" ht="19.5" customHeight="1">
      <c r="A22" s="30" t="s">
        <v>39</v>
      </c>
      <c r="B22" s="31"/>
      <c r="C22" s="32"/>
      <c r="D22" s="32"/>
      <c r="E22" s="32"/>
      <c r="F22" s="32"/>
      <c r="G22" s="33"/>
      <c r="H22" s="328" t="s">
        <v>40</v>
      </c>
      <c r="I22" s="329"/>
      <c r="J22" s="329"/>
      <c r="K22" s="329"/>
      <c r="L22" s="330"/>
      <c r="M22" s="331">
        <f>COUNTIFS(職員表!$H6:$H85,$H$7,職員表!$O6:$O85,20,職員表!$I6:$I85,個票４!$L$10)</f>
        <v>0</v>
      </c>
      <c r="N22" s="331"/>
      <c r="O22" s="331"/>
      <c r="P22" s="22" t="s">
        <v>13</v>
      </c>
      <c r="Q22" s="332" t="s">
        <v>42</v>
      </c>
      <c r="R22" s="333"/>
      <c r="S22" s="333"/>
      <c r="T22" s="333"/>
      <c r="U22" s="334"/>
      <c r="V22" s="331">
        <f>COUNTIFS(職員表!$H6:$H85,$H7,職員表!$O6:$O85,5,職員表!$I6:$I85,個票４!$L$10)</f>
        <v>1</v>
      </c>
      <c r="W22" s="331"/>
      <c r="X22" s="331"/>
      <c r="Y22" s="72" t="s">
        <v>13</v>
      </c>
      <c r="Z22" s="191" t="s">
        <v>142</v>
      </c>
      <c r="AA22" s="192"/>
      <c r="AB22" s="192"/>
      <c r="AC22" s="192"/>
      <c r="AD22" s="193"/>
      <c r="AE22" s="383"/>
      <c r="AF22" s="384"/>
      <c r="AG22" s="384"/>
      <c r="AH22" s="385" t="s">
        <v>12</v>
      </c>
      <c r="AI22" s="385"/>
      <c r="AJ22" s="135" t="s">
        <v>143</v>
      </c>
      <c r="AK22" s="51"/>
      <c r="AL22" s="51"/>
      <c r="AM22" s="54"/>
      <c r="AO22" s="3">
        <f>IF(M22=0,,"有")</f>
        <v>0</v>
      </c>
    </row>
    <row r="23" spans="1:48" s="3" customFormat="1" ht="7.5" customHeight="1" thickBot="1">
      <c r="A23" s="62"/>
      <c r="B23" s="62"/>
      <c r="C23" s="62"/>
      <c r="D23" s="62"/>
      <c r="E23" s="62"/>
      <c r="F23" s="62"/>
      <c r="G23" s="62"/>
      <c r="H23" s="62"/>
      <c r="I23" s="58"/>
      <c r="J23" s="63"/>
      <c r="K23" s="57"/>
      <c r="L23" s="59"/>
      <c r="M23" s="59"/>
      <c r="N23" s="59"/>
      <c r="O23" s="59"/>
      <c r="P23" s="59"/>
      <c r="Q23" s="59"/>
      <c r="R23" s="59"/>
      <c r="S23" s="59"/>
      <c r="T23" s="59"/>
      <c r="U23" s="59"/>
      <c r="V23" s="59"/>
      <c r="W23" s="59"/>
      <c r="X23" s="199"/>
      <c r="Y23" s="199"/>
      <c r="Z23" s="199"/>
      <c r="AA23" s="199"/>
      <c r="AB23" s="199"/>
      <c r="AC23" s="199"/>
      <c r="AD23" s="48"/>
      <c r="AE23" s="59"/>
      <c r="AF23" s="59"/>
      <c r="AG23" s="59"/>
      <c r="AH23" s="59"/>
      <c r="AI23" s="59"/>
      <c r="AJ23" s="59"/>
      <c r="AK23" s="59"/>
      <c r="AL23" s="59"/>
      <c r="AM23" s="59"/>
    </row>
    <row r="24" spans="1:48" ht="19.5" customHeight="1" thickBot="1">
      <c r="A24" s="212" t="s">
        <v>212</v>
      </c>
      <c r="B24" s="66"/>
      <c r="C24" s="66"/>
      <c r="D24" s="66"/>
      <c r="E24" s="66"/>
      <c r="F24" s="66"/>
      <c r="G24" s="66"/>
      <c r="H24" s="66"/>
      <c r="I24" s="66"/>
      <c r="J24" s="210"/>
      <c r="K24" s="210"/>
      <c r="L24" s="210"/>
      <c r="M24" s="210"/>
      <c r="N24" s="210"/>
      <c r="O24" s="211"/>
      <c r="P24" s="206"/>
      <c r="Q24" s="206"/>
      <c r="R24" s="206"/>
      <c r="S24" s="213"/>
      <c r="T24" s="63"/>
      <c r="U24" s="67"/>
      <c r="V24" s="67"/>
      <c r="W24" s="201"/>
      <c r="X24" s="354" t="s">
        <v>126</v>
      </c>
      <c r="Y24" s="355"/>
      <c r="Z24" s="355"/>
      <c r="AA24" s="355"/>
      <c r="AB24" s="356"/>
      <c r="AC24" s="357" t="s">
        <v>123</v>
      </c>
      <c r="AD24" s="102" t="s">
        <v>49</v>
      </c>
      <c r="AE24" s="103"/>
      <c r="AF24" s="103"/>
      <c r="AG24" s="104"/>
      <c r="AH24" s="103"/>
      <c r="AI24" s="352">
        <f>MIN(X25,ROUNDDOWN(H37/1000,0))</f>
        <v>60</v>
      </c>
      <c r="AJ24" s="353"/>
      <c r="AK24" s="353"/>
      <c r="AL24" s="326" t="s">
        <v>12</v>
      </c>
      <c r="AM24" s="327"/>
    </row>
    <row r="25" spans="1:48">
      <c r="A25" s="212"/>
      <c r="B25" s="66"/>
      <c r="C25" s="202" t="s">
        <v>146</v>
      </c>
      <c r="D25" s="66"/>
      <c r="E25" s="66"/>
      <c r="F25" s="66"/>
      <c r="G25" s="66"/>
      <c r="H25" s="66"/>
      <c r="I25" s="66"/>
      <c r="J25" s="210"/>
      <c r="K25" s="210"/>
      <c r="L25" s="210"/>
      <c r="M25" s="210"/>
      <c r="N25" s="210"/>
      <c r="O25" s="211"/>
      <c r="P25" s="206"/>
      <c r="Q25" s="206"/>
      <c r="R25" s="206"/>
      <c r="S25" s="213"/>
      <c r="T25" s="63"/>
      <c r="U25" s="67"/>
      <c r="V25" s="67"/>
      <c r="W25" s="71"/>
      <c r="X25" s="358">
        <f>VLOOKUP(L10,[1]計算用!A3:G34,2,FALSE)</f>
        <v>60</v>
      </c>
      <c r="Y25" s="359"/>
      <c r="Z25" s="359"/>
      <c r="AA25" s="360" t="s">
        <v>12</v>
      </c>
      <c r="AB25" s="361"/>
      <c r="AC25" s="357"/>
      <c r="AD25" s="196" t="s">
        <v>25</v>
      </c>
      <c r="AE25" s="105"/>
      <c r="AF25" s="105"/>
      <c r="AG25" s="105"/>
      <c r="AH25" s="107"/>
      <c r="AI25" s="362"/>
      <c r="AJ25" s="363"/>
      <c r="AK25" s="363"/>
      <c r="AL25" s="367" t="s">
        <v>12</v>
      </c>
      <c r="AM25" s="368"/>
      <c r="AV25" s="3"/>
    </row>
    <row r="26" spans="1:48">
      <c r="A26" s="201" t="s">
        <v>147</v>
      </c>
      <c r="B26" s="62"/>
      <c r="C26" s="201"/>
      <c r="D26" s="62"/>
      <c r="E26" s="66"/>
      <c r="F26" s="62"/>
      <c r="G26" s="62"/>
      <c r="H26" s="62"/>
      <c r="I26" s="62"/>
      <c r="J26" s="67"/>
      <c r="K26" s="67"/>
      <c r="L26" s="67"/>
      <c r="M26" s="67"/>
      <c r="N26" s="67"/>
      <c r="O26" s="68"/>
      <c r="P26" s="69"/>
      <c r="Q26" s="70"/>
      <c r="R26" s="70"/>
      <c r="S26" s="67"/>
      <c r="T26" s="63"/>
      <c r="U26" s="67"/>
      <c r="V26" s="67"/>
      <c r="W26" s="71"/>
      <c r="X26" s="358"/>
      <c r="Y26" s="359"/>
      <c r="Z26" s="359"/>
      <c r="AA26" s="360"/>
      <c r="AB26" s="361"/>
      <c r="AC26" s="357"/>
      <c r="AD26" s="194" t="s">
        <v>26</v>
      </c>
      <c r="AE26" s="106"/>
      <c r="AF26" s="106"/>
      <c r="AG26" s="106"/>
      <c r="AH26" s="190"/>
      <c r="AI26" s="369">
        <f>SUM(AI24:AK25)</f>
        <v>60</v>
      </c>
      <c r="AJ26" s="370"/>
      <c r="AK26" s="370"/>
      <c r="AL26" s="371" t="s">
        <v>12</v>
      </c>
      <c r="AM26" s="372"/>
    </row>
    <row r="27" spans="1:48" ht="15" customHeight="1">
      <c r="A27" s="282" t="s">
        <v>110</v>
      </c>
      <c r="B27" s="283"/>
      <c r="C27" s="283"/>
      <c r="D27" s="283"/>
      <c r="E27" s="283"/>
      <c r="F27" s="283"/>
      <c r="G27" s="284"/>
      <c r="H27" s="283" t="s">
        <v>111</v>
      </c>
      <c r="I27" s="283"/>
      <c r="J27" s="283"/>
      <c r="K27" s="283"/>
      <c r="L27" s="283"/>
      <c r="M27" s="282" t="s">
        <v>7</v>
      </c>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84"/>
    </row>
    <row r="28" spans="1:48" ht="15" customHeight="1">
      <c r="A28" s="127" t="s">
        <v>112</v>
      </c>
      <c r="B28" s="128"/>
      <c r="C28" s="128"/>
      <c r="D28" s="128"/>
      <c r="E28" s="129"/>
      <c r="F28" s="129"/>
      <c r="G28" s="130"/>
      <c r="H28" s="285">
        <v>10000</v>
      </c>
      <c r="I28" s="285"/>
      <c r="J28" s="285"/>
      <c r="K28" s="285"/>
      <c r="L28" s="285"/>
      <c r="M28" s="286" t="s">
        <v>246</v>
      </c>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7"/>
      <c r="AM28" s="288"/>
    </row>
    <row r="29" spans="1:48" ht="15" customHeight="1">
      <c r="A29" s="73" t="s">
        <v>113</v>
      </c>
      <c r="B29" s="74"/>
      <c r="C29" s="74"/>
      <c r="D29" s="74"/>
      <c r="E29" s="75"/>
      <c r="F29" s="75"/>
      <c r="G29" s="76"/>
      <c r="H29" s="278">
        <v>10000</v>
      </c>
      <c r="I29" s="278"/>
      <c r="J29" s="278"/>
      <c r="K29" s="278"/>
      <c r="L29" s="278"/>
      <c r="M29" s="279" t="s">
        <v>245</v>
      </c>
      <c r="N29" s="280"/>
      <c r="O29" s="280"/>
      <c r="P29" s="280"/>
      <c r="Q29" s="280"/>
      <c r="R29" s="280"/>
      <c r="S29" s="280"/>
      <c r="T29" s="280"/>
      <c r="U29" s="280"/>
      <c r="V29" s="280"/>
      <c r="W29" s="280"/>
      <c r="X29" s="280"/>
      <c r="Y29" s="280"/>
      <c r="Z29" s="280"/>
      <c r="AA29" s="280"/>
      <c r="AB29" s="280"/>
      <c r="AC29" s="280"/>
      <c r="AD29" s="280"/>
      <c r="AE29" s="280"/>
      <c r="AF29" s="280"/>
      <c r="AG29" s="280"/>
      <c r="AH29" s="280"/>
      <c r="AI29" s="280"/>
      <c r="AJ29" s="280"/>
      <c r="AK29" s="280"/>
      <c r="AL29" s="280"/>
      <c r="AM29" s="281"/>
    </row>
    <row r="30" spans="1:48" ht="15" customHeight="1">
      <c r="A30" s="73" t="s">
        <v>114</v>
      </c>
      <c r="B30" s="74"/>
      <c r="C30" s="74"/>
      <c r="D30" s="74"/>
      <c r="E30" s="75"/>
      <c r="F30" s="75"/>
      <c r="G30" s="76"/>
      <c r="H30" s="278">
        <v>10000</v>
      </c>
      <c r="I30" s="278"/>
      <c r="J30" s="278"/>
      <c r="K30" s="278"/>
      <c r="L30" s="278"/>
      <c r="M30" s="279" t="s">
        <v>245</v>
      </c>
      <c r="N30" s="280"/>
      <c r="O30" s="280"/>
      <c r="P30" s="280"/>
      <c r="Q30" s="280"/>
      <c r="R30" s="280"/>
      <c r="S30" s="280"/>
      <c r="T30" s="280"/>
      <c r="U30" s="280"/>
      <c r="V30" s="280"/>
      <c r="W30" s="280"/>
      <c r="X30" s="280"/>
      <c r="Y30" s="280"/>
      <c r="Z30" s="280"/>
      <c r="AA30" s="280"/>
      <c r="AB30" s="280"/>
      <c r="AC30" s="280"/>
      <c r="AD30" s="280"/>
      <c r="AE30" s="280"/>
      <c r="AF30" s="280"/>
      <c r="AG30" s="280"/>
      <c r="AH30" s="280"/>
      <c r="AI30" s="280"/>
      <c r="AJ30" s="280"/>
      <c r="AK30" s="280"/>
      <c r="AL30" s="280"/>
      <c r="AM30" s="281"/>
    </row>
    <row r="31" spans="1:48" ht="15" customHeight="1">
      <c r="A31" s="73" t="s">
        <v>115</v>
      </c>
      <c r="B31" s="74"/>
      <c r="C31" s="74"/>
      <c r="D31" s="74"/>
      <c r="E31" s="75"/>
      <c r="F31" s="75"/>
      <c r="G31" s="76"/>
      <c r="H31" s="278">
        <v>10000</v>
      </c>
      <c r="I31" s="278"/>
      <c r="J31" s="278"/>
      <c r="K31" s="278"/>
      <c r="L31" s="278"/>
      <c r="M31" s="279" t="s">
        <v>245</v>
      </c>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1"/>
    </row>
    <row r="32" spans="1:48" ht="15" customHeight="1">
      <c r="A32" s="73" t="s">
        <v>116</v>
      </c>
      <c r="B32" s="74"/>
      <c r="C32" s="74"/>
      <c r="D32" s="74"/>
      <c r="E32" s="75"/>
      <c r="F32" s="75"/>
      <c r="G32" s="76"/>
      <c r="H32" s="278">
        <v>50000</v>
      </c>
      <c r="I32" s="278"/>
      <c r="J32" s="278"/>
      <c r="K32" s="278"/>
      <c r="L32" s="278"/>
      <c r="M32" s="279" t="s">
        <v>245</v>
      </c>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1"/>
    </row>
    <row r="33" spans="1:48" ht="15" customHeight="1">
      <c r="A33" s="73" t="s">
        <v>117</v>
      </c>
      <c r="B33" s="74"/>
      <c r="C33" s="74"/>
      <c r="D33" s="74"/>
      <c r="E33" s="75"/>
      <c r="F33" s="75"/>
      <c r="G33" s="76"/>
      <c r="H33" s="278">
        <v>10000</v>
      </c>
      <c r="I33" s="278"/>
      <c r="J33" s="278"/>
      <c r="K33" s="278"/>
      <c r="L33" s="278"/>
      <c r="M33" s="279" t="s">
        <v>245</v>
      </c>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1"/>
      <c r="AV33" s="3"/>
    </row>
    <row r="34" spans="1:48" ht="15" customHeight="1">
      <c r="A34" s="73" t="s">
        <v>118</v>
      </c>
      <c r="B34" s="74"/>
      <c r="C34" s="74"/>
      <c r="D34" s="74"/>
      <c r="E34" s="75"/>
      <c r="F34" s="75"/>
      <c r="G34" s="76"/>
      <c r="H34" s="278">
        <v>10000</v>
      </c>
      <c r="I34" s="278"/>
      <c r="J34" s="278"/>
      <c r="K34" s="278"/>
      <c r="L34" s="278"/>
      <c r="M34" s="279" t="s">
        <v>245</v>
      </c>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1"/>
    </row>
    <row r="35" spans="1:48" ht="15" customHeight="1">
      <c r="A35" s="73" t="s">
        <v>119</v>
      </c>
      <c r="B35" s="77"/>
      <c r="C35" s="77"/>
      <c r="D35" s="77"/>
      <c r="E35" s="77"/>
      <c r="F35" s="77"/>
      <c r="G35" s="78"/>
      <c r="H35" s="278">
        <v>10000</v>
      </c>
      <c r="I35" s="278"/>
      <c r="J35" s="278"/>
      <c r="K35" s="278"/>
      <c r="L35" s="278"/>
      <c r="M35" s="279" t="s">
        <v>245</v>
      </c>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1"/>
    </row>
    <row r="36" spans="1:48" ht="15" customHeight="1">
      <c r="A36" s="79" t="s">
        <v>120</v>
      </c>
      <c r="B36" s="80"/>
      <c r="C36" s="80"/>
      <c r="D36" s="80"/>
      <c r="E36" s="81"/>
      <c r="F36" s="81"/>
      <c r="G36" s="82"/>
      <c r="H36" s="269">
        <v>10000</v>
      </c>
      <c r="I36" s="269"/>
      <c r="J36" s="269"/>
      <c r="K36" s="269"/>
      <c r="L36" s="269"/>
      <c r="M36" s="270" t="s">
        <v>245</v>
      </c>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1"/>
      <c r="AK36" s="271"/>
      <c r="AL36" s="271"/>
      <c r="AM36" s="272"/>
    </row>
    <row r="37" spans="1:48" ht="15" customHeight="1">
      <c r="A37" s="83" t="s">
        <v>16</v>
      </c>
      <c r="B37" s="84"/>
      <c r="C37" s="84"/>
      <c r="D37" s="84"/>
      <c r="E37" s="84"/>
      <c r="F37" s="84"/>
      <c r="G37" s="85"/>
      <c r="H37" s="273">
        <f>SUM(H28:L36)</f>
        <v>130000</v>
      </c>
      <c r="I37" s="273"/>
      <c r="J37" s="273"/>
      <c r="K37" s="273"/>
      <c r="L37" s="274"/>
      <c r="M37" s="275"/>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7"/>
    </row>
    <row r="38" spans="1:48" ht="7.5" customHeight="1">
      <c r="A38" s="86"/>
      <c r="B38" s="86"/>
      <c r="C38" s="86"/>
      <c r="D38" s="86"/>
      <c r="E38" s="87"/>
      <c r="F38" s="87"/>
      <c r="G38" s="87"/>
      <c r="H38" s="87"/>
      <c r="I38" s="87"/>
      <c r="J38" s="88"/>
      <c r="K38" s="88"/>
      <c r="L38" s="88"/>
      <c r="M38" s="88"/>
      <c r="N38" s="88"/>
      <c r="O38" s="89"/>
      <c r="P38" s="89"/>
      <c r="Q38" s="89"/>
      <c r="R38" s="89"/>
      <c r="S38" s="89"/>
      <c r="T38" s="89"/>
      <c r="U38" s="89"/>
      <c r="V38" s="89"/>
      <c r="W38" s="89"/>
      <c r="X38" s="89"/>
      <c r="Y38" s="89"/>
      <c r="Z38" s="89"/>
      <c r="AA38" s="89"/>
      <c r="AB38" s="89"/>
      <c r="AC38" s="89"/>
      <c r="AD38" s="89"/>
      <c r="AE38" s="89"/>
      <c r="AF38" s="89"/>
      <c r="AG38" s="89"/>
      <c r="AH38" s="141"/>
      <c r="AI38" s="89"/>
      <c r="AJ38" s="89"/>
      <c r="AK38" s="89"/>
      <c r="AL38" s="89"/>
      <c r="AM38" s="89"/>
    </row>
    <row r="39" spans="1:48" ht="19.5" customHeight="1" thickBot="1">
      <c r="A39" s="212" t="s">
        <v>213</v>
      </c>
      <c r="B39" s="66"/>
      <c r="C39" s="66"/>
      <c r="D39" s="66"/>
      <c r="E39" s="66"/>
      <c r="F39" s="66"/>
      <c r="G39" s="66"/>
      <c r="H39" s="66"/>
      <c r="I39" s="66"/>
      <c r="J39" s="210"/>
      <c r="K39" s="210"/>
      <c r="L39" s="210"/>
      <c r="M39" s="210"/>
      <c r="N39" s="210"/>
      <c r="O39" s="211"/>
      <c r="P39" s="206"/>
      <c r="Q39" s="206"/>
      <c r="R39" s="206"/>
      <c r="S39" s="210"/>
      <c r="T39" s="207"/>
      <c r="U39" s="210"/>
      <c r="V39" s="67"/>
      <c r="W39" s="201"/>
      <c r="X39" s="289" t="s">
        <v>126</v>
      </c>
      <c r="Y39" s="290"/>
      <c r="Z39" s="290"/>
      <c r="AA39" s="290"/>
      <c r="AB39" s="291"/>
      <c r="AC39" s="392"/>
      <c r="AD39" s="198"/>
      <c r="AE39" s="198"/>
      <c r="AF39" s="198"/>
      <c r="AG39" s="198"/>
      <c r="AH39" s="198"/>
      <c r="AI39" s="393"/>
      <c r="AJ39" s="393"/>
      <c r="AK39" s="393"/>
      <c r="AL39" s="394"/>
      <c r="AM39" s="394"/>
    </row>
    <row r="40" spans="1:48" ht="13.8" thickBot="1">
      <c r="A40" s="212"/>
      <c r="B40" s="66"/>
      <c r="C40" s="202" t="s">
        <v>183</v>
      </c>
      <c r="D40" s="66"/>
      <c r="E40" s="66"/>
      <c r="F40" s="66"/>
      <c r="G40" s="66"/>
      <c r="H40" s="66"/>
      <c r="I40" s="66"/>
      <c r="J40" s="210"/>
      <c r="K40" s="210"/>
      <c r="L40" s="210"/>
      <c r="M40" s="210"/>
      <c r="N40" s="210"/>
      <c r="O40" s="211"/>
      <c r="P40" s="206"/>
      <c r="Q40" s="206"/>
      <c r="R40" s="206"/>
      <c r="S40" s="210"/>
      <c r="T40" s="207"/>
      <c r="U40" s="210"/>
      <c r="V40" s="67"/>
      <c r="W40" s="71"/>
      <c r="X40" s="395">
        <f>VLOOKUP(L10,[1]計算用!A3:G34,5,FALSE)</f>
        <v>0</v>
      </c>
      <c r="Y40" s="396"/>
      <c r="Z40" s="396"/>
      <c r="AA40" s="397" t="s">
        <v>12</v>
      </c>
      <c r="AB40" s="398"/>
      <c r="AC40" s="392"/>
      <c r="AD40" s="198"/>
      <c r="AE40" s="364" t="s">
        <v>123</v>
      </c>
      <c r="AF40" s="365"/>
      <c r="AG40" s="365"/>
      <c r="AH40" s="366"/>
      <c r="AI40" s="399" t="str">
        <f>IF(OR(L10=[1]計算用!A7, L10=[1]計算用!A17,L10=[1]計算用!A18,L10=[1]計算用!A19,L10=[1]計算用!A20,L10=[1]計算用!A21,L10=[1]計算用!A22,L10=[1]計算用!A23),MIN(X40,ROUNDDOWN(H50/1000,0)),"")</f>
        <v/>
      </c>
      <c r="AJ40" s="400"/>
      <c r="AK40" s="400"/>
      <c r="AL40" s="326" t="s">
        <v>12</v>
      </c>
      <c r="AM40" s="327"/>
      <c r="AV40" s="3"/>
    </row>
    <row r="41" spans="1:48" ht="15" customHeight="1">
      <c r="A41" s="282" t="s">
        <v>110</v>
      </c>
      <c r="B41" s="283"/>
      <c r="C41" s="283"/>
      <c r="D41" s="283"/>
      <c r="E41" s="283"/>
      <c r="F41" s="283"/>
      <c r="G41" s="284"/>
      <c r="H41" s="283" t="s">
        <v>111</v>
      </c>
      <c r="I41" s="283"/>
      <c r="J41" s="283"/>
      <c r="K41" s="283"/>
      <c r="L41" s="283"/>
      <c r="M41" s="282" t="s">
        <v>7</v>
      </c>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4"/>
    </row>
    <row r="42" spans="1:48" ht="15" customHeight="1">
      <c r="A42" s="73" t="s">
        <v>184</v>
      </c>
      <c r="B42" s="74"/>
      <c r="C42" s="74"/>
      <c r="D42" s="74"/>
      <c r="E42" s="75"/>
      <c r="F42" s="75"/>
      <c r="G42" s="76"/>
      <c r="H42" s="285"/>
      <c r="I42" s="285"/>
      <c r="J42" s="285"/>
      <c r="K42" s="285"/>
      <c r="L42" s="285"/>
      <c r="M42" s="286"/>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8"/>
    </row>
    <row r="43" spans="1:48" ht="15" customHeight="1">
      <c r="A43" s="146" t="s">
        <v>190</v>
      </c>
      <c r="B43" s="74"/>
      <c r="C43" s="74"/>
      <c r="D43" s="74"/>
      <c r="E43" s="75"/>
      <c r="F43" s="75"/>
      <c r="G43" s="76"/>
      <c r="H43" s="278"/>
      <c r="I43" s="278"/>
      <c r="J43" s="278"/>
      <c r="K43" s="278"/>
      <c r="L43" s="278"/>
      <c r="M43" s="279"/>
      <c r="N43" s="280"/>
      <c r="O43" s="280"/>
      <c r="P43" s="280"/>
      <c r="Q43" s="280"/>
      <c r="R43" s="280"/>
      <c r="S43" s="280"/>
      <c r="T43" s="280"/>
      <c r="U43" s="280"/>
      <c r="V43" s="280"/>
      <c r="W43" s="280"/>
      <c r="X43" s="280"/>
      <c r="Y43" s="280"/>
      <c r="Z43" s="280"/>
      <c r="AA43" s="280"/>
      <c r="AB43" s="280"/>
      <c r="AC43" s="280"/>
      <c r="AD43" s="280"/>
      <c r="AE43" s="280"/>
      <c r="AF43" s="280"/>
      <c r="AG43" s="280"/>
      <c r="AH43" s="280"/>
      <c r="AI43" s="280"/>
      <c r="AJ43" s="280"/>
      <c r="AK43" s="280"/>
      <c r="AL43" s="280"/>
      <c r="AM43" s="281"/>
    </row>
    <row r="44" spans="1:48" ht="15" customHeight="1">
      <c r="A44" s="146" t="s">
        <v>116</v>
      </c>
      <c r="B44" s="74"/>
      <c r="C44" s="74"/>
      <c r="D44" s="74"/>
      <c r="E44" s="75"/>
      <c r="F44" s="75"/>
      <c r="G44" s="76"/>
      <c r="H44" s="278"/>
      <c r="I44" s="278"/>
      <c r="J44" s="278"/>
      <c r="K44" s="278"/>
      <c r="L44" s="278"/>
      <c r="M44" s="279"/>
      <c r="N44" s="280"/>
      <c r="O44" s="280"/>
      <c r="P44" s="280"/>
      <c r="Q44" s="280"/>
      <c r="R44" s="280"/>
      <c r="S44" s="280"/>
      <c r="T44" s="280"/>
      <c r="U44" s="280"/>
      <c r="V44" s="280"/>
      <c r="W44" s="280"/>
      <c r="X44" s="280"/>
      <c r="Y44" s="280"/>
      <c r="Z44" s="280"/>
      <c r="AA44" s="280"/>
      <c r="AB44" s="280"/>
      <c r="AC44" s="280"/>
      <c r="AD44" s="280"/>
      <c r="AE44" s="280"/>
      <c r="AF44" s="280"/>
      <c r="AG44" s="280"/>
      <c r="AH44" s="280"/>
      <c r="AI44" s="280"/>
      <c r="AJ44" s="280"/>
      <c r="AK44" s="280"/>
      <c r="AL44" s="280"/>
      <c r="AM44" s="281"/>
    </row>
    <row r="45" spans="1:48" ht="15" customHeight="1">
      <c r="A45" s="73" t="s">
        <v>117</v>
      </c>
      <c r="B45" s="74"/>
      <c r="C45" s="74"/>
      <c r="D45" s="74"/>
      <c r="E45" s="75"/>
      <c r="F45" s="75"/>
      <c r="G45" s="76"/>
      <c r="H45" s="278"/>
      <c r="I45" s="278"/>
      <c r="J45" s="278"/>
      <c r="K45" s="278"/>
      <c r="L45" s="278"/>
      <c r="M45" s="279"/>
      <c r="N45" s="280"/>
      <c r="O45" s="280"/>
      <c r="P45" s="280"/>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1"/>
    </row>
    <row r="46" spans="1:48" ht="15" customHeight="1">
      <c r="A46" s="73" t="s">
        <v>115</v>
      </c>
      <c r="B46" s="74"/>
      <c r="C46" s="74"/>
      <c r="D46" s="74"/>
      <c r="E46" s="75"/>
      <c r="F46" s="75"/>
      <c r="G46" s="76"/>
      <c r="H46" s="278"/>
      <c r="I46" s="278"/>
      <c r="J46" s="278"/>
      <c r="K46" s="278"/>
      <c r="L46" s="278"/>
      <c r="M46" s="279"/>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0"/>
      <c r="AM46" s="281"/>
    </row>
    <row r="47" spans="1:48" ht="15" customHeight="1">
      <c r="A47" s="73" t="s">
        <v>118</v>
      </c>
      <c r="B47" s="74"/>
      <c r="C47" s="74"/>
      <c r="D47" s="74"/>
      <c r="E47" s="75"/>
      <c r="F47" s="75"/>
      <c r="G47" s="76"/>
      <c r="H47" s="278"/>
      <c r="I47" s="278"/>
      <c r="J47" s="278"/>
      <c r="K47" s="278"/>
      <c r="L47" s="278"/>
      <c r="M47" s="279"/>
      <c r="N47" s="280"/>
      <c r="O47" s="280"/>
      <c r="P47" s="280"/>
      <c r="Q47" s="280"/>
      <c r="R47" s="280"/>
      <c r="S47" s="280"/>
      <c r="T47" s="280"/>
      <c r="U47" s="280"/>
      <c r="V47" s="280"/>
      <c r="W47" s="280"/>
      <c r="X47" s="280"/>
      <c r="Y47" s="280"/>
      <c r="Z47" s="280"/>
      <c r="AA47" s="280"/>
      <c r="AB47" s="280"/>
      <c r="AC47" s="280"/>
      <c r="AD47" s="280"/>
      <c r="AE47" s="280"/>
      <c r="AF47" s="280"/>
      <c r="AG47" s="280"/>
      <c r="AH47" s="280"/>
      <c r="AI47" s="280"/>
      <c r="AJ47" s="280"/>
      <c r="AK47" s="280"/>
      <c r="AL47" s="280"/>
      <c r="AM47" s="281"/>
    </row>
    <row r="48" spans="1:48" ht="15" customHeight="1">
      <c r="A48" s="73" t="s">
        <v>119</v>
      </c>
      <c r="B48" s="77"/>
      <c r="C48" s="77"/>
      <c r="D48" s="77"/>
      <c r="E48" s="77"/>
      <c r="F48" s="77"/>
      <c r="G48" s="78"/>
      <c r="H48" s="278"/>
      <c r="I48" s="278"/>
      <c r="J48" s="278"/>
      <c r="K48" s="278"/>
      <c r="L48" s="278"/>
      <c r="M48" s="279"/>
      <c r="N48" s="280"/>
      <c r="O48" s="280"/>
      <c r="P48" s="280"/>
      <c r="Q48" s="280"/>
      <c r="R48" s="280"/>
      <c r="S48" s="280"/>
      <c r="T48" s="280"/>
      <c r="U48" s="280"/>
      <c r="V48" s="280"/>
      <c r="W48" s="280"/>
      <c r="X48" s="280"/>
      <c r="Y48" s="280"/>
      <c r="Z48" s="280"/>
      <c r="AA48" s="280"/>
      <c r="AB48" s="280"/>
      <c r="AC48" s="280"/>
      <c r="AD48" s="280"/>
      <c r="AE48" s="280"/>
      <c r="AF48" s="280"/>
      <c r="AG48" s="280"/>
      <c r="AH48" s="280"/>
      <c r="AI48" s="280"/>
      <c r="AJ48" s="280"/>
      <c r="AK48" s="280"/>
      <c r="AL48" s="280"/>
      <c r="AM48" s="281"/>
    </row>
    <row r="49" spans="1:46" ht="15" customHeight="1">
      <c r="A49" s="79" t="s">
        <v>120</v>
      </c>
      <c r="B49" s="80"/>
      <c r="C49" s="80"/>
      <c r="D49" s="80"/>
      <c r="E49" s="81"/>
      <c r="F49" s="81"/>
      <c r="G49" s="82"/>
      <c r="H49" s="269"/>
      <c r="I49" s="269"/>
      <c r="J49" s="269"/>
      <c r="K49" s="269"/>
      <c r="L49" s="269"/>
      <c r="M49" s="270"/>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2"/>
    </row>
    <row r="50" spans="1:46" ht="15" customHeight="1">
      <c r="A50" s="83" t="s">
        <v>16</v>
      </c>
      <c r="B50" s="84"/>
      <c r="C50" s="84"/>
      <c r="D50" s="84"/>
      <c r="E50" s="84"/>
      <c r="F50" s="84"/>
      <c r="G50" s="85"/>
      <c r="H50" s="273">
        <f>SUM(H42:L49)</f>
        <v>0</v>
      </c>
      <c r="I50" s="273"/>
      <c r="J50" s="273"/>
      <c r="K50" s="273"/>
      <c r="L50" s="274"/>
      <c r="M50" s="275"/>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7"/>
    </row>
    <row r="51" spans="1:46" ht="7.5" customHeight="1" thickBot="1">
      <c r="A51" s="86"/>
      <c r="B51" s="86"/>
      <c r="C51" s="86"/>
      <c r="D51" s="86"/>
      <c r="E51" s="87"/>
      <c r="F51" s="87"/>
      <c r="G51" s="87"/>
      <c r="H51" s="87"/>
      <c r="I51" s="87"/>
      <c r="J51" s="88"/>
      <c r="K51" s="88"/>
      <c r="L51" s="88"/>
      <c r="M51" s="88"/>
      <c r="N51" s="88"/>
      <c r="O51" s="89"/>
      <c r="P51" s="89"/>
      <c r="Q51" s="89"/>
      <c r="R51" s="89"/>
      <c r="S51" s="89"/>
      <c r="T51" s="89"/>
      <c r="U51" s="89"/>
      <c r="V51" s="89"/>
      <c r="W51" s="89"/>
      <c r="X51" s="89"/>
      <c r="Y51" s="89"/>
      <c r="Z51" s="89"/>
      <c r="AA51" s="89"/>
      <c r="AB51" s="89"/>
      <c r="AC51" s="89"/>
      <c r="AD51" s="89"/>
      <c r="AE51" s="89"/>
      <c r="AF51" s="89"/>
      <c r="AG51" s="89"/>
      <c r="AH51" s="140"/>
      <c r="AI51" s="89"/>
      <c r="AJ51" s="89"/>
      <c r="AK51" s="89"/>
      <c r="AL51" s="89"/>
      <c r="AM51" s="89"/>
    </row>
    <row r="52" spans="1:46" s="3" customFormat="1" ht="19.5" customHeight="1" thickBot="1">
      <c r="A52" s="209" t="s">
        <v>244</v>
      </c>
      <c r="B52" s="66"/>
      <c r="C52" s="66"/>
      <c r="D52" s="66"/>
      <c r="E52" s="66"/>
      <c r="F52" s="66"/>
      <c r="G52" s="66"/>
      <c r="H52" s="66"/>
      <c r="I52" s="208"/>
      <c r="J52" s="207"/>
      <c r="K52" s="206"/>
      <c r="L52" s="205"/>
      <c r="M52" s="205"/>
      <c r="N52" s="205"/>
      <c r="O52" s="205"/>
      <c r="P52" s="205"/>
      <c r="Q52" s="205"/>
      <c r="R52" s="205"/>
      <c r="S52" s="205"/>
      <c r="T52" s="205"/>
      <c r="U52" s="205"/>
      <c r="V52" s="205"/>
      <c r="W52" s="205"/>
      <c r="X52" s="205"/>
      <c r="Y52" s="205"/>
      <c r="Z52" s="205"/>
      <c r="AA52" s="205"/>
      <c r="AB52" s="205"/>
      <c r="AC52" s="205"/>
      <c r="AD52" s="59"/>
      <c r="AE52" s="364" t="s">
        <v>125</v>
      </c>
      <c r="AF52" s="365"/>
      <c r="AG52" s="365"/>
      <c r="AH52" s="366"/>
      <c r="AI52" s="386">
        <f>IF(L10=A54,ROUNDDOWN(X54*AI54/1000,0),IF(L10=A55,ROUNDDOWN(X55*AI55/1000,0),IF(NOT(OR(L10=A54,L10=A55)),ROUNDDOWN(X53*AI53/1000,0))))</f>
        <v>3</v>
      </c>
      <c r="AJ52" s="387"/>
      <c r="AK52" s="387"/>
      <c r="AL52" s="326" t="s">
        <v>12</v>
      </c>
      <c r="AM52" s="327"/>
    </row>
    <row r="53" spans="1:46" s="3" customFormat="1" ht="15.75" customHeight="1">
      <c r="A53" s="332" t="s">
        <v>148</v>
      </c>
      <c r="B53" s="333"/>
      <c r="C53" s="333"/>
      <c r="D53" s="333"/>
      <c r="E53" s="333"/>
      <c r="F53" s="333"/>
      <c r="G53" s="333"/>
      <c r="H53" s="333"/>
      <c r="I53" s="333"/>
      <c r="J53" s="333"/>
      <c r="K53" s="333"/>
      <c r="L53" s="333"/>
      <c r="M53" s="333"/>
      <c r="N53" s="333"/>
      <c r="O53" s="333"/>
      <c r="P53" s="333"/>
      <c r="Q53" s="333"/>
      <c r="R53" s="333"/>
      <c r="S53" s="333"/>
      <c r="T53" s="333"/>
      <c r="U53" s="333"/>
      <c r="V53" s="333"/>
      <c r="W53" s="334"/>
      <c r="X53" s="375">
        <v>2000</v>
      </c>
      <c r="Y53" s="375"/>
      <c r="Z53" s="375"/>
      <c r="AA53" s="376" t="s">
        <v>23</v>
      </c>
      <c r="AB53" s="377"/>
      <c r="AC53" s="332" t="s">
        <v>24</v>
      </c>
      <c r="AD53" s="333"/>
      <c r="AE53" s="333"/>
      <c r="AF53" s="333"/>
      <c r="AG53" s="333"/>
      <c r="AH53" s="334"/>
      <c r="AI53" s="413"/>
      <c r="AJ53" s="414"/>
      <c r="AK53" s="414"/>
      <c r="AL53" s="390" t="s">
        <v>13</v>
      </c>
      <c r="AM53" s="391"/>
    </row>
    <row r="54" spans="1:46" s="3" customFormat="1" ht="15.75" customHeight="1">
      <c r="A54" s="332" t="s">
        <v>149</v>
      </c>
      <c r="B54" s="333"/>
      <c r="C54" s="333"/>
      <c r="D54" s="333"/>
      <c r="E54" s="333"/>
      <c r="F54" s="333"/>
      <c r="G54" s="333"/>
      <c r="H54" s="333"/>
      <c r="I54" s="333"/>
      <c r="J54" s="333"/>
      <c r="K54" s="333"/>
      <c r="L54" s="333"/>
      <c r="M54" s="333"/>
      <c r="N54" s="333"/>
      <c r="O54" s="333"/>
      <c r="P54" s="333"/>
      <c r="Q54" s="333"/>
      <c r="R54" s="333"/>
      <c r="S54" s="333"/>
      <c r="T54" s="333"/>
      <c r="U54" s="333"/>
      <c r="V54" s="333"/>
      <c r="W54" s="334"/>
      <c r="X54" s="375">
        <v>1500</v>
      </c>
      <c r="Y54" s="375"/>
      <c r="Z54" s="375"/>
      <c r="AA54" s="376" t="s">
        <v>23</v>
      </c>
      <c r="AB54" s="377"/>
      <c r="AC54" s="332" t="s">
        <v>24</v>
      </c>
      <c r="AD54" s="333"/>
      <c r="AE54" s="333"/>
      <c r="AF54" s="333"/>
      <c r="AG54" s="333"/>
      <c r="AH54" s="334"/>
      <c r="AI54" s="415">
        <v>2</v>
      </c>
      <c r="AJ54" s="416"/>
      <c r="AK54" s="416"/>
      <c r="AL54" s="341" t="s">
        <v>13</v>
      </c>
      <c r="AM54" s="342"/>
    </row>
    <row r="55" spans="1:46" s="3" customFormat="1" ht="15.75" customHeight="1">
      <c r="A55" s="332" t="s">
        <v>150</v>
      </c>
      <c r="B55" s="333"/>
      <c r="C55" s="333"/>
      <c r="D55" s="333"/>
      <c r="E55" s="333"/>
      <c r="F55" s="333"/>
      <c r="G55" s="333"/>
      <c r="H55" s="333"/>
      <c r="I55" s="333"/>
      <c r="J55" s="333"/>
      <c r="K55" s="333"/>
      <c r="L55" s="333"/>
      <c r="M55" s="333"/>
      <c r="N55" s="333"/>
      <c r="O55" s="333"/>
      <c r="P55" s="333"/>
      <c r="Q55" s="333"/>
      <c r="R55" s="333"/>
      <c r="S55" s="333"/>
      <c r="T55" s="333"/>
      <c r="U55" s="333"/>
      <c r="V55" s="333"/>
      <c r="W55" s="334"/>
      <c r="X55" s="375">
        <v>2500</v>
      </c>
      <c r="Y55" s="375"/>
      <c r="Z55" s="375"/>
      <c r="AA55" s="376" t="s">
        <v>23</v>
      </c>
      <c r="AB55" s="377"/>
      <c r="AC55" s="332" t="s">
        <v>24</v>
      </c>
      <c r="AD55" s="333"/>
      <c r="AE55" s="333"/>
      <c r="AF55" s="333"/>
      <c r="AG55" s="333"/>
      <c r="AH55" s="334"/>
      <c r="AI55" s="415"/>
      <c r="AJ55" s="416"/>
      <c r="AK55" s="416"/>
      <c r="AL55" s="341" t="s">
        <v>13</v>
      </c>
      <c r="AM55" s="342"/>
    </row>
    <row r="56" spans="1:46" s="3" customFormat="1" ht="7.5" customHeight="1" thickBot="1">
      <c r="A56" s="62"/>
      <c r="B56" s="62"/>
      <c r="C56" s="62"/>
      <c r="D56" s="62"/>
      <c r="E56" s="62"/>
      <c r="F56" s="62"/>
      <c r="G56" s="62"/>
      <c r="H56" s="62"/>
      <c r="I56" s="58"/>
      <c r="J56" s="63"/>
      <c r="K56" s="57"/>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row>
    <row r="57" spans="1:46" s="3" customFormat="1" ht="19.5" customHeight="1" thickBot="1">
      <c r="A57" s="209" t="s">
        <v>151</v>
      </c>
      <c r="B57" s="206"/>
      <c r="C57" s="66"/>
      <c r="D57" s="66"/>
      <c r="E57" s="66"/>
      <c r="F57" s="66"/>
      <c r="G57" s="66"/>
      <c r="H57" s="66"/>
      <c r="I57" s="208"/>
      <c r="J57" s="207"/>
      <c r="K57" s="206"/>
      <c r="L57" s="205"/>
      <c r="M57" s="205"/>
      <c r="N57" s="205"/>
      <c r="O57" s="203"/>
      <c r="P57" s="203"/>
      <c r="Q57" s="203"/>
      <c r="R57" s="203"/>
      <c r="S57" s="203"/>
      <c r="T57" s="204"/>
      <c r="U57" s="204"/>
      <c r="V57" s="204"/>
      <c r="W57" s="204"/>
      <c r="X57" s="289" t="s">
        <v>126</v>
      </c>
      <c r="Y57" s="290"/>
      <c r="Z57" s="290"/>
      <c r="AA57" s="290"/>
      <c r="AB57" s="291"/>
      <c r="AC57" s="382" t="s">
        <v>123</v>
      </c>
      <c r="AD57" s="102" t="s">
        <v>29</v>
      </c>
      <c r="AE57" s="103"/>
      <c r="AF57" s="103"/>
      <c r="AG57" s="103"/>
      <c r="AH57" s="108"/>
      <c r="AI57" s="352">
        <f>MIN(X58,ROUNDDOWN(H70/1000,0))</f>
        <v>130</v>
      </c>
      <c r="AJ57" s="353"/>
      <c r="AK57" s="353"/>
      <c r="AL57" s="326" t="s">
        <v>12</v>
      </c>
      <c r="AM57" s="327"/>
    </row>
    <row r="58" spans="1:46" s="3" customFormat="1" ht="12">
      <c r="A58" s="203"/>
      <c r="B58" s="202" t="s">
        <v>152</v>
      </c>
      <c r="C58" s="66"/>
      <c r="D58" s="66"/>
      <c r="E58" s="66"/>
      <c r="F58" s="66"/>
      <c r="G58" s="66"/>
      <c r="H58" s="66"/>
      <c r="I58" s="66"/>
      <c r="J58" s="66"/>
      <c r="K58" s="66"/>
      <c r="L58" s="66"/>
      <c r="M58" s="66"/>
      <c r="N58" s="66"/>
      <c r="O58" s="66"/>
      <c r="P58" s="66"/>
      <c r="Q58" s="66"/>
      <c r="R58" s="66"/>
      <c r="S58" s="66"/>
      <c r="T58" s="66"/>
      <c r="U58" s="66"/>
      <c r="V58" s="66"/>
      <c r="W58" s="66"/>
      <c r="X58" s="378">
        <f>VLOOKUP(L10,[1]計算用!A3:G34,6,FALSE)</f>
        <v>200</v>
      </c>
      <c r="Y58" s="379"/>
      <c r="Z58" s="379"/>
      <c r="AA58" s="380" t="s">
        <v>12</v>
      </c>
      <c r="AB58" s="381"/>
      <c r="AC58" s="357"/>
      <c r="AD58" s="196" t="s">
        <v>25</v>
      </c>
      <c r="AE58" s="197"/>
      <c r="AF58" s="197"/>
      <c r="AG58" s="197"/>
      <c r="AH58" s="109"/>
      <c r="AI58" s="362">
        <v>0</v>
      </c>
      <c r="AJ58" s="363"/>
      <c r="AK58" s="363"/>
      <c r="AL58" s="367" t="s">
        <v>12</v>
      </c>
      <c r="AM58" s="368"/>
    </row>
    <row r="59" spans="1:46" s="3" customFormat="1" ht="12">
      <c r="A59" s="201" t="s">
        <v>129</v>
      </c>
      <c r="B59" s="62"/>
      <c r="C59" s="62"/>
      <c r="D59" s="62"/>
      <c r="E59" s="62"/>
      <c r="F59" s="62"/>
      <c r="G59" s="62"/>
      <c r="H59" s="62"/>
      <c r="I59" s="62"/>
      <c r="J59" s="62"/>
      <c r="K59" s="62"/>
      <c r="L59" s="62"/>
      <c r="M59" s="62"/>
      <c r="N59" s="62"/>
      <c r="O59" s="62"/>
      <c r="P59" s="62"/>
      <c r="Q59" s="62"/>
      <c r="R59" s="62"/>
      <c r="S59" s="62"/>
      <c r="T59" s="62"/>
      <c r="U59" s="62"/>
      <c r="V59" s="62"/>
      <c r="W59" s="62"/>
      <c r="X59" s="378" t="e">
        <f>VLOOKUP(L30,[1]計算用!A24:G52,5,FALSE)</f>
        <v>#N/A</v>
      </c>
      <c r="Y59" s="379"/>
      <c r="Z59" s="379"/>
      <c r="AA59" s="380"/>
      <c r="AB59" s="381"/>
      <c r="AC59" s="357"/>
      <c r="AD59" s="194" t="s">
        <v>26</v>
      </c>
      <c r="AE59" s="195"/>
      <c r="AF59" s="195"/>
      <c r="AG59" s="195"/>
      <c r="AH59" s="110"/>
      <c r="AI59" s="369">
        <f>SUM(AI57:AK58)</f>
        <v>130</v>
      </c>
      <c r="AJ59" s="370"/>
      <c r="AK59" s="370"/>
      <c r="AL59" s="371" t="s">
        <v>12</v>
      </c>
      <c r="AM59" s="372"/>
      <c r="AT59" s="4"/>
    </row>
    <row r="60" spans="1:46" ht="15" customHeight="1">
      <c r="A60" s="282" t="s">
        <v>110</v>
      </c>
      <c r="B60" s="283"/>
      <c r="C60" s="283"/>
      <c r="D60" s="283"/>
      <c r="E60" s="283"/>
      <c r="F60" s="283"/>
      <c r="G60" s="284"/>
      <c r="H60" s="283" t="s">
        <v>111</v>
      </c>
      <c r="I60" s="283"/>
      <c r="J60" s="283"/>
      <c r="K60" s="283"/>
      <c r="L60" s="283"/>
      <c r="M60" s="282" t="s">
        <v>7</v>
      </c>
      <c r="N60" s="283"/>
      <c r="O60" s="283"/>
      <c r="P60" s="283"/>
      <c r="Q60" s="283"/>
      <c r="R60" s="283"/>
      <c r="S60" s="283"/>
      <c r="T60" s="283"/>
      <c r="U60" s="283"/>
      <c r="V60" s="283"/>
      <c r="W60" s="283"/>
      <c r="X60" s="283"/>
      <c r="Y60" s="283"/>
      <c r="Z60" s="283"/>
      <c r="AA60" s="283"/>
      <c r="AB60" s="283"/>
      <c r="AC60" s="283"/>
      <c r="AD60" s="283"/>
      <c r="AE60" s="283"/>
      <c r="AF60" s="283"/>
      <c r="AG60" s="283"/>
      <c r="AH60" s="283"/>
      <c r="AI60" s="283"/>
      <c r="AJ60" s="283"/>
      <c r="AK60" s="283"/>
      <c r="AL60" s="283"/>
      <c r="AM60" s="284"/>
    </row>
    <row r="61" spans="1:46" ht="15" customHeight="1">
      <c r="A61" s="127" t="s">
        <v>112</v>
      </c>
      <c r="B61" s="128"/>
      <c r="C61" s="128"/>
      <c r="D61" s="128"/>
      <c r="E61" s="129"/>
      <c r="F61" s="129"/>
      <c r="G61" s="130"/>
      <c r="H61" s="285">
        <v>10000</v>
      </c>
      <c r="I61" s="285"/>
      <c r="J61" s="285"/>
      <c r="K61" s="285"/>
      <c r="L61" s="285"/>
      <c r="M61" s="286" t="s">
        <v>246</v>
      </c>
      <c r="N61" s="287"/>
      <c r="O61" s="287"/>
      <c r="P61" s="287"/>
      <c r="Q61" s="287"/>
      <c r="R61" s="287"/>
      <c r="S61" s="287"/>
      <c r="T61" s="287"/>
      <c r="U61" s="287"/>
      <c r="V61" s="287"/>
      <c r="W61" s="287"/>
      <c r="X61" s="287"/>
      <c r="Y61" s="287"/>
      <c r="Z61" s="287"/>
      <c r="AA61" s="287"/>
      <c r="AB61" s="287"/>
      <c r="AC61" s="287"/>
      <c r="AD61" s="287"/>
      <c r="AE61" s="287"/>
      <c r="AF61" s="287"/>
      <c r="AG61" s="287"/>
      <c r="AH61" s="287"/>
      <c r="AI61" s="287"/>
      <c r="AJ61" s="287"/>
      <c r="AK61" s="287"/>
      <c r="AL61" s="287"/>
      <c r="AM61" s="288"/>
    </row>
    <row r="62" spans="1:46" ht="15" customHeight="1">
      <c r="A62" s="73" t="s">
        <v>113</v>
      </c>
      <c r="B62" s="74"/>
      <c r="C62" s="74"/>
      <c r="D62" s="74"/>
      <c r="E62" s="75"/>
      <c r="F62" s="75"/>
      <c r="G62" s="76"/>
      <c r="H62" s="278">
        <v>10000</v>
      </c>
      <c r="I62" s="278"/>
      <c r="J62" s="278"/>
      <c r="K62" s="278"/>
      <c r="L62" s="278"/>
      <c r="M62" s="279" t="s">
        <v>245</v>
      </c>
      <c r="N62" s="280"/>
      <c r="O62" s="280"/>
      <c r="P62" s="280"/>
      <c r="Q62" s="280"/>
      <c r="R62" s="280"/>
      <c r="S62" s="280"/>
      <c r="T62" s="280"/>
      <c r="U62" s="280"/>
      <c r="V62" s="280"/>
      <c r="W62" s="280"/>
      <c r="X62" s="280"/>
      <c r="Y62" s="280"/>
      <c r="Z62" s="280"/>
      <c r="AA62" s="280"/>
      <c r="AB62" s="280"/>
      <c r="AC62" s="280"/>
      <c r="AD62" s="280"/>
      <c r="AE62" s="280"/>
      <c r="AF62" s="280"/>
      <c r="AG62" s="280"/>
      <c r="AH62" s="280"/>
      <c r="AI62" s="280"/>
      <c r="AJ62" s="280"/>
      <c r="AK62" s="280"/>
      <c r="AL62" s="280"/>
      <c r="AM62" s="281"/>
    </row>
    <row r="63" spans="1:46" ht="15" customHeight="1">
      <c r="A63" s="73" t="s">
        <v>114</v>
      </c>
      <c r="B63" s="74"/>
      <c r="C63" s="74"/>
      <c r="D63" s="74"/>
      <c r="E63" s="75"/>
      <c r="F63" s="75"/>
      <c r="G63" s="76"/>
      <c r="H63" s="278">
        <v>10000</v>
      </c>
      <c r="I63" s="278"/>
      <c r="J63" s="278"/>
      <c r="K63" s="278"/>
      <c r="L63" s="278"/>
      <c r="M63" s="279" t="s">
        <v>245</v>
      </c>
      <c r="N63" s="280"/>
      <c r="O63" s="280"/>
      <c r="P63" s="280"/>
      <c r="Q63" s="280"/>
      <c r="R63" s="280"/>
      <c r="S63" s="280"/>
      <c r="T63" s="280"/>
      <c r="U63" s="280"/>
      <c r="V63" s="280"/>
      <c r="W63" s="280"/>
      <c r="X63" s="280"/>
      <c r="Y63" s="280"/>
      <c r="Z63" s="280"/>
      <c r="AA63" s="280"/>
      <c r="AB63" s="280"/>
      <c r="AC63" s="280"/>
      <c r="AD63" s="280"/>
      <c r="AE63" s="280"/>
      <c r="AF63" s="280"/>
      <c r="AG63" s="280"/>
      <c r="AH63" s="280"/>
      <c r="AI63" s="280"/>
      <c r="AJ63" s="280"/>
      <c r="AK63" s="280"/>
      <c r="AL63" s="280"/>
      <c r="AM63" s="281"/>
    </row>
    <row r="64" spans="1:46" ht="15" customHeight="1">
      <c r="A64" s="73" t="s">
        <v>115</v>
      </c>
      <c r="B64" s="74"/>
      <c r="C64" s="74"/>
      <c r="D64" s="74"/>
      <c r="E64" s="75"/>
      <c r="F64" s="75"/>
      <c r="G64" s="76"/>
      <c r="H64" s="278">
        <v>10000</v>
      </c>
      <c r="I64" s="278"/>
      <c r="J64" s="278"/>
      <c r="K64" s="278"/>
      <c r="L64" s="278"/>
      <c r="M64" s="279" t="s">
        <v>245</v>
      </c>
      <c r="N64" s="280"/>
      <c r="O64" s="280"/>
      <c r="P64" s="280"/>
      <c r="Q64" s="280"/>
      <c r="R64" s="280"/>
      <c r="S64" s="280"/>
      <c r="T64" s="280"/>
      <c r="U64" s="280"/>
      <c r="V64" s="280"/>
      <c r="W64" s="280"/>
      <c r="X64" s="280"/>
      <c r="Y64" s="280"/>
      <c r="Z64" s="280"/>
      <c r="AA64" s="280"/>
      <c r="AB64" s="280"/>
      <c r="AC64" s="280"/>
      <c r="AD64" s="280"/>
      <c r="AE64" s="280"/>
      <c r="AF64" s="280"/>
      <c r="AG64" s="280"/>
      <c r="AH64" s="280"/>
      <c r="AI64" s="280"/>
      <c r="AJ64" s="280"/>
      <c r="AK64" s="280"/>
      <c r="AL64" s="280"/>
      <c r="AM64" s="281"/>
    </row>
    <row r="65" spans="1:39" ht="15" customHeight="1">
      <c r="A65" s="73" t="s">
        <v>116</v>
      </c>
      <c r="B65" s="74"/>
      <c r="C65" s="74"/>
      <c r="D65" s="74"/>
      <c r="E65" s="75"/>
      <c r="F65" s="75"/>
      <c r="G65" s="76"/>
      <c r="H65" s="278">
        <v>50000</v>
      </c>
      <c r="I65" s="278"/>
      <c r="J65" s="278"/>
      <c r="K65" s="278"/>
      <c r="L65" s="278"/>
      <c r="M65" s="279" t="s">
        <v>245</v>
      </c>
      <c r="N65" s="280"/>
      <c r="O65" s="280"/>
      <c r="P65" s="280"/>
      <c r="Q65" s="280"/>
      <c r="R65" s="280"/>
      <c r="S65" s="280"/>
      <c r="T65" s="280"/>
      <c r="U65" s="280"/>
      <c r="V65" s="280"/>
      <c r="W65" s="280"/>
      <c r="X65" s="280"/>
      <c r="Y65" s="280"/>
      <c r="Z65" s="280"/>
      <c r="AA65" s="280"/>
      <c r="AB65" s="280"/>
      <c r="AC65" s="280"/>
      <c r="AD65" s="280"/>
      <c r="AE65" s="280"/>
      <c r="AF65" s="280"/>
      <c r="AG65" s="280"/>
      <c r="AH65" s="280"/>
      <c r="AI65" s="280"/>
      <c r="AJ65" s="280"/>
      <c r="AK65" s="280"/>
      <c r="AL65" s="280"/>
      <c r="AM65" s="281"/>
    </row>
    <row r="66" spans="1:39" ht="15" customHeight="1">
      <c r="A66" s="73" t="s">
        <v>117</v>
      </c>
      <c r="B66" s="74"/>
      <c r="C66" s="74"/>
      <c r="D66" s="74"/>
      <c r="E66" s="75"/>
      <c r="F66" s="75"/>
      <c r="G66" s="76"/>
      <c r="H66" s="278">
        <v>10000</v>
      </c>
      <c r="I66" s="278"/>
      <c r="J66" s="278"/>
      <c r="K66" s="278"/>
      <c r="L66" s="278"/>
      <c r="M66" s="279" t="s">
        <v>245</v>
      </c>
      <c r="N66" s="280"/>
      <c r="O66" s="280"/>
      <c r="P66" s="280"/>
      <c r="Q66" s="280"/>
      <c r="R66" s="280"/>
      <c r="S66" s="280"/>
      <c r="T66" s="280"/>
      <c r="U66" s="280"/>
      <c r="V66" s="280"/>
      <c r="W66" s="280"/>
      <c r="X66" s="280"/>
      <c r="Y66" s="280"/>
      <c r="Z66" s="280"/>
      <c r="AA66" s="280"/>
      <c r="AB66" s="280"/>
      <c r="AC66" s="280"/>
      <c r="AD66" s="280"/>
      <c r="AE66" s="280"/>
      <c r="AF66" s="280"/>
      <c r="AG66" s="280"/>
      <c r="AH66" s="280"/>
      <c r="AI66" s="280"/>
      <c r="AJ66" s="280"/>
      <c r="AK66" s="280"/>
      <c r="AL66" s="280"/>
      <c r="AM66" s="281"/>
    </row>
    <row r="67" spans="1:39" ht="15" customHeight="1">
      <c r="A67" s="73" t="s">
        <v>118</v>
      </c>
      <c r="B67" s="74"/>
      <c r="C67" s="74"/>
      <c r="D67" s="74"/>
      <c r="E67" s="75"/>
      <c r="F67" s="75"/>
      <c r="G67" s="76"/>
      <c r="H67" s="278">
        <v>10000</v>
      </c>
      <c r="I67" s="278"/>
      <c r="J67" s="278"/>
      <c r="K67" s="278"/>
      <c r="L67" s="278"/>
      <c r="M67" s="279" t="s">
        <v>245</v>
      </c>
      <c r="N67" s="280"/>
      <c r="O67" s="280"/>
      <c r="P67" s="280"/>
      <c r="Q67" s="280"/>
      <c r="R67" s="280"/>
      <c r="S67" s="280"/>
      <c r="T67" s="280"/>
      <c r="U67" s="280"/>
      <c r="V67" s="280"/>
      <c r="W67" s="280"/>
      <c r="X67" s="280"/>
      <c r="Y67" s="280"/>
      <c r="Z67" s="280"/>
      <c r="AA67" s="280"/>
      <c r="AB67" s="280"/>
      <c r="AC67" s="280"/>
      <c r="AD67" s="280"/>
      <c r="AE67" s="280"/>
      <c r="AF67" s="280"/>
      <c r="AG67" s="280"/>
      <c r="AH67" s="280"/>
      <c r="AI67" s="280"/>
      <c r="AJ67" s="280"/>
      <c r="AK67" s="280"/>
      <c r="AL67" s="280"/>
      <c r="AM67" s="281"/>
    </row>
    <row r="68" spans="1:39" ht="15" customHeight="1">
      <c r="A68" s="73" t="s">
        <v>119</v>
      </c>
      <c r="B68" s="77"/>
      <c r="C68" s="77"/>
      <c r="D68" s="77"/>
      <c r="E68" s="77"/>
      <c r="F68" s="77"/>
      <c r="G68" s="78"/>
      <c r="H68" s="278">
        <v>10000</v>
      </c>
      <c r="I68" s="278"/>
      <c r="J68" s="278"/>
      <c r="K68" s="278"/>
      <c r="L68" s="278"/>
      <c r="M68" s="279" t="s">
        <v>245</v>
      </c>
      <c r="N68" s="280"/>
      <c r="O68" s="280"/>
      <c r="P68" s="280"/>
      <c r="Q68" s="280"/>
      <c r="R68" s="280"/>
      <c r="S68" s="280"/>
      <c r="T68" s="280"/>
      <c r="U68" s="280"/>
      <c r="V68" s="280"/>
      <c r="W68" s="280"/>
      <c r="X68" s="280"/>
      <c r="Y68" s="280"/>
      <c r="Z68" s="280"/>
      <c r="AA68" s="280"/>
      <c r="AB68" s="280"/>
      <c r="AC68" s="280"/>
      <c r="AD68" s="280"/>
      <c r="AE68" s="280"/>
      <c r="AF68" s="280"/>
      <c r="AG68" s="280"/>
      <c r="AH68" s="280"/>
      <c r="AI68" s="280"/>
      <c r="AJ68" s="280"/>
      <c r="AK68" s="280"/>
      <c r="AL68" s="280"/>
      <c r="AM68" s="281"/>
    </row>
    <row r="69" spans="1:39" ht="15" customHeight="1">
      <c r="A69" s="79" t="s">
        <v>120</v>
      </c>
      <c r="B69" s="80"/>
      <c r="C69" s="80"/>
      <c r="D69" s="80"/>
      <c r="E69" s="81"/>
      <c r="F69" s="81"/>
      <c r="G69" s="82"/>
      <c r="H69" s="269">
        <v>10000</v>
      </c>
      <c r="I69" s="269"/>
      <c r="J69" s="269"/>
      <c r="K69" s="269"/>
      <c r="L69" s="269"/>
      <c r="M69" s="270" t="s">
        <v>245</v>
      </c>
      <c r="N69" s="271"/>
      <c r="O69" s="271"/>
      <c r="P69" s="271"/>
      <c r="Q69" s="271"/>
      <c r="R69" s="271"/>
      <c r="S69" s="271"/>
      <c r="T69" s="271"/>
      <c r="U69" s="271"/>
      <c r="V69" s="271"/>
      <c r="W69" s="271"/>
      <c r="X69" s="271"/>
      <c r="Y69" s="271"/>
      <c r="Z69" s="271"/>
      <c r="AA69" s="271"/>
      <c r="AB69" s="271"/>
      <c r="AC69" s="271"/>
      <c r="AD69" s="271"/>
      <c r="AE69" s="271"/>
      <c r="AF69" s="271"/>
      <c r="AG69" s="271"/>
      <c r="AH69" s="271"/>
      <c r="AI69" s="271"/>
      <c r="AJ69" s="271"/>
      <c r="AK69" s="271"/>
      <c r="AL69" s="271"/>
      <c r="AM69" s="272"/>
    </row>
    <row r="70" spans="1:39" ht="15" customHeight="1">
      <c r="A70" s="83" t="s">
        <v>16</v>
      </c>
      <c r="B70" s="91"/>
      <c r="C70" s="91"/>
      <c r="D70" s="91"/>
      <c r="E70" s="84"/>
      <c r="F70" s="84"/>
      <c r="G70" s="85"/>
      <c r="H70" s="273">
        <f>SUM(H61:L69)</f>
        <v>130000</v>
      </c>
      <c r="I70" s="273"/>
      <c r="J70" s="273"/>
      <c r="K70" s="273"/>
      <c r="L70" s="274"/>
      <c r="M70" s="275"/>
      <c r="N70" s="276"/>
      <c r="O70" s="276"/>
      <c r="P70" s="276"/>
      <c r="Q70" s="276"/>
      <c r="R70" s="276"/>
      <c r="S70" s="276"/>
      <c r="T70" s="276"/>
      <c r="U70" s="276"/>
      <c r="V70" s="276"/>
      <c r="W70" s="276"/>
      <c r="X70" s="276"/>
      <c r="Y70" s="276"/>
      <c r="Z70" s="276"/>
      <c r="AA70" s="276"/>
      <c r="AB70" s="276"/>
      <c r="AC70" s="276"/>
      <c r="AD70" s="276"/>
      <c r="AE70" s="276"/>
      <c r="AF70" s="276"/>
      <c r="AG70" s="276"/>
      <c r="AH70" s="276"/>
      <c r="AI70" s="276"/>
      <c r="AJ70" s="276"/>
      <c r="AK70" s="276"/>
      <c r="AL70" s="276"/>
      <c r="AM70" s="277"/>
    </row>
    <row r="71" spans="1:39" ht="4.5" customHeight="1">
      <c r="A71" s="86"/>
      <c r="B71" s="86"/>
      <c r="C71" s="86"/>
      <c r="D71" s="86"/>
      <c r="E71" s="92"/>
      <c r="F71" s="92"/>
      <c r="G71" s="92"/>
      <c r="H71" s="92"/>
      <c r="I71" s="92"/>
      <c r="J71" s="94"/>
      <c r="K71" s="94"/>
      <c r="L71" s="94"/>
      <c r="M71" s="94"/>
      <c r="N71" s="94"/>
      <c r="O71" s="92"/>
      <c r="P71" s="92"/>
      <c r="Q71" s="92"/>
      <c r="R71" s="92"/>
      <c r="S71" s="92"/>
      <c r="T71" s="92"/>
      <c r="U71" s="92"/>
      <c r="V71" s="92"/>
      <c r="W71" s="92"/>
      <c r="X71" s="92"/>
      <c r="Y71" s="95"/>
      <c r="Z71" s="95"/>
      <c r="AA71" s="95"/>
      <c r="AB71" s="95"/>
      <c r="AC71" s="95"/>
      <c r="AD71" s="95"/>
      <c r="AE71" s="92"/>
      <c r="AF71" s="92"/>
      <c r="AG71" s="92"/>
      <c r="AH71" s="92"/>
      <c r="AI71" s="92"/>
      <c r="AJ71" s="92"/>
      <c r="AK71" s="92"/>
      <c r="AL71" s="92"/>
      <c r="AM71" s="92"/>
    </row>
    <row r="72" spans="1:39">
      <c r="A72" s="41" t="s">
        <v>182</v>
      </c>
      <c r="B72" s="93"/>
      <c r="C72" s="93"/>
      <c r="D72" s="93"/>
      <c r="E72" s="93"/>
      <c r="F72" s="93"/>
      <c r="G72" s="93"/>
      <c r="H72" s="93"/>
      <c r="I72" s="93"/>
      <c r="J72" s="93"/>
      <c r="K72" s="93"/>
      <c r="L72" s="93"/>
      <c r="M72" s="93"/>
      <c r="N72" s="93"/>
      <c r="O72" s="93"/>
      <c r="P72" s="93"/>
      <c r="Q72" s="93"/>
      <c r="R72" s="93"/>
      <c r="S72" s="93"/>
      <c r="T72" s="93"/>
      <c r="U72" s="93"/>
      <c r="V72" s="93"/>
      <c r="W72" s="93"/>
      <c r="X72" s="93"/>
      <c r="Y72" s="70"/>
      <c r="Z72" s="70"/>
      <c r="AA72" s="70"/>
      <c r="AB72" s="70"/>
      <c r="AC72" s="70"/>
      <c r="AD72" s="70"/>
      <c r="AE72" s="93"/>
      <c r="AF72" s="93"/>
      <c r="AG72" s="93"/>
      <c r="AH72" s="93"/>
      <c r="AI72" s="93"/>
      <c r="AJ72" s="93"/>
      <c r="AK72" s="93"/>
      <c r="AL72" s="93"/>
      <c r="AM72" s="93"/>
    </row>
  </sheetData>
  <sheetProtection selectLockedCells="1"/>
  <mergeCells count="158">
    <mergeCell ref="H64:L64"/>
    <mergeCell ref="M64:AM64"/>
    <mergeCell ref="H65:L65"/>
    <mergeCell ref="M65:AM65"/>
    <mergeCell ref="H69:L69"/>
    <mergeCell ref="M69:AM69"/>
    <mergeCell ref="H70:L70"/>
    <mergeCell ref="M70:AM70"/>
    <mergeCell ref="H66:L66"/>
    <mergeCell ref="M66:AM66"/>
    <mergeCell ref="H67:L67"/>
    <mergeCell ref="M67:AM67"/>
    <mergeCell ref="H68:L68"/>
    <mergeCell ref="M68:AM68"/>
    <mergeCell ref="A60:G60"/>
    <mergeCell ref="H60:L60"/>
    <mergeCell ref="M60:AM60"/>
    <mergeCell ref="H61:L61"/>
    <mergeCell ref="M61:AM61"/>
    <mergeCell ref="H62:L62"/>
    <mergeCell ref="M62:AM62"/>
    <mergeCell ref="H63:L63"/>
    <mergeCell ref="M63:AM63"/>
    <mergeCell ref="X57:AB57"/>
    <mergeCell ref="AC57:AC59"/>
    <mergeCell ref="AI57:AK57"/>
    <mergeCell ref="AL57:AM57"/>
    <mergeCell ref="X58:Z59"/>
    <mergeCell ref="AA58:AB59"/>
    <mergeCell ref="AI58:AK58"/>
    <mergeCell ref="AL58:AM58"/>
    <mergeCell ref="AI59:AK59"/>
    <mergeCell ref="AL59:AM59"/>
    <mergeCell ref="A54:W54"/>
    <mergeCell ref="X54:Z54"/>
    <mergeCell ref="AA54:AB54"/>
    <mergeCell ref="AC54:AH54"/>
    <mergeCell ref="AI54:AK54"/>
    <mergeCell ref="AL54:AM54"/>
    <mergeCell ref="A55:W55"/>
    <mergeCell ref="X55:Z55"/>
    <mergeCell ref="AA55:AB55"/>
    <mergeCell ref="AC55:AH55"/>
    <mergeCell ref="AI55:AK55"/>
    <mergeCell ref="AL55:AM55"/>
    <mergeCell ref="H50:L50"/>
    <mergeCell ref="M50:AM50"/>
    <mergeCell ref="AE52:AH52"/>
    <mergeCell ref="AI52:AK52"/>
    <mergeCell ref="AL52:AM52"/>
    <mergeCell ref="A53:W53"/>
    <mergeCell ref="X53:Z53"/>
    <mergeCell ref="AA53:AB53"/>
    <mergeCell ref="AC53:AH53"/>
    <mergeCell ref="AI53:AK53"/>
    <mergeCell ref="AL53:AM53"/>
    <mergeCell ref="H45:L45"/>
    <mergeCell ref="M45:AM45"/>
    <mergeCell ref="H46:L46"/>
    <mergeCell ref="M46:AM46"/>
    <mergeCell ref="H47:L47"/>
    <mergeCell ref="M47:AM47"/>
    <mergeCell ref="H48:L48"/>
    <mergeCell ref="M48:AM48"/>
    <mergeCell ref="H49:L49"/>
    <mergeCell ref="M49:AM49"/>
    <mergeCell ref="A41:G41"/>
    <mergeCell ref="H41:L41"/>
    <mergeCell ref="M41:AM41"/>
    <mergeCell ref="H42:L42"/>
    <mergeCell ref="M42:AM42"/>
    <mergeCell ref="H43:L43"/>
    <mergeCell ref="M43:AM43"/>
    <mergeCell ref="H44:L44"/>
    <mergeCell ref="M44:AM44"/>
    <mergeCell ref="H36:L36"/>
    <mergeCell ref="M36:AM36"/>
    <mergeCell ref="H37:L37"/>
    <mergeCell ref="M37:AM37"/>
    <mergeCell ref="X39:AB39"/>
    <mergeCell ref="AC39:AC40"/>
    <mergeCell ref="AI39:AK39"/>
    <mergeCell ref="AL39:AM39"/>
    <mergeCell ref="X40:Z40"/>
    <mergeCell ref="AA40:AB40"/>
    <mergeCell ref="AE40:AH40"/>
    <mergeCell ref="AI40:AK40"/>
    <mergeCell ref="AL40:AM40"/>
    <mergeCell ref="H31:L31"/>
    <mergeCell ref="M31:AM31"/>
    <mergeCell ref="H32:L32"/>
    <mergeCell ref="M32:AM32"/>
    <mergeCell ref="H33:L33"/>
    <mergeCell ref="M33:AM33"/>
    <mergeCell ref="H34:L34"/>
    <mergeCell ref="M34:AM34"/>
    <mergeCell ref="H35:L35"/>
    <mergeCell ref="M35:AM35"/>
    <mergeCell ref="A27:G27"/>
    <mergeCell ref="H27:L27"/>
    <mergeCell ref="M27:AM27"/>
    <mergeCell ref="H28:L28"/>
    <mergeCell ref="M28:AM28"/>
    <mergeCell ref="H29:L29"/>
    <mergeCell ref="M29:AM29"/>
    <mergeCell ref="H30:L30"/>
    <mergeCell ref="M30:AM30"/>
    <mergeCell ref="X24:AB24"/>
    <mergeCell ref="AC24:AC26"/>
    <mergeCell ref="AI24:AK24"/>
    <mergeCell ref="AL24:AM24"/>
    <mergeCell ref="X25:Z26"/>
    <mergeCell ref="AA25:AB26"/>
    <mergeCell ref="AI25:AK25"/>
    <mergeCell ref="AL25:AM25"/>
    <mergeCell ref="AI26:AK26"/>
    <mergeCell ref="AL26:AM26"/>
    <mergeCell ref="A19:AM19"/>
    <mergeCell ref="AE21:AH21"/>
    <mergeCell ref="AI21:AK21"/>
    <mergeCell ref="AL21:AM21"/>
    <mergeCell ref="H22:L22"/>
    <mergeCell ref="M22:O22"/>
    <mergeCell ref="Q22:U22"/>
    <mergeCell ref="V22:X22"/>
    <mergeCell ref="AE22:AG22"/>
    <mergeCell ref="AH22:AI22"/>
    <mergeCell ref="A11:H12"/>
    <mergeCell ref="A14:AM14"/>
    <mergeCell ref="A16:W16"/>
    <mergeCell ref="X16:Z16"/>
    <mergeCell ref="AA16:AM16"/>
    <mergeCell ref="L10:Y10"/>
    <mergeCell ref="Z10:AB10"/>
    <mergeCell ref="AC10:AD10"/>
    <mergeCell ref="A17:W17"/>
    <mergeCell ref="X17:Z17"/>
    <mergeCell ref="AA17:AM17"/>
    <mergeCell ref="A3:AM3"/>
    <mergeCell ref="A5:AM5"/>
    <mergeCell ref="A7:G7"/>
    <mergeCell ref="H7:N7"/>
    <mergeCell ref="O7:S7"/>
    <mergeCell ref="T7:AM7"/>
    <mergeCell ref="A8:C9"/>
    <mergeCell ref="AL10:AM10"/>
    <mergeCell ref="AP10:AU10"/>
    <mergeCell ref="D8:G8"/>
    <mergeCell ref="T8:V9"/>
    <mergeCell ref="W8:AF8"/>
    <mergeCell ref="AG8:AM8"/>
    <mergeCell ref="D9:G9"/>
    <mergeCell ref="H9:S9"/>
    <mergeCell ref="W9:AF9"/>
    <mergeCell ref="AG9:AM9"/>
    <mergeCell ref="AE10:AF10"/>
    <mergeCell ref="AG10:AI10"/>
    <mergeCell ref="AJ10:AK10"/>
  </mergeCells>
  <phoneticPr fontId="3"/>
  <dataValidations count="2">
    <dataValidation type="list" allowBlank="1" showInputMessage="1" showErrorMessage="1" sqref="X16:Z17">
      <formula1>"✔"</formula1>
    </dataValidation>
    <dataValidation imeMode="halfAlpha" allowBlank="1" showInputMessage="1" showErrorMessage="1" sqref="S24:V26 J24:N26 J39:N40 S39:V40"/>
  </dataValidations>
  <printOptions horizontalCentered="1"/>
  <pageMargins left="0.55118110236220474" right="0.55118110236220474" top="0.82677165354330717" bottom="0.23622047244094491" header="0.51181102362204722" footer="0.35433070866141736"/>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4044" r:id="rId4" name="Check Box 12">
              <controlPr defaultSize="0" autoFill="0" autoLine="0" autoPict="0">
                <anchor moveWithCells="1">
                  <from>
                    <xdr:col>7</xdr:col>
                    <xdr:colOff>190500</xdr:colOff>
                    <xdr:row>10</xdr:row>
                    <xdr:rowOff>0</xdr:rowOff>
                  </from>
                  <to>
                    <xdr:col>9</xdr:col>
                    <xdr:colOff>38100</xdr:colOff>
                    <xdr:row>11</xdr:row>
                    <xdr:rowOff>30480</xdr:rowOff>
                  </to>
                </anchor>
              </controlPr>
            </control>
          </mc:Choice>
        </mc:AlternateContent>
        <mc:AlternateContent xmlns:mc="http://schemas.openxmlformats.org/markup-compatibility/2006">
          <mc:Choice Requires="x14">
            <control shapeId="44045" r:id="rId5" name="Check Box 13">
              <controlPr defaultSize="0" autoFill="0" autoLine="0" autoPict="0">
                <anchor moveWithCells="1">
                  <from>
                    <xdr:col>23</xdr:col>
                    <xdr:colOff>152400</xdr:colOff>
                    <xdr:row>10</xdr:row>
                    <xdr:rowOff>0</xdr:rowOff>
                  </from>
                  <to>
                    <xdr:col>25</xdr:col>
                    <xdr:colOff>45720</xdr:colOff>
                    <xdr:row>11</xdr:row>
                    <xdr:rowOff>30480</xdr:rowOff>
                  </to>
                </anchor>
              </controlPr>
            </control>
          </mc:Choice>
        </mc:AlternateContent>
        <mc:AlternateContent xmlns:mc="http://schemas.openxmlformats.org/markup-compatibility/2006">
          <mc:Choice Requires="x14">
            <control shapeId="44046" r:id="rId6" name="Check Box 14">
              <controlPr defaultSize="0" autoFill="0" autoLine="0" autoPict="0">
                <anchor moveWithCells="1">
                  <from>
                    <xdr:col>7</xdr:col>
                    <xdr:colOff>190500</xdr:colOff>
                    <xdr:row>10</xdr:row>
                    <xdr:rowOff>228600</xdr:rowOff>
                  </from>
                  <to>
                    <xdr:col>9</xdr:col>
                    <xdr:colOff>38100</xdr:colOff>
                    <xdr:row>12</xdr:row>
                    <xdr:rowOff>30480</xdr:rowOff>
                  </to>
                </anchor>
              </controlPr>
            </control>
          </mc:Choice>
        </mc:AlternateContent>
        <mc:AlternateContent xmlns:mc="http://schemas.openxmlformats.org/markup-compatibility/2006">
          <mc:Choice Requires="x14">
            <control shapeId="44047" r:id="rId7" name="Check Box 15">
              <controlPr defaultSize="0" autoFill="0" autoLine="0" autoPict="0">
                <anchor moveWithCells="1">
                  <from>
                    <xdr:col>23</xdr:col>
                    <xdr:colOff>152400</xdr:colOff>
                    <xdr:row>10</xdr:row>
                    <xdr:rowOff>228600</xdr:rowOff>
                  </from>
                  <to>
                    <xdr:col>25</xdr:col>
                    <xdr:colOff>45720</xdr:colOff>
                    <xdr:row>12</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'C:\Users\150670\Desktop\[01-4別添３申請書（施設事業所用）（第１号様式）aaa.xlsx]計算用'!#REF!</xm:f>
          </x14:formula1>
          <xm:sqref>D9:G9</xm:sqref>
        </x14:dataValidation>
        <x14:dataValidation type="list" allowBlank="1" showInputMessage="1" showErrorMessage="1">
          <x14:formula1>
            <xm:f>計算用!$A$3:$A$34</xm:f>
          </x14:formula1>
          <xm:sqref>L10:Y10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72"/>
  <sheetViews>
    <sheetView showGridLines="0" view="pageBreakPreview" zoomScaleNormal="100" zoomScaleSheetLayoutView="100" workbookViewId="0">
      <selection activeCell="AG8" sqref="AG8:AU8"/>
    </sheetView>
  </sheetViews>
  <sheetFormatPr defaultColWidth="2.21875" defaultRowHeight="13.2"/>
  <cols>
    <col min="1" max="1" width="2.21875" style="2" customWidth="1"/>
    <col min="2" max="7" width="2.21875" style="2"/>
    <col min="8" max="19" width="2.44140625" style="2" bestFit="1" customWidth="1"/>
    <col min="20" max="39" width="2.21875" style="2"/>
    <col min="40" max="40" width="1.88671875" style="2" customWidth="1"/>
    <col min="41" max="48" width="5.6640625" style="2" customWidth="1"/>
    <col min="49" max="57" width="2.21875" style="2"/>
    <col min="58" max="58" width="9.109375" style="2" bestFit="1" customWidth="1"/>
    <col min="59" max="16384" width="2.21875" style="2"/>
  </cols>
  <sheetData>
    <row r="1" spans="1:48">
      <c r="A1" s="2" t="s">
        <v>239</v>
      </c>
    </row>
    <row r="2" spans="1:48" ht="7.5" customHeight="1"/>
    <row r="3" spans="1:48">
      <c r="A3" s="292" t="s">
        <v>237</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4"/>
    </row>
    <row r="4" spans="1:48" ht="9" customHeight="1">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row>
    <row r="5" spans="1:48">
      <c r="A5" s="295" t="s">
        <v>52</v>
      </c>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7"/>
    </row>
    <row r="6" spans="1:48" ht="4.5" customHeight="1">
      <c r="A6" s="43"/>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200"/>
    </row>
    <row r="7" spans="1:48" ht="17.25" customHeight="1">
      <c r="A7" s="282" t="s">
        <v>22</v>
      </c>
      <c r="B7" s="283"/>
      <c r="C7" s="283"/>
      <c r="D7" s="283"/>
      <c r="E7" s="283"/>
      <c r="F7" s="283"/>
      <c r="G7" s="284"/>
      <c r="H7" s="319" t="s">
        <v>256</v>
      </c>
      <c r="I7" s="320"/>
      <c r="J7" s="320"/>
      <c r="K7" s="320"/>
      <c r="L7" s="320"/>
      <c r="M7" s="320"/>
      <c r="N7" s="321"/>
      <c r="O7" s="282" t="s">
        <v>53</v>
      </c>
      <c r="P7" s="283"/>
      <c r="Q7" s="283"/>
      <c r="R7" s="283"/>
      <c r="S7" s="284"/>
      <c r="T7" s="322" t="s">
        <v>255</v>
      </c>
      <c r="U7" s="323"/>
      <c r="V7" s="323"/>
      <c r="W7" s="323"/>
      <c r="X7" s="323"/>
      <c r="Y7" s="323"/>
      <c r="Z7" s="323"/>
      <c r="AA7" s="323"/>
      <c r="AB7" s="323"/>
      <c r="AC7" s="323"/>
      <c r="AD7" s="323"/>
      <c r="AE7" s="323"/>
      <c r="AF7" s="323"/>
      <c r="AG7" s="323"/>
      <c r="AH7" s="323"/>
      <c r="AI7" s="323"/>
      <c r="AJ7" s="323"/>
      <c r="AK7" s="323"/>
      <c r="AL7" s="323"/>
      <c r="AM7" s="324"/>
    </row>
    <row r="8" spans="1:48">
      <c r="A8" s="298" t="s">
        <v>54</v>
      </c>
      <c r="B8" s="299"/>
      <c r="C8" s="300"/>
      <c r="D8" s="282" t="s">
        <v>55</v>
      </c>
      <c r="E8" s="283"/>
      <c r="F8" s="283"/>
      <c r="G8" s="284"/>
      <c r="H8" s="23" t="s">
        <v>56</v>
      </c>
      <c r="I8" s="23"/>
      <c r="J8" s="23"/>
      <c r="K8" s="23"/>
      <c r="L8" s="23"/>
      <c r="M8" s="23"/>
      <c r="N8" s="23"/>
      <c r="O8" s="23"/>
      <c r="P8" s="23"/>
      <c r="Q8" s="23"/>
      <c r="R8" s="23"/>
      <c r="S8" s="24"/>
      <c r="T8" s="298" t="s">
        <v>57</v>
      </c>
      <c r="U8" s="299"/>
      <c r="V8" s="300"/>
      <c r="W8" s="282" t="s">
        <v>4</v>
      </c>
      <c r="X8" s="283"/>
      <c r="Y8" s="283"/>
      <c r="Z8" s="283"/>
      <c r="AA8" s="283"/>
      <c r="AB8" s="283"/>
      <c r="AC8" s="283"/>
      <c r="AD8" s="283"/>
      <c r="AE8" s="283"/>
      <c r="AF8" s="284"/>
      <c r="AG8" s="307" t="s">
        <v>59</v>
      </c>
      <c r="AH8" s="308"/>
      <c r="AI8" s="308"/>
      <c r="AJ8" s="308"/>
      <c r="AK8" s="308"/>
      <c r="AL8" s="308"/>
      <c r="AM8" s="309"/>
    </row>
    <row r="9" spans="1:48" ht="17.25" customHeight="1">
      <c r="A9" s="301"/>
      <c r="B9" s="302"/>
      <c r="C9" s="303"/>
      <c r="D9" s="304" t="s">
        <v>66</v>
      </c>
      <c r="E9" s="305"/>
      <c r="F9" s="305"/>
      <c r="G9" s="306"/>
      <c r="H9" s="310" t="s">
        <v>283</v>
      </c>
      <c r="I9" s="311"/>
      <c r="J9" s="311"/>
      <c r="K9" s="311"/>
      <c r="L9" s="311"/>
      <c r="M9" s="311"/>
      <c r="N9" s="311"/>
      <c r="O9" s="311"/>
      <c r="P9" s="311"/>
      <c r="Q9" s="311"/>
      <c r="R9" s="311"/>
      <c r="S9" s="312"/>
      <c r="T9" s="301"/>
      <c r="U9" s="302"/>
      <c r="V9" s="303"/>
      <c r="W9" s="313" t="s">
        <v>254</v>
      </c>
      <c r="X9" s="314"/>
      <c r="Y9" s="314"/>
      <c r="Z9" s="314"/>
      <c r="AA9" s="314"/>
      <c r="AB9" s="314"/>
      <c r="AC9" s="314"/>
      <c r="AD9" s="314"/>
      <c r="AE9" s="314"/>
      <c r="AF9" s="315"/>
      <c r="AG9" s="316" t="s">
        <v>246</v>
      </c>
      <c r="AH9" s="317"/>
      <c r="AI9" s="317"/>
      <c r="AJ9" s="317"/>
      <c r="AK9" s="317"/>
      <c r="AL9" s="317"/>
      <c r="AM9" s="318"/>
    </row>
    <row r="10" spans="1:48" s="3" customFormat="1" ht="20.25" customHeight="1">
      <c r="A10" s="27" t="s">
        <v>121</v>
      </c>
      <c r="B10" s="25"/>
      <c r="C10" s="28"/>
      <c r="D10" s="28"/>
      <c r="E10" s="26"/>
      <c r="F10" s="26"/>
      <c r="G10" s="26"/>
      <c r="H10" s="26"/>
      <c r="I10" s="26"/>
      <c r="J10" s="26"/>
      <c r="K10" s="29"/>
      <c r="L10" s="343" t="s">
        <v>169</v>
      </c>
      <c r="M10" s="344"/>
      <c r="N10" s="344"/>
      <c r="O10" s="344"/>
      <c r="P10" s="344"/>
      <c r="Q10" s="344"/>
      <c r="R10" s="344"/>
      <c r="S10" s="344"/>
      <c r="T10" s="344"/>
      <c r="U10" s="344"/>
      <c r="V10" s="344"/>
      <c r="W10" s="344"/>
      <c r="X10" s="344"/>
      <c r="Y10" s="345"/>
      <c r="Z10" s="338" t="s">
        <v>43</v>
      </c>
      <c r="AA10" s="339"/>
      <c r="AB10" s="340"/>
      <c r="AC10" s="323">
        <v>10</v>
      </c>
      <c r="AD10" s="323"/>
      <c r="AE10" s="341" t="s">
        <v>13</v>
      </c>
      <c r="AF10" s="342"/>
      <c r="AG10" s="335" t="s">
        <v>128</v>
      </c>
      <c r="AH10" s="336"/>
      <c r="AI10" s="337"/>
      <c r="AJ10" s="323">
        <v>4</v>
      </c>
      <c r="AK10" s="323"/>
      <c r="AL10" s="341" t="s">
        <v>13</v>
      </c>
      <c r="AM10" s="342"/>
      <c r="AP10" s="325"/>
      <c r="AQ10" s="325"/>
      <c r="AR10" s="325"/>
      <c r="AS10" s="325"/>
      <c r="AT10" s="325"/>
      <c r="AU10" s="325"/>
    </row>
    <row r="11" spans="1:48" s="3" customFormat="1" ht="18" customHeight="1">
      <c r="A11" s="346" t="s">
        <v>6</v>
      </c>
      <c r="B11" s="347"/>
      <c r="C11" s="347"/>
      <c r="D11" s="347"/>
      <c r="E11" s="347"/>
      <c r="F11" s="347"/>
      <c r="G11" s="347"/>
      <c r="H11" s="348"/>
      <c r="I11" s="10"/>
      <c r="J11" s="46" t="s">
        <v>144</v>
      </c>
      <c r="K11" s="47"/>
      <c r="L11" s="48"/>
      <c r="M11" s="48"/>
      <c r="N11" s="48"/>
      <c r="O11" s="48"/>
      <c r="P11" s="48"/>
      <c r="Q11" s="48"/>
      <c r="R11" s="48"/>
      <c r="S11" s="48"/>
      <c r="T11" s="48"/>
      <c r="U11" s="48"/>
      <c r="V11" s="48"/>
      <c r="W11" s="48"/>
      <c r="X11" s="48"/>
      <c r="Y11" s="10"/>
      <c r="Z11" s="46" t="s">
        <v>145</v>
      </c>
      <c r="AA11" s="47"/>
      <c r="AB11" s="48"/>
      <c r="AC11" s="48"/>
      <c r="AD11" s="48"/>
      <c r="AE11" s="48"/>
      <c r="AF11" s="48"/>
      <c r="AG11" s="48"/>
      <c r="AH11" s="48"/>
      <c r="AI11" s="48"/>
      <c r="AJ11" s="48"/>
      <c r="AK11" s="48"/>
      <c r="AL11" s="48"/>
      <c r="AM11" s="52"/>
    </row>
    <row r="12" spans="1:48" s="3" customFormat="1" ht="18" customHeight="1">
      <c r="A12" s="349"/>
      <c r="B12" s="350"/>
      <c r="C12" s="350"/>
      <c r="D12" s="350"/>
      <c r="E12" s="350"/>
      <c r="F12" s="350"/>
      <c r="G12" s="350"/>
      <c r="H12" s="351"/>
      <c r="I12" s="15"/>
      <c r="J12" s="49" t="s">
        <v>48</v>
      </c>
      <c r="K12" s="50"/>
      <c r="L12" s="51"/>
      <c r="M12" s="51"/>
      <c r="N12" s="51"/>
      <c r="O12" s="51"/>
      <c r="P12" s="51"/>
      <c r="Q12" s="51"/>
      <c r="R12" s="51"/>
      <c r="S12" s="51"/>
      <c r="T12" s="51"/>
      <c r="U12" s="50"/>
      <c r="V12" s="51"/>
      <c r="W12" s="51"/>
      <c r="X12" s="51"/>
      <c r="Y12" s="9"/>
      <c r="Z12" s="53" t="s">
        <v>47</v>
      </c>
      <c r="AA12" s="50"/>
      <c r="AB12" s="51"/>
      <c r="AC12" s="51"/>
      <c r="AD12" s="51"/>
      <c r="AE12" s="51"/>
      <c r="AF12" s="51"/>
      <c r="AG12" s="51"/>
      <c r="AH12" s="51"/>
      <c r="AI12" s="51"/>
      <c r="AJ12" s="51"/>
      <c r="AK12" s="51"/>
      <c r="AL12" s="51"/>
      <c r="AM12" s="54"/>
    </row>
    <row r="13" spans="1:48" s="3" customFormat="1" ht="9" customHeight="1">
      <c r="A13" s="55"/>
      <c r="B13" s="201"/>
      <c r="C13" s="201"/>
      <c r="D13" s="201"/>
      <c r="E13" s="201"/>
      <c r="F13" s="201"/>
      <c r="G13" s="201"/>
      <c r="H13" s="201"/>
      <c r="I13" s="57"/>
      <c r="J13" s="58"/>
      <c r="K13" s="57"/>
      <c r="L13" s="59"/>
      <c r="M13" s="59"/>
      <c r="N13" s="59"/>
      <c r="O13" s="59"/>
      <c r="P13" s="59"/>
      <c r="Q13" s="59"/>
      <c r="R13" s="59"/>
      <c r="S13" s="59"/>
      <c r="T13" s="59"/>
      <c r="U13" s="60"/>
      <c r="V13" s="59"/>
      <c r="W13" s="59"/>
      <c r="X13" s="59"/>
      <c r="Y13" s="49"/>
      <c r="Z13" s="53"/>
      <c r="AA13" s="50"/>
      <c r="AB13" s="51"/>
      <c r="AC13" s="51"/>
      <c r="AD13" s="51"/>
      <c r="AE13" s="51"/>
      <c r="AF13" s="51"/>
      <c r="AG13" s="51"/>
      <c r="AH13" s="51"/>
      <c r="AI13" s="51"/>
      <c r="AJ13" s="51"/>
      <c r="AK13" s="51"/>
      <c r="AL13" s="59"/>
      <c r="AM13" s="61"/>
    </row>
    <row r="14" spans="1:48" s="3" customFormat="1" ht="12">
      <c r="A14" s="295" t="s">
        <v>107</v>
      </c>
      <c r="B14" s="296"/>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7"/>
    </row>
    <row r="15" spans="1:48" s="3" customFormat="1" ht="4.5" customHeight="1">
      <c r="A15" s="62"/>
      <c r="B15" s="62"/>
      <c r="C15" s="62"/>
      <c r="D15" s="62"/>
      <c r="E15" s="62"/>
      <c r="F15" s="62"/>
      <c r="G15" s="62"/>
      <c r="H15" s="62"/>
      <c r="I15" s="58"/>
      <c r="J15" s="63"/>
      <c r="K15" s="57"/>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row>
    <row r="16" spans="1:48" s="3" customFormat="1" ht="19.5" customHeight="1">
      <c r="A16" s="266" t="s">
        <v>201</v>
      </c>
      <c r="B16" s="266"/>
      <c r="C16" s="266"/>
      <c r="D16" s="266"/>
      <c r="E16" s="266"/>
      <c r="F16" s="266"/>
      <c r="G16" s="266"/>
      <c r="H16" s="266"/>
      <c r="I16" s="266"/>
      <c r="J16" s="266"/>
      <c r="K16" s="266"/>
      <c r="L16" s="266"/>
      <c r="M16" s="266"/>
      <c r="N16" s="266"/>
      <c r="O16" s="266"/>
      <c r="P16" s="266"/>
      <c r="Q16" s="266"/>
      <c r="R16" s="266"/>
      <c r="S16" s="266"/>
      <c r="T16" s="266"/>
      <c r="U16" s="266"/>
      <c r="V16" s="266"/>
      <c r="W16" s="266"/>
      <c r="X16" s="265" t="s">
        <v>247</v>
      </c>
      <c r="Y16" s="265"/>
      <c r="Z16" s="265"/>
      <c r="AA16" s="267" t="s">
        <v>220</v>
      </c>
      <c r="AB16" s="268"/>
      <c r="AC16" s="268"/>
      <c r="AD16" s="268"/>
      <c r="AE16" s="268"/>
      <c r="AF16" s="268"/>
      <c r="AG16" s="268"/>
      <c r="AH16" s="268"/>
      <c r="AI16" s="268"/>
      <c r="AJ16" s="268"/>
      <c r="AK16" s="268"/>
      <c r="AL16" s="268"/>
      <c r="AM16" s="268"/>
    </row>
    <row r="17" spans="1:48" s="3" customFormat="1" ht="19.5" customHeight="1">
      <c r="A17" s="266" t="s">
        <v>122</v>
      </c>
      <c r="B17" s="266"/>
      <c r="C17" s="266"/>
      <c r="D17" s="266"/>
      <c r="E17" s="266"/>
      <c r="F17" s="266"/>
      <c r="G17" s="266"/>
      <c r="H17" s="266"/>
      <c r="I17" s="266"/>
      <c r="J17" s="266"/>
      <c r="K17" s="266"/>
      <c r="L17" s="266"/>
      <c r="M17" s="266"/>
      <c r="N17" s="266"/>
      <c r="O17" s="266"/>
      <c r="P17" s="266"/>
      <c r="Q17" s="266"/>
      <c r="R17" s="266"/>
      <c r="S17" s="266"/>
      <c r="T17" s="266"/>
      <c r="U17" s="266"/>
      <c r="V17" s="266"/>
      <c r="W17" s="266"/>
      <c r="X17" s="265" t="s">
        <v>247</v>
      </c>
      <c r="Y17" s="265"/>
      <c r="Z17" s="265"/>
      <c r="AA17" s="267" t="s">
        <v>108</v>
      </c>
      <c r="AB17" s="268"/>
      <c r="AC17" s="268"/>
      <c r="AD17" s="268"/>
      <c r="AE17" s="268"/>
      <c r="AF17" s="268"/>
      <c r="AG17" s="268"/>
      <c r="AH17" s="268"/>
      <c r="AI17" s="268"/>
      <c r="AJ17" s="268"/>
      <c r="AK17" s="268"/>
      <c r="AL17" s="268"/>
      <c r="AM17" s="268"/>
    </row>
    <row r="18" spans="1:48" s="3" customFormat="1" ht="9" customHeight="1">
      <c r="A18" s="62"/>
      <c r="B18" s="62"/>
      <c r="C18" s="62"/>
      <c r="D18" s="62"/>
      <c r="E18" s="62"/>
      <c r="F18" s="62"/>
      <c r="G18" s="62"/>
      <c r="H18" s="62"/>
      <c r="I18" s="58"/>
      <c r="J18" s="63"/>
      <c r="K18" s="57"/>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row>
    <row r="19" spans="1:48" s="3" customFormat="1" ht="12">
      <c r="A19" s="295" t="s">
        <v>109</v>
      </c>
      <c r="B19" s="296"/>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7"/>
    </row>
    <row r="20" spans="1:48" s="3" customFormat="1" ht="6" customHeight="1" thickBot="1">
      <c r="A20" s="62"/>
      <c r="B20" s="62"/>
      <c r="C20" s="62"/>
      <c r="D20" s="62"/>
      <c r="E20" s="62"/>
      <c r="F20" s="62"/>
      <c r="G20" s="62"/>
      <c r="H20" s="62"/>
      <c r="I20" s="58"/>
      <c r="J20" s="63"/>
      <c r="K20" s="57"/>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row>
    <row r="21" spans="1:48" s="3" customFormat="1" ht="19.5" customHeight="1" thickBot="1">
      <c r="A21" s="209" t="s">
        <v>186</v>
      </c>
      <c r="B21" s="62"/>
      <c r="C21" s="62"/>
      <c r="D21" s="62"/>
      <c r="E21" s="62"/>
      <c r="F21" s="62"/>
      <c r="G21" s="62"/>
      <c r="H21" s="62"/>
      <c r="I21" s="168" t="s">
        <v>141</v>
      </c>
      <c r="J21" s="63"/>
      <c r="K21" s="57"/>
      <c r="L21" s="59"/>
      <c r="M21" s="59"/>
      <c r="N21" s="59"/>
      <c r="O21" s="59"/>
      <c r="P21" s="59"/>
      <c r="Q21" s="59"/>
      <c r="R21" s="59"/>
      <c r="S21" s="59"/>
      <c r="T21" s="59"/>
      <c r="U21" s="59"/>
      <c r="V21" s="59"/>
      <c r="W21" s="59"/>
      <c r="X21" s="59"/>
      <c r="Y21" s="59"/>
      <c r="Z21" s="59"/>
      <c r="AA21" s="59"/>
      <c r="AB21" s="59"/>
      <c r="AC21" s="59"/>
      <c r="AD21" s="59"/>
      <c r="AE21" s="364" t="s">
        <v>124</v>
      </c>
      <c r="AF21" s="365"/>
      <c r="AG21" s="365"/>
      <c r="AH21" s="366"/>
      <c r="AI21" s="352">
        <f>(20*M22+5*V22)*10+AE22</f>
        <v>50</v>
      </c>
      <c r="AJ21" s="353"/>
      <c r="AK21" s="353"/>
      <c r="AL21" s="326" t="s">
        <v>12</v>
      </c>
      <c r="AM21" s="327"/>
    </row>
    <row r="22" spans="1:48" s="3" customFormat="1" ht="19.5" customHeight="1">
      <c r="A22" s="30" t="s">
        <v>39</v>
      </c>
      <c r="B22" s="31"/>
      <c r="C22" s="32"/>
      <c r="D22" s="32"/>
      <c r="E22" s="32"/>
      <c r="F22" s="32"/>
      <c r="G22" s="33"/>
      <c r="H22" s="328" t="s">
        <v>40</v>
      </c>
      <c r="I22" s="329"/>
      <c r="J22" s="329"/>
      <c r="K22" s="329"/>
      <c r="L22" s="330"/>
      <c r="M22" s="331">
        <f>COUNTIFS(職員表!$H6:$H85,$H$7,職員表!$O6:$O85,20,職員表!$I6:$I85,個票５!$L$10)</f>
        <v>0</v>
      </c>
      <c r="N22" s="331"/>
      <c r="O22" s="331"/>
      <c r="P22" s="22" t="s">
        <v>13</v>
      </c>
      <c r="Q22" s="332" t="s">
        <v>42</v>
      </c>
      <c r="R22" s="333"/>
      <c r="S22" s="333"/>
      <c r="T22" s="333"/>
      <c r="U22" s="334"/>
      <c r="V22" s="331">
        <f>COUNTIFS(職員表!$H6:$H85,$H7,職員表!$O6:$O85,5,職員表!$I6:$I85,個票５!$L$10)</f>
        <v>1</v>
      </c>
      <c r="W22" s="331"/>
      <c r="X22" s="331"/>
      <c r="Y22" s="72" t="s">
        <v>13</v>
      </c>
      <c r="Z22" s="191" t="s">
        <v>142</v>
      </c>
      <c r="AA22" s="192"/>
      <c r="AB22" s="192"/>
      <c r="AC22" s="192"/>
      <c r="AD22" s="193"/>
      <c r="AE22" s="383"/>
      <c r="AF22" s="384"/>
      <c r="AG22" s="384"/>
      <c r="AH22" s="385" t="s">
        <v>12</v>
      </c>
      <c r="AI22" s="385"/>
      <c r="AJ22" s="135" t="s">
        <v>143</v>
      </c>
      <c r="AK22" s="51"/>
      <c r="AL22" s="51"/>
      <c r="AM22" s="54"/>
      <c r="AO22" s="3">
        <f>IF(M22=0,,"有")</f>
        <v>0</v>
      </c>
    </row>
    <row r="23" spans="1:48" s="3" customFormat="1" ht="7.5" customHeight="1" thickBot="1">
      <c r="A23" s="62"/>
      <c r="B23" s="62"/>
      <c r="C23" s="62"/>
      <c r="D23" s="62"/>
      <c r="E23" s="62"/>
      <c r="F23" s="62"/>
      <c r="G23" s="62"/>
      <c r="H23" s="62"/>
      <c r="I23" s="58"/>
      <c r="J23" s="63"/>
      <c r="K23" s="57"/>
      <c r="L23" s="59"/>
      <c r="M23" s="59"/>
      <c r="N23" s="59"/>
      <c r="O23" s="59"/>
      <c r="P23" s="59"/>
      <c r="Q23" s="59"/>
      <c r="R23" s="59"/>
      <c r="S23" s="59"/>
      <c r="T23" s="59"/>
      <c r="U23" s="59"/>
      <c r="V23" s="59"/>
      <c r="W23" s="59"/>
      <c r="X23" s="199"/>
      <c r="Y23" s="199"/>
      <c r="Z23" s="199"/>
      <c r="AA23" s="199"/>
      <c r="AB23" s="199"/>
      <c r="AC23" s="199"/>
      <c r="AD23" s="48"/>
      <c r="AE23" s="59"/>
      <c r="AF23" s="59"/>
      <c r="AG23" s="59"/>
      <c r="AH23" s="59"/>
      <c r="AI23" s="59"/>
      <c r="AJ23" s="59"/>
      <c r="AK23" s="59"/>
      <c r="AL23" s="59"/>
      <c r="AM23" s="59"/>
    </row>
    <row r="24" spans="1:48" ht="19.5" customHeight="1" thickBot="1">
      <c r="A24" s="212" t="s">
        <v>212</v>
      </c>
      <c r="B24" s="66"/>
      <c r="C24" s="66"/>
      <c r="D24" s="66"/>
      <c r="E24" s="66"/>
      <c r="F24" s="66"/>
      <c r="G24" s="66"/>
      <c r="H24" s="66"/>
      <c r="I24" s="66"/>
      <c r="J24" s="210"/>
      <c r="K24" s="210"/>
      <c r="L24" s="210"/>
      <c r="M24" s="210"/>
      <c r="N24" s="210"/>
      <c r="O24" s="211"/>
      <c r="P24" s="206"/>
      <c r="Q24" s="206"/>
      <c r="R24" s="206"/>
      <c r="S24" s="213"/>
      <c r="T24" s="63"/>
      <c r="U24" s="67"/>
      <c r="V24" s="67"/>
      <c r="W24" s="201"/>
      <c r="X24" s="354" t="s">
        <v>126</v>
      </c>
      <c r="Y24" s="355"/>
      <c r="Z24" s="355"/>
      <c r="AA24" s="355"/>
      <c r="AB24" s="356"/>
      <c r="AC24" s="357" t="s">
        <v>123</v>
      </c>
      <c r="AD24" s="102" t="s">
        <v>49</v>
      </c>
      <c r="AE24" s="103"/>
      <c r="AF24" s="103"/>
      <c r="AG24" s="104"/>
      <c r="AH24" s="103"/>
      <c r="AI24" s="352">
        <f>MIN(X25,ROUNDDOWN(H37/1000,0))</f>
        <v>180</v>
      </c>
      <c r="AJ24" s="353"/>
      <c r="AK24" s="353"/>
      <c r="AL24" s="326" t="s">
        <v>12</v>
      </c>
      <c r="AM24" s="327"/>
    </row>
    <row r="25" spans="1:48">
      <c r="A25" s="212"/>
      <c r="B25" s="66"/>
      <c r="C25" s="202" t="s">
        <v>146</v>
      </c>
      <c r="D25" s="66"/>
      <c r="E25" s="66"/>
      <c r="F25" s="66"/>
      <c r="G25" s="66"/>
      <c r="H25" s="66"/>
      <c r="I25" s="66"/>
      <c r="J25" s="210"/>
      <c r="K25" s="210"/>
      <c r="L25" s="210"/>
      <c r="M25" s="210"/>
      <c r="N25" s="210"/>
      <c r="O25" s="211"/>
      <c r="P25" s="206"/>
      <c r="Q25" s="206"/>
      <c r="R25" s="206"/>
      <c r="S25" s="213"/>
      <c r="T25" s="63"/>
      <c r="U25" s="67"/>
      <c r="V25" s="67"/>
      <c r="W25" s="71"/>
      <c r="X25" s="358">
        <f>VLOOKUP(L10,[1]計算用!A3:G34,2,FALSE)</f>
        <v>180</v>
      </c>
      <c r="Y25" s="359"/>
      <c r="Z25" s="359"/>
      <c r="AA25" s="360" t="s">
        <v>12</v>
      </c>
      <c r="AB25" s="361"/>
      <c r="AC25" s="357"/>
      <c r="AD25" s="196" t="s">
        <v>25</v>
      </c>
      <c r="AE25" s="105"/>
      <c r="AF25" s="105"/>
      <c r="AG25" s="105"/>
      <c r="AH25" s="107"/>
      <c r="AI25" s="362"/>
      <c r="AJ25" s="363"/>
      <c r="AK25" s="363"/>
      <c r="AL25" s="367" t="s">
        <v>12</v>
      </c>
      <c r="AM25" s="368"/>
      <c r="AV25" s="3"/>
    </row>
    <row r="26" spans="1:48">
      <c r="A26" s="201" t="s">
        <v>147</v>
      </c>
      <c r="B26" s="62"/>
      <c r="C26" s="201"/>
      <c r="D26" s="62"/>
      <c r="E26" s="66"/>
      <c r="F26" s="62"/>
      <c r="G26" s="62"/>
      <c r="H26" s="62"/>
      <c r="I26" s="62"/>
      <c r="J26" s="67"/>
      <c r="K26" s="67"/>
      <c r="L26" s="67"/>
      <c r="M26" s="67"/>
      <c r="N26" s="67"/>
      <c r="O26" s="68"/>
      <c r="P26" s="69"/>
      <c r="Q26" s="70"/>
      <c r="R26" s="70"/>
      <c r="S26" s="67"/>
      <c r="T26" s="63"/>
      <c r="U26" s="67"/>
      <c r="V26" s="67"/>
      <c r="W26" s="71"/>
      <c r="X26" s="358"/>
      <c r="Y26" s="359"/>
      <c r="Z26" s="359"/>
      <c r="AA26" s="360"/>
      <c r="AB26" s="361"/>
      <c r="AC26" s="357"/>
      <c r="AD26" s="194" t="s">
        <v>26</v>
      </c>
      <c r="AE26" s="106"/>
      <c r="AF26" s="106"/>
      <c r="AG26" s="106"/>
      <c r="AH26" s="190"/>
      <c r="AI26" s="369">
        <f>SUM(AI24:AK25)</f>
        <v>180</v>
      </c>
      <c r="AJ26" s="370"/>
      <c r="AK26" s="370"/>
      <c r="AL26" s="371" t="s">
        <v>12</v>
      </c>
      <c r="AM26" s="372"/>
    </row>
    <row r="27" spans="1:48" ht="15" customHeight="1">
      <c r="A27" s="282" t="s">
        <v>110</v>
      </c>
      <c r="B27" s="283"/>
      <c r="C27" s="283"/>
      <c r="D27" s="283"/>
      <c r="E27" s="283"/>
      <c r="F27" s="283"/>
      <c r="G27" s="284"/>
      <c r="H27" s="283" t="s">
        <v>111</v>
      </c>
      <c r="I27" s="283"/>
      <c r="J27" s="283"/>
      <c r="K27" s="283"/>
      <c r="L27" s="283"/>
      <c r="M27" s="282" t="s">
        <v>7</v>
      </c>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84"/>
    </row>
    <row r="28" spans="1:48" ht="15" customHeight="1">
      <c r="A28" s="127" t="s">
        <v>112</v>
      </c>
      <c r="B28" s="128"/>
      <c r="C28" s="128"/>
      <c r="D28" s="128"/>
      <c r="E28" s="129"/>
      <c r="F28" s="129"/>
      <c r="G28" s="130"/>
      <c r="H28" s="285">
        <v>10000</v>
      </c>
      <c r="I28" s="285"/>
      <c r="J28" s="285"/>
      <c r="K28" s="285"/>
      <c r="L28" s="285"/>
      <c r="M28" s="286" t="s">
        <v>246</v>
      </c>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7"/>
      <c r="AM28" s="288"/>
    </row>
    <row r="29" spans="1:48" ht="15" customHeight="1">
      <c r="A29" s="73" t="s">
        <v>113</v>
      </c>
      <c r="B29" s="74"/>
      <c r="C29" s="74"/>
      <c r="D29" s="74"/>
      <c r="E29" s="75"/>
      <c r="F29" s="75"/>
      <c r="G29" s="76"/>
      <c r="H29" s="278">
        <v>10000</v>
      </c>
      <c r="I29" s="278"/>
      <c r="J29" s="278"/>
      <c r="K29" s="278"/>
      <c r="L29" s="278"/>
      <c r="M29" s="279" t="s">
        <v>245</v>
      </c>
      <c r="N29" s="280"/>
      <c r="O29" s="280"/>
      <c r="P29" s="280"/>
      <c r="Q29" s="280"/>
      <c r="R29" s="280"/>
      <c r="S29" s="280"/>
      <c r="T29" s="280"/>
      <c r="U29" s="280"/>
      <c r="V29" s="280"/>
      <c r="W29" s="280"/>
      <c r="X29" s="280"/>
      <c r="Y29" s="280"/>
      <c r="Z29" s="280"/>
      <c r="AA29" s="280"/>
      <c r="AB29" s="280"/>
      <c r="AC29" s="280"/>
      <c r="AD29" s="280"/>
      <c r="AE29" s="280"/>
      <c r="AF29" s="280"/>
      <c r="AG29" s="280"/>
      <c r="AH29" s="280"/>
      <c r="AI29" s="280"/>
      <c r="AJ29" s="280"/>
      <c r="AK29" s="280"/>
      <c r="AL29" s="280"/>
      <c r="AM29" s="281"/>
    </row>
    <row r="30" spans="1:48" ht="15" customHeight="1">
      <c r="A30" s="73" t="s">
        <v>114</v>
      </c>
      <c r="B30" s="74"/>
      <c r="C30" s="74"/>
      <c r="D30" s="74"/>
      <c r="E30" s="75"/>
      <c r="F30" s="75"/>
      <c r="G30" s="76"/>
      <c r="H30" s="278">
        <v>10000</v>
      </c>
      <c r="I30" s="278"/>
      <c r="J30" s="278"/>
      <c r="K30" s="278"/>
      <c r="L30" s="278"/>
      <c r="M30" s="279" t="s">
        <v>245</v>
      </c>
      <c r="N30" s="280"/>
      <c r="O30" s="280"/>
      <c r="P30" s="280"/>
      <c r="Q30" s="280"/>
      <c r="R30" s="280"/>
      <c r="S30" s="280"/>
      <c r="T30" s="280"/>
      <c r="U30" s="280"/>
      <c r="V30" s="280"/>
      <c r="W30" s="280"/>
      <c r="X30" s="280"/>
      <c r="Y30" s="280"/>
      <c r="Z30" s="280"/>
      <c r="AA30" s="280"/>
      <c r="AB30" s="280"/>
      <c r="AC30" s="280"/>
      <c r="AD30" s="280"/>
      <c r="AE30" s="280"/>
      <c r="AF30" s="280"/>
      <c r="AG30" s="280"/>
      <c r="AH30" s="280"/>
      <c r="AI30" s="280"/>
      <c r="AJ30" s="280"/>
      <c r="AK30" s="280"/>
      <c r="AL30" s="280"/>
      <c r="AM30" s="281"/>
    </row>
    <row r="31" spans="1:48" ht="15" customHeight="1">
      <c r="A31" s="73" t="s">
        <v>115</v>
      </c>
      <c r="B31" s="74"/>
      <c r="C31" s="74"/>
      <c r="D31" s="74"/>
      <c r="E31" s="75"/>
      <c r="F31" s="75"/>
      <c r="G31" s="76"/>
      <c r="H31" s="278">
        <v>10000</v>
      </c>
      <c r="I31" s="278"/>
      <c r="J31" s="278"/>
      <c r="K31" s="278"/>
      <c r="L31" s="278"/>
      <c r="M31" s="279" t="s">
        <v>245</v>
      </c>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1"/>
    </row>
    <row r="32" spans="1:48" ht="15" customHeight="1">
      <c r="A32" s="73" t="s">
        <v>116</v>
      </c>
      <c r="B32" s="74"/>
      <c r="C32" s="74"/>
      <c r="D32" s="74"/>
      <c r="E32" s="75"/>
      <c r="F32" s="75"/>
      <c r="G32" s="76"/>
      <c r="H32" s="278">
        <v>200000</v>
      </c>
      <c r="I32" s="278"/>
      <c r="J32" s="278"/>
      <c r="K32" s="278"/>
      <c r="L32" s="278"/>
      <c r="M32" s="279" t="s">
        <v>245</v>
      </c>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1"/>
    </row>
    <row r="33" spans="1:48" ht="15" customHeight="1">
      <c r="A33" s="73" t="s">
        <v>117</v>
      </c>
      <c r="B33" s="74"/>
      <c r="C33" s="74"/>
      <c r="D33" s="74"/>
      <c r="E33" s="75"/>
      <c r="F33" s="75"/>
      <c r="G33" s="76"/>
      <c r="H33" s="278">
        <v>10000</v>
      </c>
      <c r="I33" s="278"/>
      <c r="J33" s="278"/>
      <c r="K33" s="278"/>
      <c r="L33" s="278"/>
      <c r="M33" s="279" t="s">
        <v>245</v>
      </c>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1"/>
      <c r="AV33" s="3"/>
    </row>
    <row r="34" spans="1:48" ht="15" customHeight="1">
      <c r="A34" s="73" t="s">
        <v>118</v>
      </c>
      <c r="B34" s="74"/>
      <c r="C34" s="74"/>
      <c r="D34" s="74"/>
      <c r="E34" s="75"/>
      <c r="F34" s="75"/>
      <c r="G34" s="76"/>
      <c r="H34" s="278">
        <v>10000</v>
      </c>
      <c r="I34" s="278"/>
      <c r="J34" s="278"/>
      <c r="K34" s="278"/>
      <c r="L34" s="278"/>
      <c r="M34" s="279" t="s">
        <v>245</v>
      </c>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1"/>
    </row>
    <row r="35" spans="1:48" ht="15" customHeight="1">
      <c r="A35" s="73" t="s">
        <v>119</v>
      </c>
      <c r="B35" s="77"/>
      <c r="C35" s="77"/>
      <c r="D35" s="77"/>
      <c r="E35" s="77"/>
      <c r="F35" s="77"/>
      <c r="G35" s="78"/>
      <c r="H35" s="278">
        <v>10000</v>
      </c>
      <c r="I35" s="278"/>
      <c r="J35" s="278"/>
      <c r="K35" s="278"/>
      <c r="L35" s="278"/>
      <c r="M35" s="279" t="s">
        <v>245</v>
      </c>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1"/>
    </row>
    <row r="36" spans="1:48" ht="15" customHeight="1">
      <c r="A36" s="79" t="s">
        <v>120</v>
      </c>
      <c r="B36" s="80"/>
      <c r="C36" s="80"/>
      <c r="D36" s="80"/>
      <c r="E36" s="81"/>
      <c r="F36" s="81"/>
      <c r="G36" s="82"/>
      <c r="H36" s="269">
        <v>100000</v>
      </c>
      <c r="I36" s="269"/>
      <c r="J36" s="269"/>
      <c r="K36" s="269"/>
      <c r="L36" s="269"/>
      <c r="M36" s="270" t="s">
        <v>245</v>
      </c>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1"/>
      <c r="AK36" s="271"/>
      <c r="AL36" s="271"/>
      <c r="AM36" s="272"/>
    </row>
    <row r="37" spans="1:48" ht="15" customHeight="1">
      <c r="A37" s="83" t="s">
        <v>16</v>
      </c>
      <c r="B37" s="84"/>
      <c r="C37" s="84"/>
      <c r="D37" s="84"/>
      <c r="E37" s="84"/>
      <c r="F37" s="84"/>
      <c r="G37" s="85"/>
      <c r="H37" s="273">
        <f>SUM(H28:L36)</f>
        <v>370000</v>
      </c>
      <c r="I37" s="273"/>
      <c r="J37" s="273"/>
      <c r="K37" s="273"/>
      <c r="L37" s="274"/>
      <c r="M37" s="275"/>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7"/>
    </row>
    <row r="38" spans="1:48" ht="7.5" customHeight="1">
      <c r="A38" s="86"/>
      <c r="B38" s="86"/>
      <c r="C38" s="86"/>
      <c r="D38" s="86"/>
      <c r="E38" s="87"/>
      <c r="F38" s="87"/>
      <c r="G38" s="87"/>
      <c r="H38" s="87"/>
      <c r="I38" s="87"/>
      <c r="J38" s="88"/>
      <c r="K38" s="88"/>
      <c r="L38" s="88"/>
      <c r="M38" s="88"/>
      <c r="N38" s="88"/>
      <c r="O38" s="89"/>
      <c r="P38" s="89"/>
      <c r="Q38" s="89"/>
      <c r="R38" s="89"/>
      <c r="S38" s="89"/>
      <c r="T38" s="89"/>
      <c r="U38" s="89"/>
      <c r="V38" s="89"/>
      <c r="W38" s="89"/>
      <c r="X38" s="89"/>
      <c r="Y38" s="89"/>
      <c r="Z38" s="89"/>
      <c r="AA38" s="89"/>
      <c r="AB38" s="89"/>
      <c r="AC38" s="89"/>
      <c r="AD38" s="89"/>
      <c r="AE38" s="89"/>
      <c r="AF38" s="89"/>
      <c r="AG38" s="89"/>
      <c r="AH38" s="141"/>
      <c r="AI38" s="89"/>
      <c r="AJ38" s="89"/>
      <c r="AK38" s="89"/>
      <c r="AL38" s="89"/>
      <c r="AM38" s="89"/>
    </row>
    <row r="39" spans="1:48" ht="19.5" customHeight="1" thickBot="1">
      <c r="A39" s="212" t="s">
        <v>213</v>
      </c>
      <c r="B39" s="66"/>
      <c r="C39" s="66"/>
      <c r="D39" s="66"/>
      <c r="E39" s="66"/>
      <c r="F39" s="66"/>
      <c r="G39" s="66"/>
      <c r="H39" s="66"/>
      <c r="I39" s="66"/>
      <c r="J39" s="210"/>
      <c r="K39" s="210"/>
      <c r="L39" s="210"/>
      <c r="M39" s="210"/>
      <c r="N39" s="210"/>
      <c r="O39" s="211"/>
      <c r="P39" s="206"/>
      <c r="Q39" s="206"/>
      <c r="R39" s="206"/>
      <c r="S39" s="210"/>
      <c r="T39" s="207"/>
      <c r="U39" s="210"/>
      <c r="V39" s="67"/>
      <c r="W39" s="201"/>
      <c r="X39" s="289" t="s">
        <v>126</v>
      </c>
      <c r="Y39" s="290"/>
      <c r="Z39" s="290"/>
      <c r="AA39" s="290"/>
      <c r="AB39" s="291"/>
      <c r="AC39" s="392"/>
      <c r="AD39" s="198"/>
      <c r="AE39" s="198"/>
      <c r="AF39" s="198"/>
      <c r="AG39" s="198"/>
      <c r="AH39" s="198"/>
      <c r="AI39" s="393"/>
      <c r="AJ39" s="393"/>
      <c r="AK39" s="393"/>
      <c r="AL39" s="394"/>
      <c r="AM39" s="394"/>
    </row>
    <row r="40" spans="1:48" ht="13.8" thickBot="1">
      <c r="A40" s="212"/>
      <c r="B40" s="66"/>
      <c r="C40" s="202" t="s">
        <v>183</v>
      </c>
      <c r="D40" s="66"/>
      <c r="E40" s="66"/>
      <c r="F40" s="66"/>
      <c r="G40" s="66"/>
      <c r="H40" s="66"/>
      <c r="I40" s="66"/>
      <c r="J40" s="210"/>
      <c r="K40" s="210"/>
      <c r="L40" s="210"/>
      <c r="M40" s="210"/>
      <c r="N40" s="210"/>
      <c r="O40" s="211"/>
      <c r="P40" s="206"/>
      <c r="Q40" s="206"/>
      <c r="R40" s="206"/>
      <c r="S40" s="210"/>
      <c r="T40" s="207"/>
      <c r="U40" s="210"/>
      <c r="V40" s="67"/>
      <c r="W40" s="71"/>
      <c r="X40" s="395">
        <f>VLOOKUP(L10,[1]計算用!A3:G34,5,FALSE)</f>
        <v>3000</v>
      </c>
      <c r="Y40" s="396"/>
      <c r="Z40" s="396"/>
      <c r="AA40" s="397" t="s">
        <v>12</v>
      </c>
      <c r="AB40" s="398"/>
      <c r="AC40" s="392"/>
      <c r="AD40" s="198"/>
      <c r="AE40" s="364" t="s">
        <v>123</v>
      </c>
      <c r="AF40" s="365"/>
      <c r="AG40" s="365"/>
      <c r="AH40" s="366"/>
      <c r="AI40" s="399">
        <f>IF(OR(L10=[1]計算用!A7, L10=[1]計算用!A17,L10=[1]計算用!A18,L10=[1]計算用!A19,L10=[1]計算用!A20,L10=[1]計算用!A21,L10=[1]計算用!A22,L10=[1]計算用!A23),MIN(X40,ROUNDDOWN(H50/1000,0)),"")</f>
        <v>0</v>
      </c>
      <c r="AJ40" s="400"/>
      <c r="AK40" s="400"/>
      <c r="AL40" s="326" t="s">
        <v>12</v>
      </c>
      <c r="AM40" s="327"/>
      <c r="AV40" s="3"/>
    </row>
    <row r="41" spans="1:48" ht="15" customHeight="1">
      <c r="A41" s="282" t="s">
        <v>110</v>
      </c>
      <c r="B41" s="283"/>
      <c r="C41" s="283"/>
      <c r="D41" s="283"/>
      <c r="E41" s="283"/>
      <c r="F41" s="283"/>
      <c r="G41" s="284"/>
      <c r="H41" s="283" t="s">
        <v>111</v>
      </c>
      <c r="I41" s="283"/>
      <c r="J41" s="283"/>
      <c r="K41" s="283"/>
      <c r="L41" s="283"/>
      <c r="M41" s="282" t="s">
        <v>7</v>
      </c>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4"/>
    </row>
    <row r="42" spans="1:48" ht="15" customHeight="1">
      <c r="A42" s="73" t="s">
        <v>184</v>
      </c>
      <c r="B42" s="74"/>
      <c r="C42" s="74"/>
      <c r="D42" s="74"/>
      <c r="E42" s="75"/>
      <c r="F42" s="75"/>
      <c r="G42" s="76"/>
      <c r="H42" s="285"/>
      <c r="I42" s="285"/>
      <c r="J42" s="285"/>
      <c r="K42" s="285"/>
      <c r="L42" s="285"/>
      <c r="M42" s="286"/>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8"/>
    </row>
    <row r="43" spans="1:48" ht="15" customHeight="1">
      <c r="A43" s="146" t="s">
        <v>190</v>
      </c>
      <c r="B43" s="74"/>
      <c r="C43" s="74"/>
      <c r="D43" s="74"/>
      <c r="E43" s="75"/>
      <c r="F43" s="75"/>
      <c r="G43" s="76"/>
      <c r="H43" s="278"/>
      <c r="I43" s="278"/>
      <c r="J43" s="278"/>
      <c r="K43" s="278"/>
      <c r="L43" s="278"/>
      <c r="M43" s="279"/>
      <c r="N43" s="280"/>
      <c r="O43" s="280"/>
      <c r="P43" s="280"/>
      <c r="Q43" s="280"/>
      <c r="R43" s="280"/>
      <c r="S43" s="280"/>
      <c r="T43" s="280"/>
      <c r="U43" s="280"/>
      <c r="V43" s="280"/>
      <c r="W43" s="280"/>
      <c r="X43" s="280"/>
      <c r="Y43" s="280"/>
      <c r="Z43" s="280"/>
      <c r="AA43" s="280"/>
      <c r="AB43" s="280"/>
      <c r="AC43" s="280"/>
      <c r="AD43" s="280"/>
      <c r="AE43" s="280"/>
      <c r="AF43" s="280"/>
      <c r="AG43" s="280"/>
      <c r="AH43" s="280"/>
      <c r="AI43" s="280"/>
      <c r="AJ43" s="280"/>
      <c r="AK43" s="280"/>
      <c r="AL43" s="280"/>
      <c r="AM43" s="281"/>
    </row>
    <row r="44" spans="1:48" ht="15" customHeight="1">
      <c r="A44" s="146" t="s">
        <v>116</v>
      </c>
      <c r="B44" s="74"/>
      <c r="C44" s="74"/>
      <c r="D44" s="74"/>
      <c r="E44" s="75"/>
      <c r="F44" s="75"/>
      <c r="G44" s="76"/>
      <c r="H44" s="278"/>
      <c r="I44" s="278"/>
      <c r="J44" s="278"/>
      <c r="K44" s="278"/>
      <c r="L44" s="278"/>
      <c r="M44" s="279"/>
      <c r="N44" s="280"/>
      <c r="O44" s="280"/>
      <c r="P44" s="280"/>
      <c r="Q44" s="280"/>
      <c r="R44" s="280"/>
      <c r="S44" s="280"/>
      <c r="T44" s="280"/>
      <c r="U44" s="280"/>
      <c r="V44" s="280"/>
      <c r="W44" s="280"/>
      <c r="X44" s="280"/>
      <c r="Y44" s="280"/>
      <c r="Z44" s="280"/>
      <c r="AA44" s="280"/>
      <c r="AB44" s="280"/>
      <c r="AC44" s="280"/>
      <c r="AD44" s="280"/>
      <c r="AE44" s="280"/>
      <c r="AF44" s="280"/>
      <c r="AG44" s="280"/>
      <c r="AH44" s="280"/>
      <c r="AI44" s="280"/>
      <c r="AJ44" s="280"/>
      <c r="AK44" s="280"/>
      <c r="AL44" s="280"/>
      <c r="AM44" s="281"/>
    </row>
    <row r="45" spans="1:48" ht="15" customHeight="1">
      <c r="A45" s="73" t="s">
        <v>117</v>
      </c>
      <c r="B45" s="74"/>
      <c r="C45" s="74"/>
      <c r="D45" s="74"/>
      <c r="E45" s="75"/>
      <c r="F45" s="75"/>
      <c r="G45" s="76"/>
      <c r="H45" s="278"/>
      <c r="I45" s="278"/>
      <c r="J45" s="278"/>
      <c r="K45" s="278"/>
      <c r="L45" s="278"/>
      <c r="M45" s="279"/>
      <c r="N45" s="280"/>
      <c r="O45" s="280"/>
      <c r="P45" s="280"/>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1"/>
    </row>
    <row r="46" spans="1:48" ht="15" customHeight="1">
      <c r="A46" s="73" t="s">
        <v>115</v>
      </c>
      <c r="B46" s="74"/>
      <c r="C46" s="74"/>
      <c r="D46" s="74"/>
      <c r="E46" s="75"/>
      <c r="F46" s="75"/>
      <c r="G46" s="76"/>
      <c r="H46" s="278"/>
      <c r="I46" s="278"/>
      <c r="J46" s="278"/>
      <c r="K46" s="278"/>
      <c r="L46" s="278"/>
      <c r="M46" s="279"/>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0"/>
      <c r="AM46" s="281"/>
    </row>
    <row r="47" spans="1:48" ht="15" customHeight="1">
      <c r="A47" s="73" t="s">
        <v>118</v>
      </c>
      <c r="B47" s="74"/>
      <c r="C47" s="74"/>
      <c r="D47" s="74"/>
      <c r="E47" s="75"/>
      <c r="F47" s="75"/>
      <c r="G47" s="76"/>
      <c r="H47" s="278"/>
      <c r="I47" s="278"/>
      <c r="J47" s="278"/>
      <c r="K47" s="278"/>
      <c r="L47" s="278"/>
      <c r="M47" s="279"/>
      <c r="N47" s="280"/>
      <c r="O47" s="280"/>
      <c r="P47" s="280"/>
      <c r="Q47" s="280"/>
      <c r="R47" s="280"/>
      <c r="S47" s="280"/>
      <c r="T47" s="280"/>
      <c r="U47" s="280"/>
      <c r="V47" s="280"/>
      <c r="W47" s="280"/>
      <c r="X47" s="280"/>
      <c r="Y47" s="280"/>
      <c r="Z47" s="280"/>
      <c r="AA47" s="280"/>
      <c r="AB47" s="280"/>
      <c r="AC47" s="280"/>
      <c r="AD47" s="280"/>
      <c r="AE47" s="280"/>
      <c r="AF47" s="280"/>
      <c r="AG47" s="280"/>
      <c r="AH47" s="280"/>
      <c r="AI47" s="280"/>
      <c r="AJ47" s="280"/>
      <c r="AK47" s="280"/>
      <c r="AL47" s="280"/>
      <c r="AM47" s="281"/>
    </row>
    <row r="48" spans="1:48" ht="15" customHeight="1">
      <c r="A48" s="73" t="s">
        <v>119</v>
      </c>
      <c r="B48" s="77"/>
      <c r="C48" s="77"/>
      <c r="D48" s="77"/>
      <c r="E48" s="77"/>
      <c r="F48" s="77"/>
      <c r="G48" s="78"/>
      <c r="H48" s="278"/>
      <c r="I48" s="278"/>
      <c r="J48" s="278"/>
      <c r="K48" s="278"/>
      <c r="L48" s="278"/>
      <c r="M48" s="279"/>
      <c r="N48" s="280"/>
      <c r="O48" s="280"/>
      <c r="P48" s="280"/>
      <c r="Q48" s="280"/>
      <c r="R48" s="280"/>
      <c r="S48" s="280"/>
      <c r="T48" s="280"/>
      <c r="U48" s="280"/>
      <c r="V48" s="280"/>
      <c r="W48" s="280"/>
      <c r="X48" s="280"/>
      <c r="Y48" s="280"/>
      <c r="Z48" s="280"/>
      <c r="AA48" s="280"/>
      <c r="AB48" s="280"/>
      <c r="AC48" s="280"/>
      <c r="AD48" s="280"/>
      <c r="AE48" s="280"/>
      <c r="AF48" s="280"/>
      <c r="AG48" s="280"/>
      <c r="AH48" s="280"/>
      <c r="AI48" s="280"/>
      <c r="AJ48" s="280"/>
      <c r="AK48" s="280"/>
      <c r="AL48" s="280"/>
      <c r="AM48" s="281"/>
    </row>
    <row r="49" spans="1:46" ht="15" customHeight="1">
      <c r="A49" s="79" t="s">
        <v>120</v>
      </c>
      <c r="B49" s="80"/>
      <c r="C49" s="80"/>
      <c r="D49" s="80"/>
      <c r="E49" s="81"/>
      <c r="F49" s="81"/>
      <c r="G49" s="82"/>
      <c r="H49" s="269"/>
      <c r="I49" s="269"/>
      <c r="J49" s="269"/>
      <c r="K49" s="269"/>
      <c r="L49" s="269"/>
      <c r="M49" s="270"/>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2"/>
    </row>
    <row r="50" spans="1:46" ht="15" customHeight="1">
      <c r="A50" s="83" t="s">
        <v>16</v>
      </c>
      <c r="B50" s="84"/>
      <c r="C50" s="84"/>
      <c r="D50" s="84"/>
      <c r="E50" s="84"/>
      <c r="F50" s="84"/>
      <c r="G50" s="85"/>
      <c r="H50" s="273">
        <f>SUM(H42:L49)</f>
        <v>0</v>
      </c>
      <c r="I50" s="273"/>
      <c r="J50" s="273"/>
      <c r="K50" s="273"/>
      <c r="L50" s="274"/>
      <c r="M50" s="275"/>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7"/>
    </row>
    <row r="51" spans="1:46" ht="7.5" customHeight="1" thickBot="1">
      <c r="A51" s="86"/>
      <c r="B51" s="86"/>
      <c r="C51" s="86"/>
      <c r="D51" s="86"/>
      <c r="E51" s="87"/>
      <c r="F51" s="87"/>
      <c r="G51" s="87"/>
      <c r="H51" s="87"/>
      <c r="I51" s="87"/>
      <c r="J51" s="88"/>
      <c r="K51" s="88"/>
      <c r="L51" s="88"/>
      <c r="M51" s="88"/>
      <c r="N51" s="88"/>
      <c r="O51" s="89"/>
      <c r="P51" s="89"/>
      <c r="Q51" s="89"/>
      <c r="R51" s="89"/>
      <c r="S51" s="89"/>
      <c r="T51" s="89"/>
      <c r="U51" s="89"/>
      <c r="V51" s="89"/>
      <c r="W51" s="89"/>
      <c r="X51" s="89"/>
      <c r="Y51" s="89"/>
      <c r="Z51" s="89"/>
      <c r="AA51" s="89"/>
      <c r="AB51" s="89"/>
      <c r="AC51" s="89"/>
      <c r="AD51" s="89"/>
      <c r="AE51" s="89"/>
      <c r="AF51" s="89"/>
      <c r="AG51" s="89"/>
      <c r="AH51" s="140"/>
      <c r="AI51" s="89"/>
      <c r="AJ51" s="89"/>
      <c r="AK51" s="89"/>
      <c r="AL51" s="89"/>
      <c r="AM51" s="89"/>
    </row>
    <row r="52" spans="1:46" s="3" customFormat="1" ht="19.5" customHeight="1" thickBot="1">
      <c r="A52" s="209" t="s">
        <v>244</v>
      </c>
      <c r="B52" s="66"/>
      <c r="C52" s="66"/>
      <c r="D52" s="66"/>
      <c r="E52" s="66"/>
      <c r="F52" s="66"/>
      <c r="G52" s="66"/>
      <c r="H52" s="66"/>
      <c r="I52" s="208"/>
      <c r="J52" s="207"/>
      <c r="K52" s="206"/>
      <c r="L52" s="205"/>
      <c r="M52" s="205"/>
      <c r="N52" s="205"/>
      <c r="O52" s="205"/>
      <c r="P52" s="205"/>
      <c r="Q52" s="205"/>
      <c r="R52" s="205"/>
      <c r="S52" s="205"/>
      <c r="T52" s="205"/>
      <c r="U52" s="205"/>
      <c r="V52" s="205"/>
      <c r="W52" s="205"/>
      <c r="X52" s="205"/>
      <c r="Y52" s="205"/>
      <c r="Z52" s="205"/>
      <c r="AA52" s="205"/>
      <c r="AB52" s="205"/>
      <c r="AC52" s="205"/>
      <c r="AD52" s="59"/>
      <c r="AE52" s="364" t="s">
        <v>125</v>
      </c>
      <c r="AF52" s="365"/>
      <c r="AG52" s="365"/>
      <c r="AH52" s="366"/>
      <c r="AI52" s="386">
        <f>IF(L10=A54,ROUNDDOWN(X54*AI54/1000,0),IF(L10=A55,ROUNDDOWN(X55*AI55/1000,0),IF(NOT(OR(L10=A54,L10=A55)),ROUNDDOWN(X53*AI53/1000,0))))</f>
        <v>0</v>
      </c>
      <c r="AJ52" s="387"/>
      <c r="AK52" s="387"/>
      <c r="AL52" s="326" t="s">
        <v>12</v>
      </c>
      <c r="AM52" s="327"/>
    </row>
    <row r="53" spans="1:46" s="3" customFormat="1" ht="15.75" customHeight="1">
      <c r="A53" s="332" t="s">
        <v>148</v>
      </c>
      <c r="B53" s="333"/>
      <c r="C53" s="333"/>
      <c r="D53" s="333"/>
      <c r="E53" s="333"/>
      <c r="F53" s="333"/>
      <c r="G53" s="333"/>
      <c r="H53" s="333"/>
      <c r="I53" s="333"/>
      <c r="J53" s="333"/>
      <c r="K53" s="333"/>
      <c r="L53" s="333"/>
      <c r="M53" s="333"/>
      <c r="N53" s="333"/>
      <c r="O53" s="333"/>
      <c r="P53" s="333"/>
      <c r="Q53" s="333"/>
      <c r="R53" s="333"/>
      <c r="S53" s="333"/>
      <c r="T53" s="333"/>
      <c r="U53" s="333"/>
      <c r="V53" s="333"/>
      <c r="W53" s="334"/>
      <c r="X53" s="375">
        <v>2000</v>
      </c>
      <c r="Y53" s="375"/>
      <c r="Z53" s="375"/>
      <c r="AA53" s="376" t="s">
        <v>23</v>
      </c>
      <c r="AB53" s="377"/>
      <c r="AC53" s="332" t="s">
        <v>24</v>
      </c>
      <c r="AD53" s="333"/>
      <c r="AE53" s="333"/>
      <c r="AF53" s="333"/>
      <c r="AG53" s="333"/>
      <c r="AH53" s="334"/>
      <c r="AI53" s="413"/>
      <c r="AJ53" s="414"/>
      <c r="AK53" s="414"/>
      <c r="AL53" s="390" t="s">
        <v>13</v>
      </c>
      <c r="AM53" s="391"/>
    </row>
    <row r="54" spans="1:46" s="3" customFormat="1" ht="15.75" customHeight="1">
      <c r="A54" s="332" t="s">
        <v>149</v>
      </c>
      <c r="B54" s="333"/>
      <c r="C54" s="333"/>
      <c r="D54" s="333"/>
      <c r="E54" s="333"/>
      <c r="F54" s="333"/>
      <c r="G54" s="333"/>
      <c r="H54" s="333"/>
      <c r="I54" s="333"/>
      <c r="J54" s="333"/>
      <c r="K54" s="333"/>
      <c r="L54" s="333"/>
      <c r="M54" s="333"/>
      <c r="N54" s="333"/>
      <c r="O54" s="333"/>
      <c r="P54" s="333"/>
      <c r="Q54" s="333"/>
      <c r="R54" s="333"/>
      <c r="S54" s="333"/>
      <c r="T54" s="333"/>
      <c r="U54" s="333"/>
      <c r="V54" s="333"/>
      <c r="W54" s="334"/>
      <c r="X54" s="375">
        <v>1500</v>
      </c>
      <c r="Y54" s="375"/>
      <c r="Z54" s="375"/>
      <c r="AA54" s="376" t="s">
        <v>23</v>
      </c>
      <c r="AB54" s="377"/>
      <c r="AC54" s="332" t="s">
        <v>24</v>
      </c>
      <c r="AD54" s="333"/>
      <c r="AE54" s="333"/>
      <c r="AF54" s="333"/>
      <c r="AG54" s="333"/>
      <c r="AH54" s="334"/>
      <c r="AI54" s="415"/>
      <c r="AJ54" s="416"/>
      <c r="AK54" s="416"/>
      <c r="AL54" s="341" t="s">
        <v>13</v>
      </c>
      <c r="AM54" s="342"/>
    </row>
    <row r="55" spans="1:46" s="3" customFormat="1" ht="15.75" customHeight="1">
      <c r="A55" s="332" t="s">
        <v>150</v>
      </c>
      <c r="B55" s="333"/>
      <c r="C55" s="333"/>
      <c r="D55" s="333"/>
      <c r="E55" s="333"/>
      <c r="F55" s="333"/>
      <c r="G55" s="333"/>
      <c r="H55" s="333"/>
      <c r="I55" s="333"/>
      <c r="J55" s="333"/>
      <c r="K55" s="333"/>
      <c r="L55" s="333"/>
      <c r="M55" s="333"/>
      <c r="N55" s="333"/>
      <c r="O55" s="333"/>
      <c r="P55" s="333"/>
      <c r="Q55" s="333"/>
      <c r="R55" s="333"/>
      <c r="S55" s="333"/>
      <c r="T55" s="333"/>
      <c r="U55" s="333"/>
      <c r="V55" s="333"/>
      <c r="W55" s="334"/>
      <c r="X55" s="375">
        <v>2500</v>
      </c>
      <c r="Y55" s="375"/>
      <c r="Z55" s="375"/>
      <c r="AA55" s="376" t="s">
        <v>23</v>
      </c>
      <c r="AB55" s="377"/>
      <c r="AC55" s="332" t="s">
        <v>24</v>
      </c>
      <c r="AD55" s="333"/>
      <c r="AE55" s="333"/>
      <c r="AF55" s="333"/>
      <c r="AG55" s="333"/>
      <c r="AH55" s="334"/>
      <c r="AI55" s="415"/>
      <c r="AJ55" s="416"/>
      <c r="AK55" s="416"/>
      <c r="AL55" s="341" t="s">
        <v>13</v>
      </c>
      <c r="AM55" s="342"/>
    </row>
    <row r="56" spans="1:46" s="3" customFormat="1" ht="7.5" customHeight="1" thickBot="1">
      <c r="A56" s="62"/>
      <c r="B56" s="62"/>
      <c r="C56" s="62"/>
      <c r="D56" s="62"/>
      <c r="E56" s="62"/>
      <c r="F56" s="62"/>
      <c r="G56" s="62"/>
      <c r="H56" s="62"/>
      <c r="I56" s="58"/>
      <c r="J56" s="63"/>
      <c r="K56" s="57"/>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row>
    <row r="57" spans="1:46" s="3" customFormat="1" ht="19.5" customHeight="1" thickBot="1">
      <c r="A57" s="209" t="s">
        <v>151</v>
      </c>
      <c r="B57" s="206"/>
      <c r="C57" s="66"/>
      <c r="D57" s="66"/>
      <c r="E57" s="66"/>
      <c r="F57" s="66"/>
      <c r="G57" s="66"/>
      <c r="H57" s="66"/>
      <c r="I57" s="208"/>
      <c r="J57" s="207"/>
      <c r="K57" s="206"/>
      <c r="L57" s="205"/>
      <c r="M57" s="205"/>
      <c r="N57" s="205"/>
      <c r="O57" s="203"/>
      <c r="P57" s="203"/>
      <c r="Q57" s="203"/>
      <c r="R57" s="203"/>
      <c r="S57" s="203"/>
      <c r="T57" s="204"/>
      <c r="U57" s="204"/>
      <c r="V57" s="204"/>
      <c r="W57" s="204"/>
      <c r="X57" s="289" t="s">
        <v>126</v>
      </c>
      <c r="Y57" s="290"/>
      <c r="Z57" s="290"/>
      <c r="AA57" s="290"/>
      <c r="AB57" s="291"/>
      <c r="AC57" s="382" t="s">
        <v>123</v>
      </c>
      <c r="AD57" s="102" t="s">
        <v>29</v>
      </c>
      <c r="AE57" s="103"/>
      <c r="AF57" s="103"/>
      <c r="AG57" s="103"/>
      <c r="AH57" s="108"/>
      <c r="AI57" s="352">
        <f>MIN(X58,ROUNDDOWN(H70/1000,0))</f>
        <v>0</v>
      </c>
      <c r="AJ57" s="353"/>
      <c r="AK57" s="353"/>
      <c r="AL57" s="326" t="s">
        <v>12</v>
      </c>
      <c r="AM57" s="327"/>
    </row>
    <row r="58" spans="1:46" s="3" customFormat="1" ht="12">
      <c r="A58" s="203"/>
      <c r="B58" s="202" t="s">
        <v>152</v>
      </c>
      <c r="C58" s="66"/>
      <c r="D58" s="66"/>
      <c r="E58" s="66"/>
      <c r="F58" s="66"/>
      <c r="G58" s="66"/>
      <c r="H58" s="66"/>
      <c r="I58" s="66"/>
      <c r="J58" s="66"/>
      <c r="K58" s="66"/>
      <c r="L58" s="66"/>
      <c r="M58" s="66"/>
      <c r="N58" s="66"/>
      <c r="O58" s="66"/>
      <c r="P58" s="66"/>
      <c r="Q58" s="66"/>
      <c r="R58" s="66"/>
      <c r="S58" s="66"/>
      <c r="T58" s="66"/>
      <c r="U58" s="66"/>
      <c r="V58" s="66"/>
      <c r="W58" s="66"/>
      <c r="X58" s="378">
        <f>VLOOKUP(L10,[1]計算用!A3:G34,6,FALSE)</f>
        <v>0</v>
      </c>
      <c r="Y58" s="379"/>
      <c r="Z58" s="379"/>
      <c r="AA58" s="380" t="s">
        <v>12</v>
      </c>
      <c r="AB58" s="381"/>
      <c r="AC58" s="357"/>
      <c r="AD58" s="196" t="s">
        <v>25</v>
      </c>
      <c r="AE58" s="197"/>
      <c r="AF58" s="197"/>
      <c r="AG58" s="197"/>
      <c r="AH58" s="109"/>
      <c r="AI58" s="362">
        <v>0</v>
      </c>
      <c r="AJ58" s="363"/>
      <c r="AK58" s="363"/>
      <c r="AL58" s="367" t="s">
        <v>12</v>
      </c>
      <c r="AM58" s="368"/>
    </row>
    <row r="59" spans="1:46" s="3" customFormat="1" ht="12">
      <c r="A59" s="201" t="s">
        <v>129</v>
      </c>
      <c r="B59" s="62"/>
      <c r="C59" s="62"/>
      <c r="D59" s="62"/>
      <c r="E59" s="62"/>
      <c r="F59" s="62"/>
      <c r="G59" s="62"/>
      <c r="H59" s="62"/>
      <c r="I59" s="62"/>
      <c r="J59" s="62"/>
      <c r="K59" s="62"/>
      <c r="L59" s="62"/>
      <c r="M59" s="62"/>
      <c r="N59" s="62"/>
      <c r="O59" s="62"/>
      <c r="P59" s="62"/>
      <c r="Q59" s="62"/>
      <c r="R59" s="62"/>
      <c r="S59" s="62"/>
      <c r="T59" s="62"/>
      <c r="U59" s="62"/>
      <c r="V59" s="62"/>
      <c r="W59" s="62"/>
      <c r="X59" s="378" t="e">
        <f>VLOOKUP(L30,[1]計算用!A24:G52,5,FALSE)</f>
        <v>#N/A</v>
      </c>
      <c r="Y59" s="379"/>
      <c r="Z59" s="379"/>
      <c r="AA59" s="380"/>
      <c r="AB59" s="381"/>
      <c r="AC59" s="357"/>
      <c r="AD59" s="194" t="s">
        <v>26</v>
      </c>
      <c r="AE59" s="195"/>
      <c r="AF59" s="195"/>
      <c r="AG59" s="195"/>
      <c r="AH59" s="110"/>
      <c r="AI59" s="369">
        <f>SUM(AI57:AK58)</f>
        <v>0</v>
      </c>
      <c r="AJ59" s="370"/>
      <c r="AK59" s="370"/>
      <c r="AL59" s="371" t="s">
        <v>12</v>
      </c>
      <c r="AM59" s="372"/>
      <c r="AT59" s="4"/>
    </row>
    <row r="60" spans="1:46" ht="15" customHeight="1">
      <c r="A60" s="282" t="s">
        <v>110</v>
      </c>
      <c r="B60" s="283"/>
      <c r="C60" s="283"/>
      <c r="D60" s="283"/>
      <c r="E60" s="283"/>
      <c r="F60" s="283"/>
      <c r="G60" s="284"/>
      <c r="H60" s="283" t="s">
        <v>111</v>
      </c>
      <c r="I60" s="283"/>
      <c r="J60" s="283"/>
      <c r="K60" s="283"/>
      <c r="L60" s="283"/>
      <c r="M60" s="282" t="s">
        <v>7</v>
      </c>
      <c r="N60" s="283"/>
      <c r="O60" s="283"/>
      <c r="P60" s="283"/>
      <c r="Q60" s="283"/>
      <c r="R60" s="283"/>
      <c r="S60" s="283"/>
      <c r="T60" s="283"/>
      <c r="U60" s="283"/>
      <c r="V60" s="283"/>
      <c r="W60" s="283"/>
      <c r="X60" s="283"/>
      <c r="Y60" s="283"/>
      <c r="Z60" s="283"/>
      <c r="AA60" s="283"/>
      <c r="AB60" s="283"/>
      <c r="AC60" s="283"/>
      <c r="AD60" s="283"/>
      <c r="AE60" s="283"/>
      <c r="AF60" s="283"/>
      <c r="AG60" s="283"/>
      <c r="AH60" s="283"/>
      <c r="AI60" s="283"/>
      <c r="AJ60" s="283"/>
      <c r="AK60" s="283"/>
      <c r="AL60" s="283"/>
      <c r="AM60" s="284"/>
    </row>
    <row r="61" spans="1:46" ht="15" customHeight="1">
      <c r="A61" s="127" t="s">
        <v>112</v>
      </c>
      <c r="B61" s="128"/>
      <c r="C61" s="128"/>
      <c r="D61" s="128"/>
      <c r="E61" s="129"/>
      <c r="F61" s="129"/>
      <c r="G61" s="130"/>
      <c r="H61" s="285"/>
      <c r="I61" s="285"/>
      <c r="J61" s="285"/>
      <c r="K61" s="285"/>
      <c r="L61" s="285"/>
      <c r="M61" s="286"/>
      <c r="N61" s="287"/>
      <c r="O61" s="287"/>
      <c r="P61" s="287"/>
      <c r="Q61" s="287"/>
      <c r="R61" s="287"/>
      <c r="S61" s="287"/>
      <c r="T61" s="287"/>
      <c r="U61" s="287"/>
      <c r="V61" s="287"/>
      <c r="W61" s="287"/>
      <c r="X61" s="287"/>
      <c r="Y61" s="287"/>
      <c r="Z61" s="287"/>
      <c r="AA61" s="287"/>
      <c r="AB61" s="287"/>
      <c r="AC61" s="287"/>
      <c r="AD61" s="287"/>
      <c r="AE61" s="287"/>
      <c r="AF61" s="287"/>
      <c r="AG61" s="287"/>
      <c r="AH61" s="287"/>
      <c r="AI61" s="287"/>
      <c r="AJ61" s="287"/>
      <c r="AK61" s="287"/>
      <c r="AL61" s="287"/>
      <c r="AM61" s="288"/>
    </row>
    <row r="62" spans="1:46" ht="15" customHeight="1">
      <c r="A62" s="73" t="s">
        <v>113</v>
      </c>
      <c r="B62" s="74"/>
      <c r="C62" s="74"/>
      <c r="D62" s="74"/>
      <c r="E62" s="75"/>
      <c r="F62" s="75"/>
      <c r="G62" s="76"/>
      <c r="H62" s="278"/>
      <c r="I62" s="278"/>
      <c r="J62" s="278"/>
      <c r="K62" s="278"/>
      <c r="L62" s="278"/>
      <c r="M62" s="279"/>
      <c r="N62" s="280"/>
      <c r="O62" s="280"/>
      <c r="P62" s="280"/>
      <c r="Q62" s="280"/>
      <c r="R62" s="280"/>
      <c r="S62" s="280"/>
      <c r="T62" s="280"/>
      <c r="U62" s="280"/>
      <c r="V62" s="280"/>
      <c r="W62" s="280"/>
      <c r="X62" s="280"/>
      <c r="Y62" s="280"/>
      <c r="Z62" s="280"/>
      <c r="AA62" s="280"/>
      <c r="AB62" s="280"/>
      <c r="AC62" s="280"/>
      <c r="AD62" s="280"/>
      <c r="AE62" s="280"/>
      <c r="AF62" s="280"/>
      <c r="AG62" s="280"/>
      <c r="AH62" s="280"/>
      <c r="AI62" s="280"/>
      <c r="AJ62" s="280"/>
      <c r="AK62" s="280"/>
      <c r="AL62" s="280"/>
      <c r="AM62" s="281"/>
    </row>
    <row r="63" spans="1:46" ht="15" customHeight="1">
      <c r="A63" s="73" t="s">
        <v>114</v>
      </c>
      <c r="B63" s="74"/>
      <c r="C63" s="74"/>
      <c r="D63" s="74"/>
      <c r="E63" s="75"/>
      <c r="F63" s="75"/>
      <c r="G63" s="76"/>
      <c r="H63" s="278"/>
      <c r="I63" s="278"/>
      <c r="J63" s="278"/>
      <c r="K63" s="278"/>
      <c r="L63" s="278"/>
      <c r="M63" s="279"/>
      <c r="N63" s="280"/>
      <c r="O63" s="280"/>
      <c r="P63" s="280"/>
      <c r="Q63" s="280"/>
      <c r="R63" s="280"/>
      <c r="S63" s="280"/>
      <c r="T63" s="280"/>
      <c r="U63" s="280"/>
      <c r="V63" s="280"/>
      <c r="W63" s="280"/>
      <c r="X63" s="280"/>
      <c r="Y63" s="280"/>
      <c r="Z63" s="280"/>
      <c r="AA63" s="280"/>
      <c r="AB63" s="280"/>
      <c r="AC63" s="280"/>
      <c r="AD63" s="280"/>
      <c r="AE63" s="280"/>
      <c r="AF63" s="280"/>
      <c r="AG63" s="280"/>
      <c r="AH63" s="280"/>
      <c r="AI63" s="280"/>
      <c r="AJ63" s="280"/>
      <c r="AK63" s="280"/>
      <c r="AL63" s="280"/>
      <c r="AM63" s="281"/>
    </row>
    <row r="64" spans="1:46" ht="15" customHeight="1">
      <c r="A64" s="73" t="s">
        <v>115</v>
      </c>
      <c r="B64" s="74"/>
      <c r="C64" s="74"/>
      <c r="D64" s="74"/>
      <c r="E64" s="75"/>
      <c r="F64" s="75"/>
      <c r="G64" s="76"/>
      <c r="H64" s="278"/>
      <c r="I64" s="278"/>
      <c r="J64" s="278"/>
      <c r="K64" s="278"/>
      <c r="L64" s="278"/>
      <c r="M64" s="279"/>
      <c r="N64" s="280"/>
      <c r="O64" s="280"/>
      <c r="P64" s="280"/>
      <c r="Q64" s="280"/>
      <c r="R64" s="280"/>
      <c r="S64" s="280"/>
      <c r="T64" s="280"/>
      <c r="U64" s="280"/>
      <c r="V64" s="280"/>
      <c r="W64" s="280"/>
      <c r="X64" s="280"/>
      <c r="Y64" s="280"/>
      <c r="Z64" s="280"/>
      <c r="AA64" s="280"/>
      <c r="AB64" s="280"/>
      <c r="AC64" s="280"/>
      <c r="AD64" s="280"/>
      <c r="AE64" s="280"/>
      <c r="AF64" s="280"/>
      <c r="AG64" s="280"/>
      <c r="AH64" s="280"/>
      <c r="AI64" s="280"/>
      <c r="AJ64" s="280"/>
      <c r="AK64" s="280"/>
      <c r="AL64" s="280"/>
      <c r="AM64" s="281"/>
    </row>
    <row r="65" spans="1:39" ht="15" customHeight="1">
      <c r="A65" s="73" t="s">
        <v>116</v>
      </c>
      <c r="B65" s="74"/>
      <c r="C65" s="74"/>
      <c r="D65" s="74"/>
      <c r="E65" s="75"/>
      <c r="F65" s="75"/>
      <c r="G65" s="76"/>
      <c r="H65" s="278"/>
      <c r="I65" s="278"/>
      <c r="J65" s="278"/>
      <c r="K65" s="278"/>
      <c r="L65" s="278"/>
      <c r="M65" s="279"/>
      <c r="N65" s="280"/>
      <c r="O65" s="280"/>
      <c r="P65" s="280"/>
      <c r="Q65" s="280"/>
      <c r="R65" s="280"/>
      <c r="S65" s="280"/>
      <c r="T65" s="280"/>
      <c r="U65" s="280"/>
      <c r="V65" s="280"/>
      <c r="W65" s="280"/>
      <c r="X65" s="280"/>
      <c r="Y65" s="280"/>
      <c r="Z65" s="280"/>
      <c r="AA65" s="280"/>
      <c r="AB65" s="280"/>
      <c r="AC65" s="280"/>
      <c r="AD65" s="280"/>
      <c r="AE65" s="280"/>
      <c r="AF65" s="280"/>
      <c r="AG65" s="280"/>
      <c r="AH65" s="280"/>
      <c r="AI65" s="280"/>
      <c r="AJ65" s="280"/>
      <c r="AK65" s="280"/>
      <c r="AL65" s="280"/>
      <c r="AM65" s="281"/>
    </row>
    <row r="66" spans="1:39" ht="15" customHeight="1">
      <c r="A66" s="73" t="s">
        <v>117</v>
      </c>
      <c r="B66" s="74"/>
      <c r="C66" s="74"/>
      <c r="D66" s="74"/>
      <c r="E66" s="75"/>
      <c r="F66" s="75"/>
      <c r="G66" s="76"/>
      <c r="H66" s="278"/>
      <c r="I66" s="278"/>
      <c r="J66" s="278"/>
      <c r="K66" s="278"/>
      <c r="L66" s="278"/>
      <c r="M66" s="279"/>
      <c r="N66" s="280"/>
      <c r="O66" s="280"/>
      <c r="P66" s="280"/>
      <c r="Q66" s="280"/>
      <c r="R66" s="280"/>
      <c r="S66" s="280"/>
      <c r="T66" s="280"/>
      <c r="U66" s="280"/>
      <c r="V66" s="280"/>
      <c r="W66" s="280"/>
      <c r="X66" s="280"/>
      <c r="Y66" s="280"/>
      <c r="Z66" s="280"/>
      <c r="AA66" s="280"/>
      <c r="AB66" s="280"/>
      <c r="AC66" s="280"/>
      <c r="AD66" s="280"/>
      <c r="AE66" s="280"/>
      <c r="AF66" s="280"/>
      <c r="AG66" s="280"/>
      <c r="AH66" s="280"/>
      <c r="AI66" s="280"/>
      <c r="AJ66" s="280"/>
      <c r="AK66" s="280"/>
      <c r="AL66" s="280"/>
      <c r="AM66" s="281"/>
    </row>
    <row r="67" spans="1:39" ht="15" customHeight="1">
      <c r="A67" s="73" t="s">
        <v>118</v>
      </c>
      <c r="B67" s="74"/>
      <c r="C67" s="74"/>
      <c r="D67" s="74"/>
      <c r="E67" s="75"/>
      <c r="F67" s="75"/>
      <c r="G67" s="76"/>
      <c r="H67" s="278"/>
      <c r="I67" s="278"/>
      <c r="J67" s="278"/>
      <c r="K67" s="278"/>
      <c r="L67" s="278"/>
      <c r="M67" s="279"/>
      <c r="N67" s="280"/>
      <c r="O67" s="280"/>
      <c r="P67" s="280"/>
      <c r="Q67" s="280"/>
      <c r="R67" s="280"/>
      <c r="S67" s="280"/>
      <c r="T67" s="280"/>
      <c r="U67" s="280"/>
      <c r="V67" s="280"/>
      <c r="W67" s="280"/>
      <c r="X67" s="280"/>
      <c r="Y67" s="280"/>
      <c r="Z67" s="280"/>
      <c r="AA67" s="280"/>
      <c r="AB67" s="280"/>
      <c r="AC67" s="280"/>
      <c r="AD67" s="280"/>
      <c r="AE67" s="280"/>
      <c r="AF67" s="280"/>
      <c r="AG67" s="280"/>
      <c r="AH67" s="280"/>
      <c r="AI67" s="280"/>
      <c r="AJ67" s="280"/>
      <c r="AK67" s="280"/>
      <c r="AL67" s="280"/>
      <c r="AM67" s="281"/>
    </row>
    <row r="68" spans="1:39" ht="15" customHeight="1">
      <c r="A68" s="73" t="s">
        <v>119</v>
      </c>
      <c r="B68" s="77"/>
      <c r="C68" s="77"/>
      <c r="D68" s="77"/>
      <c r="E68" s="77"/>
      <c r="F68" s="77"/>
      <c r="G68" s="78"/>
      <c r="H68" s="278"/>
      <c r="I68" s="278"/>
      <c r="J68" s="278"/>
      <c r="K68" s="278"/>
      <c r="L68" s="278"/>
      <c r="M68" s="279"/>
      <c r="N68" s="280"/>
      <c r="O68" s="280"/>
      <c r="P68" s="280"/>
      <c r="Q68" s="280"/>
      <c r="R68" s="280"/>
      <c r="S68" s="280"/>
      <c r="T68" s="280"/>
      <c r="U68" s="280"/>
      <c r="V68" s="280"/>
      <c r="W68" s="280"/>
      <c r="X68" s="280"/>
      <c r="Y68" s="280"/>
      <c r="Z68" s="280"/>
      <c r="AA68" s="280"/>
      <c r="AB68" s="280"/>
      <c r="AC68" s="280"/>
      <c r="AD68" s="280"/>
      <c r="AE68" s="280"/>
      <c r="AF68" s="280"/>
      <c r="AG68" s="280"/>
      <c r="AH68" s="280"/>
      <c r="AI68" s="280"/>
      <c r="AJ68" s="280"/>
      <c r="AK68" s="280"/>
      <c r="AL68" s="280"/>
      <c r="AM68" s="281"/>
    </row>
    <row r="69" spans="1:39" ht="15" customHeight="1">
      <c r="A69" s="79" t="s">
        <v>120</v>
      </c>
      <c r="B69" s="80"/>
      <c r="C69" s="80"/>
      <c r="D69" s="80"/>
      <c r="E69" s="81"/>
      <c r="F69" s="81"/>
      <c r="G69" s="82"/>
      <c r="H69" s="269"/>
      <c r="I69" s="269"/>
      <c r="J69" s="269"/>
      <c r="K69" s="269"/>
      <c r="L69" s="269"/>
      <c r="M69" s="270"/>
      <c r="N69" s="271"/>
      <c r="O69" s="271"/>
      <c r="P69" s="271"/>
      <c r="Q69" s="271"/>
      <c r="R69" s="271"/>
      <c r="S69" s="271"/>
      <c r="T69" s="271"/>
      <c r="U69" s="271"/>
      <c r="V69" s="271"/>
      <c r="W69" s="271"/>
      <c r="X69" s="271"/>
      <c r="Y69" s="271"/>
      <c r="Z69" s="271"/>
      <c r="AA69" s="271"/>
      <c r="AB69" s="271"/>
      <c r="AC69" s="271"/>
      <c r="AD69" s="271"/>
      <c r="AE69" s="271"/>
      <c r="AF69" s="271"/>
      <c r="AG69" s="271"/>
      <c r="AH69" s="271"/>
      <c r="AI69" s="271"/>
      <c r="AJ69" s="271"/>
      <c r="AK69" s="271"/>
      <c r="AL69" s="271"/>
      <c r="AM69" s="272"/>
    </row>
    <row r="70" spans="1:39" ht="15" customHeight="1">
      <c r="A70" s="83" t="s">
        <v>16</v>
      </c>
      <c r="B70" s="91"/>
      <c r="C70" s="91"/>
      <c r="D70" s="91"/>
      <c r="E70" s="84"/>
      <c r="F70" s="84"/>
      <c r="G70" s="85"/>
      <c r="H70" s="273">
        <f>SUM(H61:L69)</f>
        <v>0</v>
      </c>
      <c r="I70" s="273"/>
      <c r="J70" s="273"/>
      <c r="K70" s="273"/>
      <c r="L70" s="274"/>
      <c r="M70" s="275"/>
      <c r="N70" s="276"/>
      <c r="O70" s="276"/>
      <c r="P70" s="276"/>
      <c r="Q70" s="276"/>
      <c r="R70" s="276"/>
      <c r="S70" s="276"/>
      <c r="T70" s="276"/>
      <c r="U70" s="276"/>
      <c r="V70" s="276"/>
      <c r="W70" s="276"/>
      <c r="X70" s="276"/>
      <c r="Y70" s="276"/>
      <c r="Z70" s="276"/>
      <c r="AA70" s="276"/>
      <c r="AB70" s="276"/>
      <c r="AC70" s="276"/>
      <c r="AD70" s="276"/>
      <c r="AE70" s="276"/>
      <c r="AF70" s="276"/>
      <c r="AG70" s="276"/>
      <c r="AH70" s="276"/>
      <c r="AI70" s="276"/>
      <c r="AJ70" s="276"/>
      <c r="AK70" s="276"/>
      <c r="AL70" s="276"/>
      <c r="AM70" s="277"/>
    </row>
    <row r="71" spans="1:39" ht="4.5" customHeight="1">
      <c r="A71" s="86"/>
      <c r="B71" s="86"/>
      <c r="C71" s="86"/>
      <c r="D71" s="86"/>
      <c r="E71" s="92"/>
      <c r="F71" s="92"/>
      <c r="G71" s="92"/>
      <c r="H71" s="92"/>
      <c r="I71" s="92"/>
      <c r="J71" s="94"/>
      <c r="K71" s="94"/>
      <c r="L71" s="94"/>
      <c r="M71" s="94"/>
      <c r="N71" s="94"/>
      <c r="O71" s="92"/>
      <c r="P71" s="92"/>
      <c r="Q71" s="92"/>
      <c r="R71" s="92"/>
      <c r="S71" s="92"/>
      <c r="T71" s="92"/>
      <c r="U71" s="92"/>
      <c r="V71" s="92"/>
      <c r="W71" s="92"/>
      <c r="X71" s="92"/>
      <c r="Y71" s="95"/>
      <c r="Z71" s="95"/>
      <c r="AA71" s="95"/>
      <c r="AB71" s="95"/>
      <c r="AC71" s="95"/>
      <c r="AD71" s="95"/>
      <c r="AE71" s="92"/>
      <c r="AF71" s="92"/>
      <c r="AG71" s="92"/>
      <c r="AH71" s="92"/>
      <c r="AI71" s="92"/>
      <c r="AJ71" s="92"/>
      <c r="AK71" s="92"/>
      <c r="AL71" s="92"/>
      <c r="AM71" s="92"/>
    </row>
    <row r="72" spans="1:39">
      <c r="A72" s="41" t="s">
        <v>182</v>
      </c>
      <c r="B72" s="93"/>
      <c r="C72" s="93"/>
      <c r="D72" s="93"/>
      <c r="E72" s="93"/>
      <c r="F72" s="93"/>
      <c r="G72" s="93"/>
      <c r="H72" s="93"/>
      <c r="I72" s="93"/>
      <c r="J72" s="93"/>
      <c r="K72" s="93"/>
      <c r="L72" s="93"/>
      <c r="M72" s="93"/>
      <c r="N72" s="93"/>
      <c r="O72" s="93"/>
      <c r="P72" s="93"/>
      <c r="Q72" s="93"/>
      <c r="R72" s="93"/>
      <c r="S72" s="93"/>
      <c r="T72" s="93"/>
      <c r="U72" s="93"/>
      <c r="V72" s="93"/>
      <c r="W72" s="93"/>
      <c r="X72" s="93"/>
      <c r="Y72" s="70"/>
      <c r="Z72" s="70"/>
      <c r="AA72" s="70"/>
      <c r="AB72" s="70"/>
      <c r="AC72" s="70"/>
      <c r="AD72" s="70"/>
      <c r="AE72" s="93"/>
      <c r="AF72" s="93"/>
      <c r="AG72" s="93"/>
      <c r="AH72" s="93"/>
      <c r="AI72" s="93"/>
      <c r="AJ72" s="93"/>
      <c r="AK72" s="93"/>
      <c r="AL72" s="93"/>
      <c r="AM72" s="93"/>
    </row>
  </sheetData>
  <sheetProtection selectLockedCells="1"/>
  <mergeCells count="158">
    <mergeCell ref="H64:L64"/>
    <mergeCell ref="M64:AM64"/>
    <mergeCell ref="H65:L65"/>
    <mergeCell ref="M65:AM65"/>
    <mergeCell ref="H69:L69"/>
    <mergeCell ref="M69:AM69"/>
    <mergeCell ref="H70:L70"/>
    <mergeCell ref="M70:AM70"/>
    <mergeCell ref="H66:L66"/>
    <mergeCell ref="M66:AM66"/>
    <mergeCell ref="H67:L67"/>
    <mergeCell ref="M67:AM67"/>
    <mergeCell ref="H68:L68"/>
    <mergeCell ref="M68:AM68"/>
    <mergeCell ref="A60:G60"/>
    <mergeCell ref="H60:L60"/>
    <mergeCell ref="M60:AM60"/>
    <mergeCell ref="H61:L61"/>
    <mergeCell ref="M61:AM61"/>
    <mergeCell ref="H62:L62"/>
    <mergeCell ref="M62:AM62"/>
    <mergeCell ref="H63:L63"/>
    <mergeCell ref="M63:AM63"/>
    <mergeCell ref="X57:AB57"/>
    <mergeCell ref="AC57:AC59"/>
    <mergeCell ref="AI57:AK57"/>
    <mergeCell ref="AL57:AM57"/>
    <mergeCell ref="X58:Z59"/>
    <mergeCell ref="AA58:AB59"/>
    <mergeCell ref="AI58:AK58"/>
    <mergeCell ref="AL58:AM58"/>
    <mergeCell ref="AI59:AK59"/>
    <mergeCell ref="AL59:AM59"/>
    <mergeCell ref="A54:W54"/>
    <mergeCell ref="X54:Z54"/>
    <mergeCell ref="AA54:AB54"/>
    <mergeCell ref="AC54:AH54"/>
    <mergeCell ref="AI54:AK54"/>
    <mergeCell ref="AL54:AM54"/>
    <mergeCell ref="A55:W55"/>
    <mergeCell ref="X55:Z55"/>
    <mergeCell ref="AA55:AB55"/>
    <mergeCell ref="AC55:AH55"/>
    <mergeCell ref="AI55:AK55"/>
    <mergeCell ref="AL55:AM55"/>
    <mergeCell ref="H50:L50"/>
    <mergeCell ref="M50:AM50"/>
    <mergeCell ref="AE52:AH52"/>
    <mergeCell ref="AI52:AK52"/>
    <mergeCell ref="AL52:AM52"/>
    <mergeCell ref="A53:W53"/>
    <mergeCell ref="X53:Z53"/>
    <mergeCell ref="AA53:AB53"/>
    <mergeCell ref="AC53:AH53"/>
    <mergeCell ref="AI53:AK53"/>
    <mergeCell ref="AL53:AM53"/>
    <mergeCell ref="H45:L45"/>
    <mergeCell ref="M45:AM45"/>
    <mergeCell ref="H46:L46"/>
    <mergeCell ref="M46:AM46"/>
    <mergeCell ref="H47:L47"/>
    <mergeCell ref="M47:AM47"/>
    <mergeCell ref="H48:L48"/>
    <mergeCell ref="M48:AM48"/>
    <mergeCell ref="H49:L49"/>
    <mergeCell ref="M49:AM49"/>
    <mergeCell ref="A41:G41"/>
    <mergeCell ref="H41:L41"/>
    <mergeCell ref="M41:AM41"/>
    <mergeCell ref="H42:L42"/>
    <mergeCell ref="M42:AM42"/>
    <mergeCell ref="H43:L43"/>
    <mergeCell ref="M43:AM43"/>
    <mergeCell ref="H44:L44"/>
    <mergeCell ref="M44:AM44"/>
    <mergeCell ref="H36:L36"/>
    <mergeCell ref="M36:AM36"/>
    <mergeCell ref="H37:L37"/>
    <mergeCell ref="M37:AM37"/>
    <mergeCell ref="X39:AB39"/>
    <mergeCell ref="AC39:AC40"/>
    <mergeCell ref="AI39:AK39"/>
    <mergeCell ref="AL39:AM39"/>
    <mergeCell ref="X40:Z40"/>
    <mergeCell ref="AA40:AB40"/>
    <mergeCell ref="AE40:AH40"/>
    <mergeCell ref="AI40:AK40"/>
    <mergeCell ref="AL40:AM40"/>
    <mergeCell ref="H31:L31"/>
    <mergeCell ref="M31:AM31"/>
    <mergeCell ref="H32:L32"/>
    <mergeCell ref="M32:AM32"/>
    <mergeCell ref="H33:L33"/>
    <mergeCell ref="M33:AM33"/>
    <mergeCell ref="H34:L34"/>
    <mergeCell ref="M34:AM34"/>
    <mergeCell ref="H35:L35"/>
    <mergeCell ref="M35:AM35"/>
    <mergeCell ref="A27:G27"/>
    <mergeCell ref="H27:L27"/>
    <mergeCell ref="M27:AM27"/>
    <mergeCell ref="H28:L28"/>
    <mergeCell ref="M28:AM28"/>
    <mergeCell ref="H29:L29"/>
    <mergeCell ref="M29:AM29"/>
    <mergeCell ref="H30:L30"/>
    <mergeCell ref="M30:AM30"/>
    <mergeCell ref="X24:AB24"/>
    <mergeCell ref="AC24:AC26"/>
    <mergeCell ref="AI24:AK24"/>
    <mergeCell ref="AL24:AM24"/>
    <mergeCell ref="X25:Z26"/>
    <mergeCell ref="AA25:AB26"/>
    <mergeCell ref="AI25:AK25"/>
    <mergeCell ref="AL25:AM25"/>
    <mergeCell ref="AI26:AK26"/>
    <mergeCell ref="AL26:AM26"/>
    <mergeCell ref="A19:AM19"/>
    <mergeCell ref="AE21:AH21"/>
    <mergeCell ref="AI21:AK21"/>
    <mergeCell ref="AL21:AM21"/>
    <mergeCell ref="H22:L22"/>
    <mergeCell ref="M22:O22"/>
    <mergeCell ref="Q22:U22"/>
    <mergeCell ref="V22:X22"/>
    <mergeCell ref="AE22:AG22"/>
    <mergeCell ref="AH22:AI22"/>
    <mergeCell ref="A11:H12"/>
    <mergeCell ref="A14:AM14"/>
    <mergeCell ref="A16:W16"/>
    <mergeCell ref="X16:Z16"/>
    <mergeCell ref="AA16:AM16"/>
    <mergeCell ref="L10:Y10"/>
    <mergeCell ref="Z10:AB10"/>
    <mergeCell ref="AC10:AD10"/>
    <mergeCell ref="A17:W17"/>
    <mergeCell ref="X17:Z17"/>
    <mergeCell ref="AA17:AM17"/>
    <mergeCell ref="A3:AM3"/>
    <mergeCell ref="A5:AM5"/>
    <mergeCell ref="A7:G7"/>
    <mergeCell ref="H7:N7"/>
    <mergeCell ref="O7:S7"/>
    <mergeCell ref="T7:AM7"/>
    <mergeCell ref="A8:C9"/>
    <mergeCell ref="AL10:AM10"/>
    <mergeCell ref="AP10:AU10"/>
    <mergeCell ref="D8:G8"/>
    <mergeCell ref="T8:V9"/>
    <mergeCell ref="W8:AF8"/>
    <mergeCell ref="AG8:AM8"/>
    <mergeCell ref="D9:G9"/>
    <mergeCell ref="H9:S9"/>
    <mergeCell ref="W9:AF9"/>
    <mergeCell ref="AG9:AM9"/>
    <mergeCell ref="AE10:AF10"/>
    <mergeCell ref="AG10:AI10"/>
    <mergeCell ref="AJ10:AK10"/>
  </mergeCells>
  <phoneticPr fontId="3"/>
  <dataValidations count="2">
    <dataValidation imeMode="halfAlpha" allowBlank="1" showInputMessage="1" showErrorMessage="1" sqref="S24:V26 J24:N26 J39:N40 S39:V40"/>
    <dataValidation type="list" allowBlank="1" showInputMessage="1" showErrorMessage="1" sqref="X16:Z17">
      <formula1>"✔"</formula1>
    </dataValidation>
  </dataValidations>
  <printOptions horizontalCentered="1"/>
  <pageMargins left="0.55118110236220474" right="0.55118110236220474" top="0.82677165354330717" bottom="0.23622047244094491" header="0.51181102362204722" footer="0.35433070866141736"/>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068" r:id="rId4" name="Check Box 12">
              <controlPr defaultSize="0" autoFill="0" autoLine="0" autoPict="0">
                <anchor moveWithCells="1">
                  <from>
                    <xdr:col>7</xdr:col>
                    <xdr:colOff>190500</xdr:colOff>
                    <xdr:row>10</xdr:row>
                    <xdr:rowOff>0</xdr:rowOff>
                  </from>
                  <to>
                    <xdr:col>9</xdr:col>
                    <xdr:colOff>38100</xdr:colOff>
                    <xdr:row>11</xdr:row>
                    <xdr:rowOff>30480</xdr:rowOff>
                  </to>
                </anchor>
              </controlPr>
            </control>
          </mc:Choice>
        </mc:AlternateContent>
        <mc:AlternateContent xmlns:mc="http://schemas.openxmlformats.org/markup-compatibility/2006">
          <mc:Choice Requires="x14">
            <control shapeId="45069" r:id="rId5" name="Check Box 13">
              <controlPr defaultSize="0" autoFill="0" autoLine="0" autoPict="0">
                <anchor moveWithCells="1">
                  <from>
                    <xdr:col>23</xdr:col>
                    <xdr:colOff>152400</xdr:colOff>
                    <xdr:row>10</xdr:row>
                    <xdr:rowOff>0</xdr:rowOff>
                  </from>
                  <to>
                    <xdr:col>25</xdr:col>
                    <xdr:colOff>45720</xdr:colOff>
                    <xdr:row>11</xdr:row>
                    <xdr:rowOff>30480</xdr:rowOff>
                  </to>
                </anchor>
              </controlPr>
            </control>
          </mc:Choice>
        </mc:AlternateContent>
        <mc:AlternateContent xmlns:mc="http://schemas.openxmlformats.org/markup-compatibility/2006">
          <mc:Choice Requires="x14">
            <control shapeId="45070" r:id="rId6" name="Check Box 14">
              <controlPr defaultSize="0" autoFill="0" autoLine="0" autoPict="0">
                <anchor moveWithCells="1">
                  <from>
                    <xdr:col>7</xdr:col>
                    <xdr:colOff>190500</xdr:colOff>
                    <xdr:row>10</xdr:row>
                    <xdr:rowOff>228600</xdr:rowOff>
                  </from>
                  <to>
                    <xdr:col>9</xdr:col>
                    <xdr:colOff>38100</xdr:colOff>
                    <xdr:row>12</xdr:row>
                    <xdr:rowOff>30480</xdr:rowOff>
                  </to>
                </anchor>
              </controlPr>
            </control>
          </mc:Choice>
        </mc:AlternateContent>
        <mc:AlternateContent xmlns:mc="http://schemas.openxmlformats.org/markup-compatibility/2006">
          <mc:Choice Requires="x14">
            <control shapeId="45071" r:id="rId7" name="Check Box 15">
              <controlPr defaultSize="0" autoFill="0" autoLine="0" autoPict="0">
                <anchor moveWithCells="1">
                  <from>
                    <xdr:col>23</xdr:col>
                    <xdr:colOff>152400</xdr:colOff>
                    <xdr:row>10</xdr:row>
                    <xdr:rowOff>228600</xdr:rowOff>
                  </from>
                  <to>
                    <xdr:col>25</xdr:col>
                    <xdr:colOff>45720</xdr:colOff>
                    <xdr:row>12</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'C:\Users\150670\Desktop\[01-4別添３申請書（施設事業所用）（第１号様式）aaa.xlsx]計算用'!#REF!</xm:f>
          </x14:formula1>
          <xm:sqref>D9:G9</xm:sqref>
        </x14:dataValidation>
        <x14:dataValidation type="list" allowBlank="1" showInputMessage="1" showErrorMessage="1">
          <x14:formula1>
            <xm:f>計算用!$A$3:$A$34</xm:f>
          </x14:formula1>
          <xm:sqref>L10:Y10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72"/>
  <sheetViews>
    <sheetView showGridLines="0" view="pageBreakPreview" zoomScaleNormal="100" zoomScaleSheetLayoutView="100" workbookViewId="0">
      <selection activeCell="AG8" sqref="AG8:AU8"/>
    </sheetView>
  </sheetViews>
  <sheetFormatPr defaultColWidth="2.21875" defaultRowHeight="13.2"/>
  <cols>
    <col min="1" max="1" width="2.21875" style="2" customWidth="1"/>
    <col min="2" max="7" width="2.21875" style="2"/>
    <col min="8" max="19" width="2.44140625" style="2" bestFit="1" customWidth="1"/>
    <col min="20" max="39" width="2.21875" style="2"/>
    <col min="40" max="40" width="1.88671875" style="2" customWidth="1"/>
    <col min="41" max="48" width="5.6640625" style="2" customWidth="1"/>
    <col min="49" max="57" width="2.21875" style="2"/>
    <col min="58" max="58" width="9.109375" style="2" bestFit="1" customWidth="1"/>
    <col min="59" max="16384" width="2.21875" style="2"/>
  </cols>
  <sheetData>
    <row r="1" spans="1:48">
      <c r="A1" s="2" t="s">
        <v>239</v>
      </c>
    </row>
    <row r="2" spans="1:48" ht="7.5" customHeight="1"/>
    <row r="3" spans="1:48">
      <c r="A3" s="292" t="s">
        <v>237</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4"/>
    </row>
    <row r="4" spans="1:48" ht="9" customHeight="1">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row>
    <row r="5" spans="1:48">
      <c r="A5" s="295" t="s">
        <v>52</v>
      </c>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7"/>
    </row>
    <row r="6" spans="1:48" ht="4.5" customHeight="1">
      <c r="A6" s="43"/>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9"/>
    </row>
    <row r="7" spans="1:48" ht="17.25" customHeight="1">
      <c r="A7" s="282" t="s">
        <v>22</v>
      </c>
      <c r="B7" s="283"/>
      <c r="C7" s="283"/>
      <c r="D7" s="283"/>
      <c r="E7" s="283"/>
      <c r="F7" s="283"/>
      <c r="G7" s="284"/>
      <c r="H7" s="319" t="s">
        <v>273</v>
      </c>
      <c r="I7" s="320"/>
      <c r="J7" s="320"/>
      <c r="K7" s="320"/>
      <c r="L7" s="320"/>
      <c r="M7" s="320"/>
      <c r="N7" s="321"/>
      <c r="O7" s="282" t="s">
        <v>53</v>
      </c>
      <c r="P7" s="283"/>
      <c r="Q7" s="283"/>
      <c r="R7" s="283"/>
      <c r="S7" s="284"/>
      <c r="T7" s="322" t="s">
        <v>274</v>
      </c>
      <c r="U7" s="323"/>
      <c r="V7" s="323"/>
      <c r="W7" s="323"/>
      <c r="X7" s="323"/>
      <c r="Y7" s="323"/>
      <c r="Z7" s="323"/>
      <c r="AA7" s="323"/>
      <c r="AB7" s="323"/>
      <c r="AC7" s="323"/>
      <c r="AD7" s="323"/>
      <c r="AE7" s="323"/>
      <c r="AF7" s="323"/>
      <c r="AG7" s="323"/>
      <c r="AH7" s="323"/>
      <c r="AI7" s="323"/>
      <c r="AJ7" s="323"/>
      <c r="AK7" s="323"/>
      <c r="AL7" s="323"/>
      <c r="AM7" s="324"/>
    </row>
    <row r="8" spans="1:48">
      <c r="A8" s="298" t="s">
        <v>54</v>
      </c>
      <c r="B8" s="299"/>
      <c r="C8" s="300"/>
      <c r="D8" s="282" t="s">
        <v>55</v>
      </c>
      <c r="E8" s="283"/>
      <c r="F8" s="283"/>
      <c r="G8" s="284"/>
      <c r="H8" s="23" t="s">
        <v>56</v>
      </c>
      <c r="I8" s="23"/>
      <c r="J8" s="23"/>
      <c r="K8" s="23"/>
      <c r="L8" s="23"/>
      <c r="M8" s="23"/>
      <c r="N8" s="23"/>
      <c r="O8" s="23"/>
      <c r="P8" s="23"/>
      <c r="Q8" s="23"/>
      <c r="R8" s="23"/>
      <c r="S8" s="24"/>
      <c r="T8" s="298" t="s">
        <v>57</v>
      </c>
      <c r="U8" s="299"/>
      <c r="V8" s="300"/>
      <c r="W8" s="282" t="s">
        <v>4</v>
      </c>
      <c r="X8" s="283"/>
      <c r="Y8" s="283"/>
      <c r="Z8" s="283"/>
      <c r="AA8" s="283"/>
      <c r="AB8" s="283"/>
      <c r="AC8" s="283"/>
      <c r="AD8" s="283"/>
      <c r="AE8" s="283"/>
      <c r="AF8" s="284"/>
      <c r="AG8" s="307" t="s">
        <v>59</v>
      </c>
      <c r="AH8" s="308"/>
      <c r="AI8" s="308"/>
      <c r="AJ8" s="308"/>
      <c r="AK8" s="308"/>
      <c r="AL8" s="308"/>
      <c r="AM8" s="309"/>
    </row>
    <row r="9" spans="1:48" ht="17.25" customHeight="1">
      <c r="A9" s="301"/>
      <c r="B9" s="302"/>
      <c r="C9" s="303"/>
      <c r="D9" s="304" t="s">
        <v>66</v>
      </c>
      <c r="E9" s="305"/>
      <c r="F9" s="305"/>
      <c r="G9" s="306"/>
      <c r="H9" s="310" t="s">
        <v>284</v>
      </c>
      <c r="I9" s="311"/>
      <c r="J9" s="311"/>
      <c r="K9" s="311"/>
      <c r="L9" s="311"/>
      <c r="M9" s="311"/>
      <c r="N9" s="311"/>
      <c r="O9" s="311"/>
      <c r="P9" s="311"/>
      <c r="Q9" s="311"/>
      <c r="R9" s="311"/>
      <c r="S9" s="312"/>
      <c r="T9" s="301"/>
      <c r="U9" s="302"/>
      <c r="V9" s="303"/>
      <c r="W9" s="313" t="s">
        <v>248</v>
      </c>
      <c r="X9" s="314"/>
      <c r="Y9" s="314"/>
      <c r="Z9" s="314"/>
      <c r="AA9" s="314"/>
      <c r="AB9" s="314"/>
      <c r="AC9" s="314"/>
      <c r="AD9" s="314"/>
      <c r="AE9" s="314"/>
      <c r="AF9" s="315"/>
      <c r="AG9" s="316" t="s">
        <v>246</v>
      </c>
      <c r="AH9" s="317"/>
      <c r="AI9" s="317"/>
      <c r="AJ9" s="317"/>
      <c r="AK9" s="317"/>
      <c r="AL9" s="317"/>
      <c r="AM9" s="318"/>
    </row>
    <row r="10" spans="1:48" s="3" customFormat="1" ht="20.25" customHeight="1">
      <c r="A10" s="27" t="s">
        <v>121</v>
      </c>
      <c r="B10" s="25"/>
      <c r="C10" s="28"/>
      <c r="D10" s="28"/>
      <c r="E10" s="26"/>
      <c r="F10" s="26"/>
      <c r="G10" s="26"/>
      <c r="H10" s="26"/>
      <c r="I10" s="26"/>
      <c r="J10" s="26"/>
      <c r="K10" s="29"/>
      <c r="L10" s="343" t="s">
        <v>159</v>
      </c>
      <c r="M10" s="344"/>
      <c r="N10" s="344"/>
      <c r="O10" s="344"/>
      <c r="P10" s="344"/>
      <c r="Q10" s="344"/>
      <c r="R10" s="344"/>
      <c r="S10" s="344"/>
      <c r="T10" s="344"/>
      <c r="U10" s="344"/>
      <c r="V10" s="344"/>
      <c r="W10" s="344"/>
      <c r="X10" s="344"/>
      <c r="Y10" s="345"/>
      <c r="Z10" s="338" t="s">
        <v>43</v>
      </c>
      <c r="AA10" s="339"/>
      <c r="AB10" s="340"/>
      <c r="AC10" s="323">
        <v>20</v>
      </c>
      <c r="AD10" s="323"/>
      <c r="AE10" s="341" t="s">
        <v>13</v>
      </c>
      <c r="AF10" s="342"/>
      <c r="AG10" s="335" t="s">
        <v>128</v>
      </c>
      <c r="AH10" s="336"/>
      <c r="AI10" s="337"/>
      <c r="AJ10" s="323">
        <v>4</v>
      </c>
      <c r="AK10" s="323"/>
      <c r="AL10" s="341" t="s">
        <v>13</v>
      </c>
      <c r="AM10" s="342"/>
      <c r="AP10" s="325"/>
      <c r="AQ10" s="325"/>
      <c r="AR10" s="325"/>
      <c r="AS10" s="325"/>
      <c r="AT10" s="325"/>
      <c r="AU10" s="325"/>
    </row>
    <row r="11" spans="1:48" s="3" customFormat="1" ht="18" customHeight="1">
      <c r="A11" s="346" t="s">
        <v>6</v>
      </c>
      <c r="B11" s="347"/>
      <c r="C11" s="347"/>
      <c r="D11" s="347"/>
      <c r="E11" s="347"/>
      <c r="F11" s="347"/>
      <c r="G11" s="347"/>
      <c r="H11" s="348"/>
      <c r="I11" s="10"/>
      <c r="J11" s="46" t="s">
        <v>144</v>
      </c>
      <c r="K11" s="47"/>
      <c r="L11" s="48"/>
      <c r="M11" s="48"/>
      <c r="N11" s="48"/>
      <c r="O11" s="48"/>
      <c r="P11" s="48"/>
      <c r="Q11" s="48"/>
      <c r="R11" s="48"/>
      <c r="S11" s="48"/>
      <c r="T11" s="48"/>
      <c r="U11" s="48"/>
      <c r="V11" s="48"/>
      <c r="W11" s="48"/>
      <c r="X11" s="48"/>
      <c r="Y11" s="10"/>
      <c r="Z11" s="46" t="s">
        <v>145</v>
      </c>
      <c r="AA11" s="47"/>
      <c r="AB11" s="48"/>
      <c r="AC11" s="48"/>
      <c r="AD11" s="48"/>
      <c r="AE11" s="48"/>
      <c r="AF11" s="48"/>
      <c r="AG11" s="48"/>
      <c r="AH11" s="48"/>
      <c r="AI11" s="48"/>
      <c r="AJ11" s="48"/>
      <c r="AK11" s="48"/>
      <c r="AL11" s="48"/>
      <c r="AM11" s="52"/>
    </row>
    <row r="12" spans="1:48" s="3" customFormat="1" ht="18" customHeight="1">
      <c r="A12" s="349"/>
      <c r="B12" s="350"/>
      <c r="C12" s="350"/>
      <c r="D12" s="350"/>
      <c r="E12" s="350"/>
      <c r="F12" s="350"/>
      <c r="G12" s="350"/>
      <c r="H12" s="351"/>
      <c r="I12" s="15"/>
      <c r="J12" s="49" t="s">
        <v>48</v>
      </c>
      <c r="K12" s="50"/>
      <c r="L12" s="51"/>
      <c r="M12" s="51"/>
      <c r="N12" s="51"/>
      <c r="O12" s="51"/>
      <c r="P12" s="51"/>
      <c r="Q12" s="51"/>
      <c r="R12" s="51"/>
      <c r="S12" s="51"/>
      <c r="T12" s="51"/>
      <c r="U12" s="50"/>
      <c r="V12" s="51"/>
      <c r="W12" s="51"/>
      <c r="X12" s="51"/>
      <c r="Y12" s="9"/>
      <c r="Z12" s="53" t="s">
        <v>47</v>
      </c>
      <c r="AA12" s="50"/>
      <c r="AB12" s="51"/>
      <c r="AC12" s="51"/>
      <c r="AD12" s="51"/>
      <c r="AE12" s="51"/>
      <c r="AF12" s="51"/>
      <c r="AG12" s="51"/>
      <c r="AH12" s="51"/>
      <c r="AI12" s="51"/>
      <c r="AJ12" s="51"/>
      <c r="AK12" s="51"/>
      <c r="AL12" s="51"/>
      <c r="AM12" s="54"/>
    </row>
    <row r="13" spans="1:48" s="3" customFormat="1" ht="9" customHeight="1">
      <c r="A13" s="55"/>
      <c r="B13" s="230"/>
      <c r="C13" s="230"/>
      <c r="D13" s="230"/>
      <c r="E13" s="230"/>
      <c r="F13" s="230"/>
      <c r="G13" s="230"/>
      <c r="H13" s="230"/>
      <c r="I13" s="57"/>
      <c r="J13" s="58"/>
      <c r="K13" s="57"/>
      <c r="L13" s="59"/>
      <c r="M13" s="59"/>
      <c r="N13" s="59"/>
      <c r="O13" s="59"/>
      <c r="P13" s="59"/>
      <c r="Q13" s="59"/>
      <c r="R13" s="59"/>
      <c r="S13" s="59"/>
      <c r="T13" s="59"/>
      <c r="U13" s="60"/>
      <c r="V13" s="59"/>
      <c r="W13" s="59"/>
      <c r="X13" s="59"/>
      <c r="Y13" s="49"/>
      <c r="Z13" s="53"/>
      <c r="AA13" s="50"/>
      <c r="AB13" s="51"/>
      <c r="AC13" s="51"/>
      <c r="AD13" s="51"/>
      <c r="AE13" s="51"/>
      <c r="AF13" s="51"/>
      <c r="AG13" s="51"/>
      <c r="AH13" s="51"/>
      <c r="AI13" s="51"/>
      <c r="AJ13" s="51"/>
      <c r="AK13" s="51"/>
      <c r="AL13" s="59"/>
      <c r="AM13" s="61"/>
    </row>
    <row r="14" spans="1:48" s="3" customFormat="1" ht="12">
      <c r="A14" s="295" t="s">
        <v>107</v>
      </c>
      <c r="B14" s="296"/>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7"/>
    </row>
    <row r="15" spans="1:48" s="3" customFormat="1" ht="4.5" customHeight="1">
      <c r="A15" s="62"/>
      <c r="B15" s="62"/>
      <c r="C15" s="62"/>
      <c r="D15" s="62"/>
      <c r="E15" s="62"/>
      <c r="F15" s="62"/>
      <c r="G15" s="62"/>
      <c r="H15" s="62"/>
      <c r="I15" s="58"/>
      <c r="J15" s="63"/>
      <c r="K15" s="57"/>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row>
    <row r="16" spans="1:48" s="3" customFormat="1" ht="19.5" customHeight="1">
      <c r="A16" s="266" t="s">
        <v>201</v>
      </c>
      <c r="B16" s="266"/>
      <c r="C16" s="266"/>
      <c r="D16" s="266"/>
      <c r="E16" s="266"/>
      <c r="F16" s="266"/>
      <c r="G16" s="266"/>
      <c r="H16" s="266"/>
      <c r="I16" s="266"/>
      <c r="J16" s="266"/>
      <c r="K16" s="266"/>
      <c r="L16" s="266"/>
      <c r="M16" s="266"/>
      <c r="N16" s="266"/>
      <c r="O16" s="266"/>
      <c r="P16" s="266"/>
      <c r="Q16" s="266"/>
      <c r="R16" s="266"/>
      <c r="S16" s="266"/>
      <c r="T16" s="266"/>
      <c r="U16" s="266"/>
      <c r="V16" s="266"/>
      <c r="W16" s="266"/>
      <c r="X16" s="265" t="s">
        <v>247</v>
      </c>
      <c r="Y16" s="265"/>
      <c r="Z16" s="265"/>
      <c r="AA16" s="267" t="s">
        <v>220</v>
      </c>
      <c r="AB16" s="268"/>
      <c r="AC16" s="268"/>
      <c r="AD16" s="268"/>
      <c r="AE16" s="268"/>
      <c r="AF16" s="268"/>
      <c r="AG16" s="268"/>
      <c r="AH16" s="268"/>
      <c r="AI16" s="268"/>
      <c r="AJ16" s="268"/>
      <c r="AK16" s="268"/>
      <c r="AL16" s="268"/>
      <c r="AM16" s="268"/>
    </row>
    <row r="17" spans="1:48" s="3" customFormat="1" ht="19.5" customHeight="1">
      <c r="A17" s="266" t="s">
        <v>122</v>
      </c>
      <c r="B17" s="266"/>
      <c r="C17" s="266"/>
      <c r="D17" s="266"/>
      <c r="E17" s="266"/>
      <c r="F17" s="266"/>
      <c r="G17" s="266"/>
      <c r="H17" s="266"/>
      <c r="I17" s="266"/>
      <c r="J17" s="266"/>
      <c r="K17" s="266"/>
      <c r="L17" s="266"/>
      <c r="M17" s="266"/>
      <c r="N17" s="266"/>
      <c r="O17" s="266"/>
      <c r="P17" s="266"/>
      <c r="Q17" s="266"/>
      <c r="R17" s="266"/>
      <c r="S17" s="266"/>
      <c r="T17" s="266"/>
      <c r="U17" s="266"/>
      <c r="V17" s="266"/>
      <c r="W17" s="266"/>
      <c r="X17" s="265" t="s">
        <v>247</v>
      </c>
      <c r="Y17" s="265"/>
      <c r="Z17" s="265"/>
      <c r="AA17" s="267" t="s">
        <v>108</v>
      </c>
      <c r="AB17" s="268"/>
      <c r="AC17" s="268"/>
      <c r="AD17" s="268"/>
      <c r="AE17" s="268"/>
      <c r="AF17" s="268"/>
      <c r="AG17" s="268"/>
      <c r="AH17" s="268"/>
      <c r="AI17" s="268"/>
      <c r="AJ17" s="268"/>
      <c r="AK17" s="268"/>
      <c r="AL17" s="268"/>
      <c r="AM17" s="268"/>
    </row>
    <row r="18" spans="1:48" s="3" customFormat="1" ht="9" customHeight="1">
      <c r="A18" s="62"/>
      <c r="B18" s="62"/>
      <c r="C18" s="62"/>
      <c r="D18" s="62"/>
      <c r="E18" s="62"/>
      <c r="F18" s="62"/>
      <c r="G18" s="62"/>
      <c r="H18" s="62"/>
      <c r="I18" s="58"/>
      <c r="J18" s="63"/>
      <c r="K18" s="57"/>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row>
    <row r="19" spans="1:48" s="3" customFormat="1" ht="12">
      <c r="A19" s="295" t="s">
        <v>109</v>
      </c>
      <c r="B19" s="296"/>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7"/>
    </row>
    <row r="20" spans="1:48" s="3" customFormat="1" ht="6" customHeight="1" thickBot="1">
      <c r="A20" s="62"/>
      <c r="B20" s="62"/>
      <c r="C20" s="62"/>
      <c r="D20" s="62"/>
      <c r="E20" s="62"/>
      <c r="F20" s="62"/>
      <c r="G20" s="62"/>
      <c r="H20" s="62"/>
      <c r="I20" s="58"/>
      <c r="J20" s="63"/>
      <c r="K20" s="57"/>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row>
    <row r="21" spans="1:48" s="3" customFormat="1" ht="19.5" customHeight="1" thickBot="1">
      <c r="A21" s="209" t="s">
        <v>186</v>
      </c>
      <c r="B21" s="62"/>
      <c r="C21" s="62"/>
      <c r="D21" s="62"/>
      <c r="E21" s="62"/>
      <c r="F21" s="62"/>
      <c r="G21" s="62"/>
      <c r="H21" s="62"/>
      <c r="I21" s="168" t="s">
        <v>141</v>
      </c>
      <c r="J21" s="63"/>
      <c r="K21" s="57"/>
      <c r="L21" s="59"/>
      <c r="M21" s="59"/>
      <c r="N21" s="59"/>
      <c r="O21" s="59"/>
      <c r="P21" s="59"/>
      <c r="Q21" s="59"/>
      <c r="R21" s="59"/>
      <c r="S21" s="59"/>
      <c r="T21" s="59"/>
      <c r="U21" s="59"/>
      <c r="V21" s="59"/>
      <c r="W21" s="59"/>
      <c r="X21" s="59"/>
      <c r="Y21" s="59"/>
      <c r="Z21" s="59"/>
      <c r="AA21" s="59"/>
      <c r="AB21" s="59"/>
      <c r="AC21" s="59"/>
      <c r="AD21" s="59"/>
      <c r="AE21" s="364" t="s">
        <v>124</v>
      </c>
      <c r="AF21" s="365"/>
      <c r="AG21" s="365"/>
      <c r="AH21" s="366"/>
      <c r="AI21" s="352">
        <f>(20*M22+5*V22)*10+AE22</f>
        <v>55</v>
      </c>
      <c r="AJ21" s="353"/>
      <c r="AK21" s="353"/>
      <c r="AL21" s="326" t="s">
        <v>12</v>
      </c>
      <c r="AM21" s="327"/>
    </row>
    <row r="22" spans="1:48" s="3" customFormat="1" ht="19.5" customHeight="1">
      <c r="A22" s="30" t="s">
        <v>39</v>
      </c>
      <c r="B22" s="31"/>
      <c r="C22" s="32"/>
      <c r="D22" s="32"/>
      <c r="E22" s="32"/>
      <c r="F22" s="32"/>
      <c r="G22" s="33"/>
      <c r="H22" s="328" t="s">
        <v>40</v>
      </c>
      <c r="I22" s="329"/>
      <c r="J22" s="329"/>
      <c r="K22" s="329"/>
      <c r="L22" s="330"/>
      <c r="M22" s="331">
        <f>COUNTIFS(職員表!$H6:$H85,$H$7,職員表!$O6:$O85,20,職員表!$I6:$I85,個票6!$L$10)</f>
        <v>0</v>
      </c>
      <c r="N22" s="331"/>
      <c r="O22" s="331"/>
      <c r="P22" s="22" t="s">
        <v>13</v>
      </c>
      <c r="Q22" s="332" t="s">
        <v>42</v>
      </c>
      <c r="R22" s="333"/>
      <c r="S22" s="333"/>
      <c r="T22" s="333"/>
      <c r="U22" s="334"/>
      <c r="V22" s="331">
        <f>COUNTIFS(職員表!$H6:$H85,$H7,職員表!$O6:$O85,5,職員表!$I6:$I85,個票6!$L$10)</f>
        <v>1</v>
      </c>
      <c r="W22" s="331"/>
      <c r="X22" s="331"/>
      <c r="Y22" s="72" t="s">
        <v>13</v>
      </c>
      <c r="Z22" s="224" t="s">
        <v>142</v>
      </c>
      <c r="AA22" s="225"/>
      <c r="AB22" s="225"/>
      <c r="AC22" s="225"/>
      <c r="AD22" s="226"/>
      <c r="AE22" s="383">
        <v>5</v>
      </c>
      <c r="AF22" s="384"/>
      <c r="AG22" s="384"/>
      <c r="AH22" s="385" t="s">
        <v>12</v>
      </c>
      <c r="AI22" s="385"/>
      <c r="AJ22" s="135" t="s">
        <v>143</v>
      </c>
      <c r="AK22" s="51"/>
      <c r="AL22" s="51"/>
      <c r="AM22" s="54"/>
      <c r="AO22" s="3">
        <f>IF(M22=0,,"有")</f>
        <v>0</v>
      </c>
    </row>
    <row r="23" spans="1:48" s="3" customFormat="1" ht="7.5" customHeight="1" thickBot="1">
      <c r="A23" s="62"/>
      <c r="B23" s="62"/>
      <c r="C23" s="62"/>
      <c r="D23" s="62"/>
      <c r="E23" s="62"/>
      <c r="F23" s="62"/>
      <c r="G23" s="62"/>
      <c r="H23" s="62"/>
      <c r="I23" s="58"/>
      <c r="J23" s="63"/>
      <c r="K23" s="57"/>
      <c r="L23" s="59"/>
      <c r="M23" s="59"/>
      <c r="N23" s="59"/>
      <c r="O23" s="59"/>
      <c r="P23" s="59"/>
      <c r="Q23" s="59"/>
      <c r="R23" s="59"/>
      <c r="S23" s="59"/>
      <c r="T23" s="59"/>
      <c r="U23" s="59"/>
      <c r="V23" s="59"/>
      <c r="W23" s="59"/>
      <c r="X23" s="228"/>
      <c r="Y23" s="228"/>
      <c r="Z23" s="228"/>
      <c r="AA23" s="228"/>
      <c r="AB23" s="228"/>
      <c r="AC23" s="228"/>
      <c r="AD23" s="48"/>
      <c r="AE23" s="59"/>
      <c r="AF23" s="59"/>
      <c r="AG23" s="59"/>
      <c r="AH23" s="59"/>
      <c r="AI23" s="59"/>
      <c r="AJ23" s="59"/>
      <c r="AK23" s="59"/>
      <c r="AL23" s="59"/>
      <c r="AM23" s="59"/>
    </row>
    <row r="24" spans="1:48" ht="19.5" customHeight="1" thickBot="1">
      <c r="A24" s="212" t="s">
        <v>212</v>
      </c>
      <c r="B24" s="66"/>
      <c r="C24" s="66"/>
      <c r="D24" s="66"/>
      <c r="E24" s="66"/>
      <c r="F24" s="66"/>
      <c r="G24" s="66"/>
      <c r="H24" s="66"/>
      <c r="I24" s="66"/>
      <c r="J24" s="210"/>
      <c r="K24" s="210"/>
      <c r="L24" s="210"/>
      <c r="M24" s="210"/>
      <c r="N24" s="210"/>
      <c r="O24" s="211"/>
      <c r="P24" s="206"/>
      <c r="Q24" s="206"/>
      <c r="R24" s="206"/>
      <c r="S24" s="213"/>
      <c r="T24" s="63"/>
      <c r="U24" s="67"/>
      <c r="V24" s="67"/>
      <c r="W24" s="230"/>
      <c r="X24" s="354" t="s">
        <v>126</v>
      </c>
      <c r="Y24" s="355"/>
      <c r="Z24" s="355"/>
      <c r="AA24" s="355"/>
      <c r="AB24" s="356"/>
      <c r="AC24" s="357" t="s">
        <v>123</v>
      </c>
      <c r="AD24" s="102" t="s">
        <v>49</v>
      </c>
      <c r="AE24" s="103"/>
      <c r="AF24" s="103"/>
      <c r="AG24" s="104"/>
      <c r="AH24" s="103"/>
      <c r="AI24" s="352">
        <f>MIN(X25,ROUNDDOWN(H37/1000,0))</f>
        <v>353</v>
      </c>
      <c r="AJ24" s="353"/>
      <c r="AK24" s="353"/>
      <c r="AL24" s="326" t="s">
        <v>12</v>
      </c>
      <c r="AM24" s="327"/>
    </row>
    <row r="25" spans="1:48">
      <c r="A25" s="212"/>
      <c r="B25" s="66"/>
      <c r="C25" s="202" t="s">
        <v>146</v>
      </c>
      <c r="D25" s="66"/>
      <c r="E25" s="66"/>
      <c r="F25" s="66"/>
      <c r="G25" s="66"/>
      <c r="H25" s="66"/>
      <c r="I25" s="66"/>
      <c r="J25" s="210"/>
      <c r="K25" s="210"/>
      <c r="L25" s="210"/>
      <c r="M25" s="210"/>
      <c r="N25" s="210"/>
      <c r="O25" s="211"/>
      <c r="P25" s="206"/>
      <c r="Q25" s="206"/>
      <c r="R25" s="206"/>
      <c r="S25" s="213"/>
      <c r="T25" s="63"/>
      <c r="U25" s="67"/>
      <c r="V25" s="67"/>
      <c r="W25" s="71"/>
      <c r="X25" s="358">
        <f>VLOOKUP(L10,[1]計算用!A3:G34,2,FALSE)</f>
        <v>353</v>
      </c>
      <c r="Y25" s="359"/>
      <c r="Z25" s="359"/>
      <c r="AA25" s="360" t="s">
        <v>12</v>
      </c>
      <c r="AB25" s="361"/>
      <c r="AC25" s="357"/>
      <c r="AD25" s="196" t="s">
        <v>25</v>
      </c>
      <c r="AE25" s="105"/>
      <c r="AF25" s="105"/>
      <c r="AG25" s="105"/>
      <c r="AH25" s="107"/>
      <c r="AI25" s="362"/>
      <c r="AJ25" s="363"/>
      <c r="AK25" s="363"/>
      <c r="AL25" s="367" t="s">
        <v>12</v>
      </c>
      <c r="AM25" s="368"/>
      <c r="AV25" s="3"/>
    </row>
    <row r="26" spans="1:48">
      <c r="A26" s="230" t="s">
        <v>147</v>
      </c>
      <c r="B26" s="62"/>
      <c r="C26" s="230"/>
      <c r="D26" s="62"/>
      <c r="E26" s="66"/>
      <c r="F26" s="62"/>
      <c r="G26" s="62"/>
      <c r="H26" s="62"/>
      <c r="I26" s="62"/>
      <c r="J26" s="67"/>
      <c r="K26" s="67"/>
      <c r="L26" s="67"/>
      <c r="M26" s="67"/>
      <c r="N26" s="67"/>
      <c r="O26" s="68"/>
      <c r="P26" s="69"/>
      <c r="Q26" s="70"/>
      <c r="R26" s="70"/>
      <c r="S26" s="67"/>
      <c r="T26" s="63"/>
      <c r="U26" s="67"/>
      <c r="V26" s="67"/>
      <c r="W26" s="71"/>
      <c r="X26" s="358"/>
      <c r="Y26" s="359"/>
      <c r="Z26" s="359"/>
      <c r="AA26" s="360"/>
      <c r="AB26" s="361"/>
      <c r="AC26" s="357"/>
      <c r="AD26" s="194" t="s">
        <v>26</v>
      </c>
      <c r="AE26" s="106"/>
      <c r="AF26" s="106"/>
      <c r="AG26" s="106"/>
      <c r="AH26" s="223"/>
      <c r="AI26" s="369">
        <f>SUM(AI24:AK25)</f>
        <v>353</v>
      </c>
      <c r="AJ26" s="370"/>
      <c r="AK26" s="370"/>
      <c r="AL26" s="371" t="s">
        <v>12</v>
      </c>
      <c r="AM26" s="372"/>
    </row>
    <row r="27" spans="1:48" ht="15" customHeight="1">
      <c r="A27" s="282" t="s">
        <v>110</v>
      </c>
      <c r="B27" s="283"/>
      <c r="C27" s="283"/>
      <c r="D27" s="283"/>
      <c r="E27" s="283"/>
      <c r="F27" s="283"/>
      <c r="G27" s="284"/>
      <c r="H27" s="283" t="s">
        <v>111</v>
      </c>
      <c r="I27" s="283"/>
      <c r="J27" s="283"/>
      <c r="K27" s="283"/>
      <c r="L27" s="283"/>
      <c r="M27" s="282" t="s">
        <v>7</v>
      </c>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84"/>
    </row>
    <row r="28" spans="1:48" ht="15" customHeight="1">
      <c r="A28" s="127" t="s">
        <v>112</v>
      </c>
      <c r="B28" s="128"/>
      <c r="C28" s="128"/>
      <c r="D28" s="128"/>
      <c r="E28" s="129"/>
      <c r="F28" s="129"/>
      <c r="G28" s="130"/>
      <c r="H28" s="285">
        <v>10000</v>
      </c>
      <c r="I28" s="285"/>
      <c r="J28" s="285"/>
      <c r="K28" s="285"/>
      <c r="L28" s="285"/>
      <c r="M28" s="286" t="s">
        <v>246</v>
      </c>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7"/>
      <c r="AM28" s="288"/>
    </row>
    <row r="29" spans="1:48" ht="15" customHeight="1">
      <c r="A29" s="73" t="s">
        <v>113</v>
      </c>
      <c r="B29" s="74"/>
      <c r="C29" s="74"/>
      <c r="D29" s="74"/>
      <c r="E29" s="75"/>
      <c r="F29" s="75"/>
      <c r="G29" s="76"/>
      <c r="H29" s="278">
        <v>10000</v>
      </c>
      <c r="I29" s="278"/>
      <c r="J29" s="278"/>
      <c r="K29" s="278"/>
      <c r="L29" s="278"/>
      <c r="M29" s="279" t="s">
        <v>245</v>
      </c>
      <c r="N29" s="280"/>
      <c r="O29" s="280"/>
      <c r="P29" s="280"/>
      <c r="Q29" s="280"/>
      <c r="R29" s="280"/>
      <c r="S29" s="280"/>
      <c r="T29" s="280"/>
      <c r="U29" s="280"/>
      <c r="V29" s="280"/>
      <c r="W29" s="280"/>
      <c r="X29" s="280"/>
      <c r="Y29" s="280"/>
      <c r="Z29" s="280"/>
      <c r="AA29" s="280"/>
      <c r="AB29" s="280"/>
      <c r="AC29" s="280"/>
      <c r="AD29" s="280"/>
      <c r="AE29" s="280"/>
      <c r="AF29" s="280"/>
      <c r="AG29" s="280"/>
      <c r="AH29" s="280"/>
      <c r="AI29" s="280"/>
      <c r="AJ29" s="280"/>
      <c r="AK29" s="280"/>
      <c r="AL29" s="280"/>
      <c r="AM29" s="281"/>
    </row>
    <row r="30" spans="1:48" ht="15" customHeight="1">
      <c r="A30" s="73" t="s">
        <v>114</v>
      </c>
      <c r="B30" s="74"/>
      <c r="C30" s="74"/>
      <c r="D30" s="74"/>
      <c r="E30" s="75"/>
      <c r="F30" s="75"/>
      <c r="G30" s="76"/>
      <c r="H30" s="278">
        <v>10000</v>
      </c>
      <c r="I30" s="278"/>
      <c r="J30" s="278"/>
      <c r="K30" s="278"/>
      <c r="L30" s="278"/>
      <c r="M30" s="279" t="s">
        <v>245</v>
      </c>
      <c r="N30" s="280"/>
      <c r="O30" s="280"/>
      <c r="P30" s="280"/>
      <c r="Q30" s="280"/>
      <c r="R30" s="280"/>
      <c r="S30" s="280"/>
      <c r="T30" s="280"/>
      <c r="U30" s="280"/>
      <c r="V30" s="280"/>
      <c r="W30" s="280"/>
      <c r="X30" s="280"/>
      <c r="Y30" s="280"/>
      <c r="Z30" s="280"/>
      <c r="AA30" s="280"/>
      <c r="AB30" s="280"/>
      <c r="AC30" s="280"/>
      <c r="AD30" s="280"/>
      <c r="AE30" s="280"/>
      <c r="AF30" s="280"/>
      <c r="AG30" s="280"/>
      <c r="AH30" s="280"/>
      <c r="AI30" s="280"/>
      <c r="AJ30" s="280"/>
      <c r="AK30" s="280"/>
      <c r="AL30" s="280"/>
      <c r="AM30" s="281"/>
    </row>
    <row r="31" spans="1:48" ht="15" customHeight="1">
      <c r="A31" s="73" t="s">
        <v>115</v>
      </c>
      <c r="B31" s="74"/>
      <c r="C31" s="74"/>
      <c r="D31" s="74"/>
      <c r="E31" s="75"/>
      <c r="F31" s="75"/>
      <c r="G31" s="76"/>
      <c r="H31" s="278">
        <v>10000</v>
      </c>
      <c r="I31" s="278"/>
      <c r="J31" s="278"/>
      <c r="K31" s="278"/>
      <c r="L31" s="278"/>
      <c r="M31" s="279" t="s">
        <v>245</v>
      </c>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1"/>
    </row>
    <row r="32" spans="1:48" ht="15" customHeight="1">
      <c r="A32" s="73" t="s">
        <v>116</v>
      </c>
      <c r="B32" s="74"/>
      <c r="C32" s="74"/>
      <c r="D32" s="74"/>
      <c r="E32" s="75"/>
      <c r="F32" s="75"/>
      <c r="G32" s="76"/>
      <c r="H32" s="278">
        <v>300000</v>
      </c>
      <c r="I32" s="278"/>
      <c r="J32" s="278"/>
      <c r="K32" s="278"/>
      <c r="L32" s="278"/>
      <c r="M32" s="279" t="s">
        <v>245</v>
      </c>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1"/>
    </row>
    <row r="33" spans="1:48" ht="15" customHeight="1">
      <c r="A33" s="73" t="s">
        <v>117</v>
      </c>
      <c r="B33" s="74"/>
      <c r="C33" s="74"/>
      <c r="D33" s="74"/>
      <c r="E33" s="75"/>
      <c r="F33" s="75"/>
      <c r="G33" s="76"/>
      <c r="H33" s="278">
        <v>10000</v>
      </c>
      <c r="I33" s="278"/>
      <c r="J33" s="278"/>
      <c r="K33" s="278"/>
      <c r="L33" s="278"/>
      <c r="M33" s="279" t="s">
        <v>245</v>
      </c>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1"/>
      <c r="AV33" s="3"/>
    </row>
    <row r="34" spans="1:48" ht="15" customHeight="1">
      <c r="A34" s="73" t="s">
        <v>118</v>
      </c>
      <c r="B34" s="74"/>
      <c r="C34" s="74"/>
      <c r="D34" s="74"/>
      <c r="E34" s="75"/>
      <c r="F34" s="75"/>
      <c r="G34" s="76"/>
      <c r="H34" s="278">
        <v>10000</v>
      </c>
      <c r="I34" s="278"/>
      <c r="J34" s="278"/>
      <c r="K34" s="278"/>
      <c r="L34" s="278"/>
      <c r="M34" s="279" t="s">
        <v>245</v>
      </c>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1"/>
    </row>
    <row r="35" spans="1:48" ht="15" customHeight="1">
      <c r="A35" s="73" t="s">
        <v>119</v>
      </c>
      <c r="B35" s="77"/>
      <c r="C35" s="77"/>
      <c r="D35" s="77"/>
      <c r="E35" s="77"/>
      <c r="F35" s="77"/>
      <c r="G35" s="78"/>
      <c r="H35" s="278">
        <v>10000</v>
      </c>
      <c r="I35" s="278"/>
      <c r="J35" s="278"/>
      <c r="K35" s="278"/>
      <c r="L35" s="278"/>
      <c r="M35" s="279" t="s">
        <v>245</v>
      </c>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1"/>
    </row>
    <row r="36" spans="1:48" ht="15" customHeight="1">
      <c r="A36" s="79" t="s">
        <v>120</v>
      </c>
      <c r="B36" s="80"/>
      <c r="C36" s="80"/>
      <c r="D36" s="80"/>
      <c r="E36" s="81"/>
      <c r="F36" s="81"/>
      <c r="G36" s="82"/>
      <c r="H36" s="269">
        <v>100000</v>
      </c>
      <c r="I36" s="269"/>
      <c r="J36" s="269"/>
      <c r="K36" s="269"/>
      <c r="L36" s="269"/>
      <c r="M36" s="270" t="s">
        <v>245</v>
      </c>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1"/>
      <c r="AK36" s="271"/>
      <c r="AL36" s="271"/>
      <c r="AM36" s="272"/>
    </row>
    <row r="37" spans="1:48" ht="15" customHeight="1">
      <c r="A37" s="83" t="s">
        <v>16</v>
      </c>
      <c r="B37" s="84"/>
      <c r="C37" s="84"/>
      <c r="D37" s="84"/>
      <c r="E37" s="84"/>
      <c r="F37" s="84"/>
      <c r="G37" s="85"/>
      <c r="H37" s="273">
        <f>SUM(H28:L36)</f>
        <v>470000</v>
      </c>
      <c r="I37" s="273"/>
      <c r="J37" s="273"/>
      <c r="K37" s="273"/>
      <c r="L37" s="274"/>
      <c r="M37" s="275"/>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7"/>
    </row>
    <row r="38" spans="1:48" ht="7.5" customHeight="1">
      <c r="A38" s="86"/>
      <c r="B38" s="86"/>
      <c r="C38" s="86"/>
      <c r="D38" s="86"/>
      <c r="E38" s="87"/>
      <c r="F38" s="87"/>
      <c r="G38" s="87"/>
      <c r="H38" s="87"/>
      <c r="I38" s="87"/>
      <c r="J38" s="88"/>
      <c r="K38" s="88"/>
      <c r="L38" s="88"/>
      <c r="M38" s="88"/>
      <c r="N38" s="88"/>
      <c r="O38" s="89"/>
      <c r="P38" s="89"/>
      <c r="Q38" s="89"/>
      <c r="R38" s="89"/>
      <c r="S38" s="89"/>
      <c r="T38" s="89"/>
      <c r="U38" s="89"/>
      <c r="V38" s="89"/>
      <c r="W38" s="89"/>
      <c r="X38" s="89"/>
      <c r="Y38" s="89"/>
      <c r="Z38" s="89"/>
      <c r="AA38" s="89"/>
      <c r="AB38" s="89"/>
      <c r="AC38" s="89"/>
      <c r="AD38" s="89"/>
      <c r="AE38" s="89"/>
      <c r="AF38" s="89"/>
      <c r="AG38" s="89"/>
      <c r="AH38" s="141"/>
      <c r="AI38" s="89"/>
      <c r="AJ38" s="89"/>
      <c r="AK38" s="89"/>
      <c r="AL38" s="89"/>
      <c r="AM38" s="89"/>
    </row>
    <row r="39" spans="1:48" ht="19.5" customHeight="1" thickBot="1">
      <c r="A39" s="212" t="s">
        <v>213</v>
      </c>
      <c r="B39" s="66"/>
      <c r="C39" s="66"/>
      <c r="D39" s="66"/>
      <c r="E39" s="66"/>
      <c r="F39" s="66"/>
      <c r="G39" s="66"/>
      <c r="H39" s="66"/>
      <c r="I39" s="66"/>
      <c r="J39" s="210"/>
      <c r="K39" s="210"/>
      <c r="L39" s="210"/>
      <c r="M39" s="210"/>
      <c r="N39" s="210"/>
      <c r="O39" s="211"/>
      <c r="P39" s="206"/>
      <c r="Q39" s="206"/>
      <c r="R39" s="206"/>
      <c r="S39" s="210"/>
      <c r="T39" s="207"/>
      <c r="U39" s="210"/>
      <c r="V39" s="67"/>
      <c r="W39" s="230"/>
      <c r="X39" s="289" t="s">
        <v>126</v>
      </c>
      <c r="Y39" s="290"/>
      <c r="Z39" s="290"/>
      <c r="AA39" s="290"/>
      <c r="AB39" s="291"/>
      <c r="AC39" s="392"/>
      <c r="AD39" s="227"/>
      <c r="AE39" s="227"/>
      <c r="AF39" s="227"/>
      <c r="AG39" s="227"/>
      <c r="AH39" s="227"/>
      <c r="AI39" s="393"/>
      <c r="AJ39" s="393"/>
      <c r="AK39" s="393"/>
      <c r="AL39" s="394"/>
      <c r="AM39" s="394"/>
    </row>
    <row r="40" spans="1:48" ht="13.8" thickBot="1">
      <c r="A40" s="212"/>
      <c r="B40" s="66"/>
      <c r="C40" s="202" t="s">
        <v>183</v>
      </c>
      <c r="D40" s="66"/>
      <c r="E40" s="66"/>
      <c r="F40" s="66"/>
      <c r="G40" s="66"/>
      <c r="H40" s="66"/>
      <c r="I40" s="66"/>
      <c r="J40" s="210"/>
      <c r="K40" s="210"/>
      <c r="L40" s="210"/>
      <c r="M40" s="210"/>
      <c r="N40" s="210"/>
      <c r="O40" s="211"/>
      <c r="P40" s="206"/>
      <c r="Q40" s="206"/>
      <c r="R40" s="206"/>
      <c r="S40" s="210"/>
      <c r="T40" s="207"/>
      <c r="U40" s="210"/>
      <c r="V40" s="67"/>
      <c r="W40" s="71"/>
      <c r="X40" s="395">
        <f>VLOOKUP(L10,[1]計算用!A3:G34,5,FALSE)</f>
        <v>0</v>
      </c>
      <c r="Y40" s="396"/>
      <c r="Z40" s="396"/>
      <c r="AA40" s="397" t="s">
        <v>12</v>
      </c>
      <c r="AB40" s="398"/>
      <c r="AC40" s="392"/>
      <c r="AD40" s="227"/>
      <c r="AE40" s="364" t="s">
        <v>123</v>
      </c>
      <c r="AF40" s="365"/>
      <c r="AG40" s="365"/>
      <c r="AH40" s="366"/>
      <c r="AI40" s="399" t="str">
        <f>IF(OR(L10=[1]計算用!A7, L10=[1]計算用!A17,L10=[1]計算用!A18,L10=[1]計算用!A19,L10=[1]計算用!A20,L10=[1]計算用!A21,L10=[1]計算用!A22,L10=[1]計算用!A23),MIN(X40,ROUNDDOWN(H50/1000,0)),"")</f>
        <v/>
      </c>
      <c r="AJ40" s="400"/>
      <c r="AK40" s="400"/>
      <c r="AL40" s="326" t="s">
        <v>12</v>
      </c>
      <c r="AM40" s="327"/>
      <c r="AV40" s="3"/>
    </row>
    <row r="41" spans="1:48" ht="15" customHeight="1">
      <c r="A41" s="282" t="s">
        <v>110</v>
      </c>
      <c r="B41" s="283"/>
      <c r="C41" s="283"/>
      <c r="D41" s="283"/>
      <c r="E41" s="283"/>
      <c r="F41" s="283"/>
      <c r="G41" s="284"/>
      <c r="H41" s="283" t="s">
        <v>111</v>
      </c>
      <c r="I41" s="283"/>
      <c r="J41" s="283"/>
      <c r="K41" s="283"/>
      <c r="L41" s="283"/>
      <c r="M41" s="282" t="s">
        <v>7</v>
      </c>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4"/>
    </row>
    <row r="42" spans="1:48" ht="15" customHeight="1">
      <c r="A42" s="73" t="s">
        <v>184</v>
      </c>
      <c r="B42" s="74"/>
      <c r="C42" s="74"/>
      <c r="D42" s="74"/>
      <c r="E42" s="75"/>
      <c r="F42" s="75"/>
      <c r="G42" s="76"/>
      <c r="H42" s="285"/>
      <c r="I42" s="285"/>
      <c r="J42" s="285"/>
      <c r="K42" s="285"/>
      <c r="L42" s="285"/>
      <c r="M42" s="286"/>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8"/>
    </row>
    <row r="43" spans="1:48" ht="15" customHeight="1">
      <c r="A43" s="146" t="s">
        <v>190</v>
      </c>
      <c r="B43" s="74"/>
      <c r="C43" s="74"/>
      <c r="D43" s="74"/>
      <c r="E43" s="75"/>
      <c r="F43" s="75"/>
      <c r="G43" s="76"/>
      <c r="H43" s="278"/>
      <c r="I43" s="278"/>
      <c r="J43" s="278"/>
      <c r="K43" s="278"/>
      <c r="L43" s="278"/>
      <c r="M43" s="279"/>
      <c r="N43" s="280"/>
      <c r="O43" s="280"/>
      <c r="P43" s="280"/>
      <c r="Q43" s="280"/>
      <c r="R43" s="280"/>
      <c r="S43" s="280"/>
      <c r="T43" s="280"/>
      <c r="U43" s="280"/>
      <c r="V43" s="280"/>
      <c r="W43" s="280"/>
      <c r="X43" s="280"/>
      <c r="Y43" s="280"/>
      <c r="Z43" s="280"/>
      <c r="AA43" s="280"/>
      <c r="AB43" s="280"/>
      <c r="AC43" s="280"/>
      <c r="AD43" s="280"/>
      <c r="AE43" s="280"/>
      <c r="AF43" s="280"/>
      <c r="AG43" s="280"/>
      <c r="AH43" s="280"/>
      <c r="AI43" s="280"/>
      <c r="AJ43" s="280"/>
      <c r="AK43" s="280"/>
      <c r="AL43" s="280"/>
      <c r="AM43" s="281"/>
    </row>
    <row r="44" spans="1:48" ht="15" customHeight="1">
      <c r="A44" s="146" t="s">
        <v>116</v>
      </c>
      <c r="B44" s="74"/>
      <c r="C44" s="74"/>
      <c r="D44" s="74"/>
      <c r="E44" s="75"/>
      <c r="F44" s="75"/>
      <c r="G44" s="76"/>
      <c r="H44" s="278"/>
      <c r="I44" s="278"/>
      <c r="J44" s="278"/>
      <c r="K44" s="278"/>
      <c r="L44" s="278"/>
      <c r="M44" s="279"/>
      <c r="N44" s="280"/>
      <c r="O44" s="280"/>
      <c r="P44" s="280"/>
      <c r="Q44" s="280"/>
      <c r="R44" s="280"/>
      <c r="S44" s="280"/>
      <c r="T44" s="280"/>
      <c r="U44" s="280"/>
      <c r="V44" s="280"/>
      <c r="W44" s="280"/>
      <c r="X44" s="280"/>
      <c r="Y44" s="280"/>
      <c r="Z44" s="280"/>
      <c r="AA44" s="280"/>
      <c r="AB44" s="280"/>
      <c r="AC44" s="280"/>
      <c r="AD44" s="280"/>
      <c r="AE44" s="280"/>
      <c r="AF44" s="280"/>
      <c r="AG44" s="280"/>
      <c r="AH44" s="280"/>
      <c r="AI44" s="280"/>
      <c r="AJ44" s="280"/>
      <c r="AK44" s="280"/>
      <c r="AL44" s="280"/>
      <c r="AM44" s="281"/>
    </row>
    <row r="45" spans="1:48" ht="15" customHeight="1">
      <c r="A45" s="73" t="s">
        <v>117</v>
      </c>
      <c r="B45" s="74"/>
      <c r="C45" s="74"/>
      <c r="D45" s="74"/>
      <c r="E45" s="75"/>
      <c r="F45" s="75"/>
      <c r="G45" s="76"/>
      <c r="H45" s="278"/>
      <c r="I45" s="278"/>
      <c r="J45" s="278"/>
      <c r="K45" s="278"/>
      <c r="L45" s="278"/>
      <c r="M45" s="279"/>
      <c r="N45" s="280"/>
      <c r="O45" s="280"/>
      <c r="P45" s="280"/>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1"/>
    </row>
    <row r="46" spans="1:48" ht="15" customHeight="1">
      <c r="A46" s="73" t="s">
        <v>115</v>
      </c>
      <c r="B46" s="74"/>
      <c r="C46" s="74"/>
      <c r="D46" s="74"/>
      <c r="E46" s="75"/>
      <c r="F46" s="75"/>
      <c r="G46" s="76"/>
      <c r="H46" s="278"/>
      <c r="I46" s="278"/>
      <c r="J46" s="278"/>
      <c r="K46" s="278"/>
      <c r="L46" s="278"/>
      <c r="M46" s="279"/>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0"/>
      <c r="AM46" s="281"/>
    </row>
    <row r="47" spans="1:48" ht="15" customHeight="1">
      <c r="A47" s="73" t="s">
        <v>118</v>
      </c>
      <c r="B47" s="74"/>
      <c r="C47" s="74"/>
      <c r="D47" s="74"/>
      <c r="E47" s="75"/>
      <c r="F47" s="75"/>
      <c r="G47" s="76"/>
      <c r="H47" s="278"/>
      <c r="I47" s="278"/>
      <c r="J47" s="278"/>
      <c r="K47" s="278"/>
      <c r="L47" s="278"/>
      <c r="M47" s="279"/>
      <c r="N47" s="280"/>
      <c r="O47" s="280"/>
      <c r="P47" s="280"/>
      <c r="Q47" s="280"/>
      <c r="R47" s="280"/>
      <c r="S47" s="280"/>
      <c r="T47" s="280"/>
      <c r="U47" s="280"/>
      <c r="V47" s="280"/>
      <c r="W47" s="280"/>
      <c r="X47" s="280"/>
      <c r="Y47" s="280"/>
      <c r="Z47" s="280"/>
      <c r="AA47" s="280"/>
      <c r="AB47" s="280"/>
      <c r="AC47" s="280"/>
      <c r="AD47" s="280"/>
      <c r="AE47" s="280"/>
      <c r="AF47" s="280"/>
      <c r="AG47" s="280"/>
      <c r="AH47" s="280"/>
      <c r="AI47" s="280"/>
      <c r="AJ47" s="280"/>
      <c r="AK47" s="280"/>
      <c r="AL47" s="280"/>
      <c r="AM47" s="281"/>
    </row>
    <row r="48" spans="1:48" ht="15" customHeight="1">
      <c r="A48" s="73" t="s">
        <v>119</v>
      </c>
      <c r="B48" s="77"/>
      <c r="C48" s="77"/>
      <c r="D48" s="77"/>
      <c r="E48" s="77"/>
      <c r="F48" s="77"/>
      <c r="G48" s="78"/>
      <c r="H48" s="278"/>
      <c r="I48" s="278"/>
      <c r="J48" s="278"/>
      <c r="K48" s="278"/>
      <c r="L48" s="278"/>
      <c r="M48" s="279"/>
      <c r="N48" s="280"/>
      <c r="O48" s="280"/>
      <c r="P48" s="280"/>
      <c r="Q48" s="280"/>
      <c r="R48" s="280"/>
      <c r="S48" s="280"/>
      <c r="T48" s="280"/>
      <c r="U48" s="280"/>
      <c r="V48" s="280"/>
      <c r="W48" s="280"/>
      <c r="X48" s="280"/>
      <c r="Y48" s="280"/>
      <c r="Z48" s="280"/>
      <c r="AA48" s="280"/>
      <c r="AB48" s="280"/>
      <c r="AC48" s="280"/>
      <c r="AD48" s="280"/>
      <c r="AE48" s="280"/>
      <c r="AF48" s="280"/>
      <c r="AG48" s="280"/>
      <c r="AH48" s="280"/>
      <c r="AI48" s="280"/>
      <c r="AJ48" s="280"/>
      <c r="AK48" s="280"/>
      <c r="AL48" s="280"/>
      <c r="AM48" s="281"/>
    </row>
    <row r="49" spans="1:46" ht="15" customHeight="1">
      <c r="A49" s="79" t="s">
        <v>120</v>
      </c>
      <c r="B49" s="80"/>
      <c r="C49" s="80"/>
      <c r="D49" s="80"/>
      <c r="E49" s="81"/>
      <c r="F49" s="81"/>
      <c r="G49" s="82"/>
      <c r="H49" s="269"/>
      <c r="I49" s="269"/>
      <c r="J49" s="269"/>
      <c r="K49" s="269"/>
      <c r="L49" s="269"/>
      <c r="M49" s="270"/>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2"/>
    </row>
    <row r="50" spans="1:46" ht="15" customHeight="1">
      <c r="A50" s="83" t="s">
        <v>16</v>
      </c>
      <c r="B50" s="84"/>
      <c r="C50" s="84"/>
      <c r="D50" s="84"/>
      <c r="E50" s="84"/>
      <c r="F50" s="84"/>
      <c r="G50" s="85"/>
      <c r="H50" s="273">
        <f>SUM(H42:L49)</f>
        <v>0</v>
      </c>
      <c r="I50" s="273"/>
      <c r="J50" s="273"/>
      <c r="K50" s="273"/>
      <c r="L50" s="274"/>
      <c r="M50" s="275"/>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7"/>
    </row>
    <row r="51" spans="1:46" ht="7.5" customHeight="1" thickBot="1">
      <c r="A51" s="86"/>
      <c r="B51" s="86"/>
      <c r="C51" s="86"/>
      <c r="D51" s="86"/>
      <c r="E51" s="87"/>
      <c r="F51" s="87"/>
      <c r="G51" s="87"/>
      <c r="H51" s="87"/>
      <c r="I51" s="87"/>
      <c r="J51" s="88"/>
      <c r="K51" s="88"/>
      <c r="L51" s="88"/>
      <c r="M51" s="88"/>
      <c r="N51" s="88"/>
      <c r="O51" s="89"/>
      <c r="P51" s="89"/>
      <c r="Q51" s="89"/>
      <c r="R51" s="89"/>
      <c r="S51" s="89"/>
      <c r="T51" s="89"/>
      <c r="U51" s="89"/>
      <c r="V51" s="89"/>
      <c r="W51" s="89"/>
      <c r="X51" s="89"/>
      <c r="Y51" s="89"/>
      <c r="Z51" s="89"/>
      <c r="AA51" s="89"/>
      <c r="AB51" s="89"/>
      <c r="AC51" s="89"/>
      <c r="AD51" s="89"/>
      <c r="AE51" s="89"/>
      <c r="AF51" s="89"/>
      <c r="AG51" s="89"/>
      <c r="AH51" s="140"/>
      <c r="AI51" s="89"/>
      <c r="AJ51" s="89"/>
      <c r="AK51" s="89"/>
      <c r="AL51" s="89"/>
      <c r="AM51" s="89"/>
    </row>
    <row r="52" spans="1:46" s="3" customFormat="1" ht="19.5" customHeight="1" thickBot="1">
      <c r="A52" s="209" t="s">
        <v>244</v>
      </c>
      <c r="B52" s="66"/>
      <c r="C52" s="66"/>
      <c r="D52" s="66"/>
      <c r="E52" s="66"/>
      <c r="F52" s="66"/>
      <c r="G52" s="66"/>
      <c r="H52" s="66"/>
      <c r="I52" s="208"/>
      <c r="J52" s="207"/>
      <c r="K52" s="206"/>
      <c r="L52" s="205"/>
      <c r="M52" s="205"/>
      <c r="N52" s="205"/>
      <c r="O52" s="205"/>
      <c r="P52" s="205"/>
      <c r="Q52" s="205"/>
      <c r="R52" s="205"/>
      <c r="S52" s="205"/>
      <c r="T52" s="205"/>
      <c r="U52" s="205"/>
      <c r="V52" s="205"/>
      <c r="W52" s="205"/>
      <c r="X52" s="205"/>
      <c r="Y52" s="205"/>
      <c r="Z52" s="205"/>
      <c r="AA52" s="205"/>
      <c r="AB52" s="205"/>
      <c r="AC52" s="205"/>
      <c r="AD52" s="59"/>
      <c r="AE52" s="364" t="s">
        <v>125</v>
      </c>
      <c r="AF52" s="365"/>
      <c r="AG52" s="365"/>
      <c r="AH52" s="366"/>
      <c r="AI52" s="386">
        <f>IF(L10=A54,ROUNDDOWN(X54*AI54/1000,0),IF(L10=A55,ROUNDDOWN(X55*AI55/1000,0),IF(NOT(OR(L10=A54,L10=A55)),ROUNDDOWN(X53*AI53/1000,0))))</f>
        <v>6</v>
      </c>
      <c r="AJ52" s="387"/>
      <c r="AK52" s="387"/>
      <c r="AL52" s="326" t="s">
        <v>12</v>
      </c>
      <c r="AM52" s="327"/>
    </row>
    <row r="53" spans="1:46" s="3" customFormat="1" ht="15.75" customHeight="1">
      <c r="A53" s="332" t="s">
        <v>148</v>
      </c>
      <c r="B53" s="333"/>
      <c r="C53" s="333"/>
      <c r="D53" s="333"/>
      <c r="E53" s="333"/>
      <c r="F53" s="333"/>
      <c r="G53" s="333"/>
      <c r="H53" s="333"/>
      <c r="I53" s="333"/>
      <c r="J53" s="333"/>
      <c r="K53" s="333"/>
      <c r="L53" s="333"/>
      <c r="M53" s="333"/>
      <c r="N53" s="333"/>
      <c r="O53" s="333"/>
      <c r="P53" s="333"/>
      <c r="Q53" s="333"/>
      <c r="R53" s="333"/>
      <c r="S53" s="333"/>
      <c r="T53" s="333"/>
      <c r="U53" s="333"/>
      <c r="V53" s="333"/>
      <c r="W53" s="334"/>
      <c r="X53" s="375">
        <v>2000</v>
      </c>
      <c r="Y53" s="375"/>
      <c r="Z53" s="375"/>
      <c r="AA53" s="376" t="s">
        <v>23</v>
      </c>
      <c r="AB53" s="377"/>
      <c r="AC53" s="332" t="s">
        <v>24</v>
      </c>
      <c r="AD53" s="333"/>
      <c r="AE53" s="333"/>
      <c r="AF53" s="333"/>
      <c r="AG53" s="333"/>
      <c r="AH53" s="334"/>
      <c r="AI53" s="413">
        <v>3</v>
      </c>
      <c r="AJ53" s="414"/>
      <c r="AK53" s="414"/>
      <c r="AL53" s="390" t="s">
        <v>13</v>
      </c>
      <c r="AM53" s="391"/>
    </row>
    <row r="54" spans="1:46" s="3" customFormat="1" ht="15.75" customHeight="1">
      <c r="A54" s="332" t="s">
        <v>149</v>
      </c>
      <c r="B54" s="333"/>
      <c r="C54" s="333"/>
      <c r="D54" s="333"/>
      <c r="E54" s="333"/>
      <c r="F54" s="333"/>
      <c r="G54" s="333"/>
      <c r="H54" s="333"/>
      <c r="I54" s="333"/>
      <c r="J54" s="333"/>
      <c r="K54" s="333"/>
      <c r="L54" s="333"/>
      <c r="M54" s="333"/>
      <c r="N54" s="333"/>
      <c r="O54" s="333"/>
      <c r="P54" s="333"/>
      <c r="Q54" s="333"/>
      <c r="R54" s="333"/>
      <c r="S54" s="333"/>
      <c r="T54" s="333"/>
      <c r="U54" s="333"/>
      <c r="V54" s="333"/>
      <c r="W54" s="334"/>
      <c r="X54" s="375">
        <v>1500</v>
      </c>
      <c r="Y54" s="375"/>
      <c r="Z54" s="375"/>
      <c r="AA54" s="376" t="s">
        <v>23</v>
      </c>
      <c r="AB54" s="377"/>
      <c r="AC54" s="332" t="s">
        <v>24</v>
      </c>
      <c r="AD54" s="333"/>
      <c r="AE54" s="333"/>
      <c r="AF54" s="333"/>
      <c r="AG54" s="333"/>
      <c r="AH54" s="334"/>
      <c r="AI54" s="415"/>
      <c r="AJ54" s="416"/>
      <c r="AK54" s="416"/>
      <c r="AL54" s="341" t="s">
        <v>13</v>
      </c>
      <c r="AM54" s="342"/>
    </row>
    <row r="55" spans="1:46" s="3" customFormat="1" ht="15.75" customHeight="1">
      <c r="A55" s="332" t="s">
        <v>150</v>
      </c>
      <c r="B55" s="333"/>
      <c r="C55" s="333"/>
      <c r="D55" s="333"/>
      <c r="E55" s="333"/>
      <c r="F55" s="333"/>
      <c r="G55" s="333"/>
      <c r="H55" s="333"/>
      <c r="I55" s="333"/>
      <c r="J55" s="333"/>
      <c r="K55" s="333"/>
      <c r="L55" s="333"/>
      <c r="M55" s="333"/>
      <c r="N55" s="333"/>
      <c r="O55" s="333"/>
      <c r="P55" s="333"/>
      <c r="Q55" s="333"/>
      <c r="R55" s="333"/>
      <c r="S55" s="333"/>
      <c r="T55" s="333"/>
      <c r="U55" s="333"/>
      <c r="V55" s="333"/>
      <c r="W55" s="334"/>
      <c r="X55" s="375">
        <v>2500</v>
      </c>
      <c r="Y55" s="375"/>
      <c r="Z55" s="375"/>
      <c r="AA55" s="376" t="s">
        <v>23</v>
      </c>
      <c r="AB55" s="377"/>
      <c r="AC55" s="332" t="s">
        <v>24</v>
      </c>
      <c r="AD55" s="333"/>
      <c r="AE55" s="333"/>
      <c r="AF55" s="333"/>
      <c r="AG55" s="333"/>
      <c r="AH55" s="334"/>
      <c r="AI55" s="415"/>
      <c r="AJ55" s="416"/>
      <c r="AK55" s="416"/>
      <c r="AL55" s="341" t="s">
        <v>13</v>
      </c>
      <c r="AM55" s="342"/>
    </row>
    <row r="56" spans="1:46" s="3" customFormat="1" ht="7.5" customHeight="1" thickBot="1">
      <c r="A56" s="62"/>
      <c r="B56" s="62"/>
      <c r="C56" s="62"/>
      <c r="D56" s="62"/>
      <c r="E56" s="62"/>
      <c r="F56" s="62"/>
      <c r="G56" s="62"/>
      <c r="H56" s="62"/>
      <c r="I56" s="58"/>
      <c r="J56" s="63"/>
      <c r="K56" s="57"/>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row>
    <row r="57" spans="1:46" s="3" customFormat="1" ht="19.5" customHeight="1" thickBot="1">
      <c r="A57" s="209" t="s">
        <v>151</v>
      </c>
      <c r="B57" s="206"/>
      <c r="C57" s="66"/>
      <c r="D57" s="66"/>
      <c r="E57" s="66"/>
      <c r="F57" s="66"/>
      <c r="G57" s="66"/>
      <c r="H57" s="66"/>
      <c r="I57" s="208"/>
      <c r="J57" s="207"/>
      <c r="K57" s="206"/>
      <c r="L57" s="205"/>
      <c r="M57" s="205"/>
      <c r="N57" s="205"/>
      <c r="O57" s="203"/>
      <c r="P57" s="203"/>
      <c r="Q57" s="203"/>
      <c r="R57" s="203"/>
      <c r="S57" s="203"/>
      <c r="T57" s="204"/>
      <c r="U57" s="204"/>
      <c r="V57" s="204"/>
      <c r="W57" s="204"/>
      <c r="X57" s="289" t="s">
        <v>126</v>
      </c>
      <c r="Y57" s="290"/>
      <c r="Z57" s="290"/>
      <c r="AA57" s="290"/>
      <c r="AB57" s="291"/>
      <c r="AC57" s="382" t="s">
        <v>123</v>
      </c>
      <c r="AD57" s="102" t="s">
        <v>29</v>
      </c>
      <c r="AE57" s="103"/>
      <c r="AF57" s="103"/>
      <c r="AG57" s="103"/>
      <c r="AH57" s="108"/>
      <c r="AI57" s="352">
        <f>MIN(X58,ROUNDDOWN(H70/1000,0))</f>
        <v>200</v>
      </c>
      <c r="AJ57" s="353"/>
      <c r="AK57" s="353"/>
      <c r="AL57" s="326" t="s">
        <v>12</v>
      </c>
      <c r="AM57" s="327"/>
    </row>
    <row r="58" spans="1:46" s="3" customFormat="1" ht="12">
      <c r="A58" s="203"/>
      <c r="B58" s="202" t="s">
        <v>152</v>
      </c>
      <c r="C58" s="66"/>
      <c r="D58" s="66"/>
      <c r="E58" s="66"/>
      <c r="F58" s="66"/>
      <c r="G58" s="66"/>
      <c r="H58" s="66"/>
      <c r="I58" s="66"/>
      <c r="J58" s="66"/>
      <c r="K58" s="66"/>
      <c r="L58" s="66"/>
      <c r="M58" s="66"/>
      <c r="N58" s="66"/>
      <c r="O58" s="66"/>
      <c r="P58" s="66"/>
      <c r="Q58" s="66"/>
      <c r="R58" s="66"/>
      <c r="S58" s="66"/>
      <c r="T58" s="66"/>
      <c r="U58" s="66"/>
      <c r="V58" s="66"/>
      <c r="W58" s="66"/>
      <c r="X58" s="378">
        <f>VLOOKUP(L10,[1]計算用!A3:G34,6,FALSE)</f>
        <v>200</v>
      </c>
      <c r="Y58" s="379"/>
      <c r="Z58" s="379"/>
      <c r="AA58" s="380" t="s">
        <v>12</v>
      </c>
      <c r="AB58" s="381"/>
      <c r="AC58" s="357"/>
      <c r="AD58" s="196" t="s">
        <v>25</v>
      </c>
      <c r="AE58" s="197"/>
      <c r="AF58" s="197"/>
      <c r="AG58" s="197"/>
      <c r="AH58" s="109"/>
      <c r="AI58" s="362">
        <v>0</v>
      </c>
      <c r="AJ58" s="363"/>
      <c r="AK58" s="363"/>
      <c r="AL58" s="367" t="s">
        <v>12</v>
      </c>
      <c r="AM58" s="368"/>
    </row>
    <row r="59" spans="1:46" s="3" customFormat="1" ht="12">
      <c r="A59" s="230" t="s">
        <v>129</v>
      </c>
      <c r="B59" s="62"/>
      <c r="C59" s="62"/>
      <c r="D59" s="62"/>
      <c r="E59" s="62"/>
      <c r="F59" s="62"/>
      <c r="G59" s="62"/>
      <c r="H59" s="62"/>
      <c r="I59" s="62"/>
      <c r="J59" s="62"/>
      <c r="K59" s="62"/>
      <c r="L59" s="62"/>
      <c r="M59" s="62"/>
      <c r="N59" s="62"/>
      <c r="O59" s="62"/>
      <c r="P59" s="62"/>
      <c r="Q59" s="62"/>
      <c r="R59" s="62"/>
      <c r="S59" s="62"/>
      <c r="T59" s="62"/>
      <c r="U59" s="62"/>
      <c r="V59" s="62"/>
      <c r="W59" s="62"/>
      <c r="X59" s="378" t="e">
        <f>VLOOKUP(L30,[1]計算用!A24:G52,5,FALSE)</f>
        <v>#N/A</v>
      </c>
      <c r="Y59" s="379"/>
      <c r="Z59" s="379"/>
      <c r="AA59" s="380"/>
      <c r="AB59" s="381"/>
      <c r="AC59" s="357"/>
      <c r="AD59" s="194" t="s">
        <v>26</v>
      </c>
      <c r="AE59" s="195"/>
      <c r="AF59" s="195"/>
      <c r="AG59" s="195"/>
      <c r="AH59" s="110"/>
      <c r="AI59" s="369">
        <f>SUM(AI57:AK58)</f>
        <v>200</v>
      </c>
      <c r="AJ59" s="370"/>
      <c r="AK59" s="370"/>
      <c r="AL59" s="371" t="s">
        <v>12</v>
      </c>
      <c r="AM59" s="372"/>
      <c r="AT59" s="4"/>
    </row>
    <row r="60" spans="1:46" ht="15" customHeight="1">
      <c r="A60" s="282" t="s">
        <v>110</v>
      </c>
      <c r="B60" s="283"/>
      <c r="C60" s="283"/>
      <c r="D60" s="283"/>
      <c r="E60" s="283"/>
      <c r="F60" s="283"/>
      <c r="G60" s="284"/>
      <c r="H60" s="283" t="s">
        <v>111</v>
      </c>
      <c r="I60" s="283"/>
      <c r="J60" s="283"/>
      <c r="K60" s="283"/>
      <c r="L60" s="283"/>
      <c r="M60" s="282" t="s">
        <v>7</v>
      </c>
      <c r="N60" s="283"/>
      <c r="O60" s="283"/>
      <c r="P60" s="283"/>
      <c r="Q60" s="283"/>
      <c r="R60" s="283"/>
      <c r="S60" s="283"/>
      <c r="T60" s="283"/>
      <c r="U60" s="283"/>
      <c r="V60" s="283"/>
      <c r="W60" s="283"/>
      <c r="X60" s="283"/>
      <c r="Y60" s="283"/>
      <c r="Z60" s="283"/>
      <c r="AA60" s="283"/>
      <c r="AB60" s="283"/>
      <c r="AC60" s="283"/>
      <c r="AD60" s="283"/>
      <c r="AE60" s="283"/>
      <c r="AF60" s="283"/>
      <c r="AG60" s="283"/>
      <c r="AH60" s="283"/>
      <c r="AI60" s="283"/>
      <c r="AJ60" s="283"/>
      <c r="AK60" s="283"/>
      <c r="AL60" s="283"/>
      <c r="AM60" s="284"/>
    </row>
    <row r="61" spans="1:46" ht="15" customHeight="1">
      <c r="A61" s="127" t="s">
        <v>112</v>
      </c>
      <c r="B61" s="128"/>
      <c r="C61" s="128"/>
      <c r="D61" s="128"/>
      <c r="E61" s="129"/>
      <c r="F61" s="129"/>
      <c r="G61" s="130"/>
      <c r="H61" s="285">
        <v>10000</v>
      </c>
      <c r="I61" s="285"/>
      <c r="J61" s="285"/>
      <c r="K61" s="285"/>
      <c r="L61" s="285"/>
      <c r="M61" s="286" t="s">
        <v>246</v>
      </c>
      <c r="N61" s="287"/>
      <c r="O61" s="287"/>
      <c r="P61" s="287"/>
      <c r="Q61" s="287"/>
      <c r="R61" s="287"/>
      <c r="S61" s="287"/>
      <c r="T61" s="287"/>
      <c r="U61" s="287"/>
      <c r="V61" s="287"/>
      <c r="W61" s="287"/>
      <c r="X61" s="287"/>
      <c r="Y61" s="287"/>
      <c r="Z61" s="287"/>
      <c r="AA61" s="287"/>
      <c r="AB61" s="287"/>
      <c r="AC61" s="287"/>
      <c r="AD61" s="287"/>
      <c r="AE61" s="287"/>
      <c r="AF61" s="287"/>
      <c r="AG61" s="287"/>
      <c r="AH61" s="287"/>
      <c r="AI61" s="287"/>
      <c r="AJ61" s="287"/>
      <c r="AK61" s="287"/>
      <c r="AL61" s="287"/>
      <c r="AM61" s="288"/>
    </row>
    <row r="62" spans="1:46" ht="15" customHeight="1">
      <c r="A62" s="73" t="s">
        <v>113</v>
      </c>
      <c r="B62" s="74"/>
      <c r="C62" s="74"/>
      <c r="D62" s="74"/>
      <c r="E62" s="75"/>
      <c r="F62" s="75"/>
      <c r="G62" s="76"/>
      <c r="H62" s="278">
        <v>10000</v>
      </c>
      <c r="I62" s="278"/>
      <c r="J62" s="278"/>
      <c r="K62" s="278"/>
      <c r="L62" s="278"/>
      <c r="M62" s="279" t="s">
        <v>245</v>
      </c>
      <c r="N62" s="280"/>
      <c r="O62" s="280"/>
      <c r="P62" s="280"/>
      <c r="Q62" s="280"/>
      <c r="R62" s="280"/>
      <c r="S62" s="280"/>
      <c r="T62" s="280"/>
      <c r="U62" s="280"/>
      <c r="V62" s="280"/>
      <c r="W62" s="280"/>
      <c r="X62" s="280"/>
      <c r="Y62" s="280"/>
      <c r="Z62" s="280"/>
      <c r="AA62" s="280"/>
      <c r="AB62" s="280"/>
      <c r="AC62" s="280"/>
      <c r="AD62" s="280"/>
      <c r="AE62" s="280"/>
      <c r="AF62" s="280"/>
      <c r="AG62" s="280"/>
      <c r="AH62" s="280"/>
      <c r="AI62" s="280"/>
      <c r="AJ62" s="280"/>
      <c r="AK62" s="280"/>
      <c r="AL62" s="280"/>
      <c r="AM62" s="281"/>
    </row>
    <row r="63" spans="1:46" ht="15" customHeight="1">
      <c r="A63" s="73" t="s">
        <v>114</v>
      </c>
      <c r="B63" s="74"/>
      <c r="C63" s="74"/>
      <c r="D63" s="74"/>
      <c r="E63" s="75"/>
      <c r="F63" s="75"/>
      <c r="G63" s="76"/>
      <c r="H63" s="278">
        <v>10000</v>
      </c>
      <c r="I63" s="278"/>
      <c r="J63" s="278"/>
      <c r="K63" s="278"/>
      <c r="L63" s="278"/>
      <c r="M63" s="279" t="s">
        <v>245</v>
      </c>
      <c r="N63" s="280"/>
      <c r="O63" s="280"/>
      <c r="P63" s="280"/>
      <c r="Q63" s="280"/>
      <c r="R63" s="280"/>
      <c r="S63" s="280"/>
      <c r="T63" s="280"/>
      <c r="U63" s="280"/>
      <c r="V63" s="280"/>
      <c r="W63" s="280"/>
      <c r="X63" s="280"/>
      <c r="Y63" s="280"/>
      <c r="Z63" s="280"/>
      <c r="AA63" s="280"/>
      <c r="AB63" s="280"/>
      <c r="AC63" s="280"/>
      <c r="AD63" s="280"/>
      <c r="AE63" s="280"/>
      <c r="AF63" s="280"/>
      <c r="AG63" s="280"/>
      <c r="AH63" s="280"/>
      <c r="AI63" s="280"/>
      <c r="AJ63" s="280"/>
      <c r="AK63" s="280"/>
      <c r="AL63" s="280"/>
      <c r="AM63" s="281"/>
    </row>
    <row r="64" spans="1:46" ht="15" customHeight="1">
      <c r="A64" s="73" t="s">
        <v>115</v>
      </c>
      <c r="B64" s="74"/>
      <c r="C64" s="74"/>
      <c r="D64" s="74"/>
      <c r="E64" s="75"/>
      <c r="F64" s="75"/>
      <c r="G64" s="76"/>
      <c r="H64" s="278">
        <v>10000</v>
      </c>
      <c r="I64" s="278"/>
      <c r="J64" s="278"/>
      <c r="K64" s="278"/>
      <c r="L64" s="278"/>
      <c r="M64" s="279" t="s">
        <v>245</v>
      </c>
      <c r="N64" s="280"/>
      <c r="O64" s="280"/>
      <c r="P64" s="280"/>
      <c r="Q64" s="280"/>
      <c r="R64" s="280"/>
      <c r="S64" s="280"/>
      <c r="T64" s="280"/>
      <c r="U64" s="280"/>
      <c r="V64" s="280"/>
      <c r="W64" s="280"/>
      <c r="X64" s="280"/>
      <c r="Y64" s="280"/>
      <c r="Z64" s="280"/>
      <c r="AA64" s="280"/>
      <c r="AB64" s="280"/>
      <c r="AC64" s="280"/>
      <c r="AD64" s="280"/>
      <c r="AE64" s="280"/>
      <c r="AF64" s="280"/>
      <c r="AG64" s="280"/>
      <c r="AH64" s="280"/>
      <c r="AI64" s="280"/>
      <c r="AJ64" s="280"/>
      <c r="AK64" s="280"/>
      <c r="AL64" s="280"/>
      <c r="AM64" s="281"/>
    </row>
    <row r="65" spans="1:39" ht="15" customHeight="1">
      <c r="A65" s="73" t="s">
        <v>116</v>
      </c>
      <c r="B65" s="74"/>
      <c r="C65" s="74"/>
      <c r="D65" s="74"/>
      <c r="E65" s="75"/>
      <c r="F65" s="75"/>
      <c r="G65" s="76"/>
      <c r="H65" s="278">
        <v>100000</v>
      </c>
      <c r="I65" s="278"/>
      <c r="J65" s="278"/>
      <c r="K65" s="278"/>
      <c r="L65" s="278"/>
      <c r="M65" s="279" t="s">
        <v>245</v>
      </c>
      <c r="N65" s="280"/>
      <c r="O65" s="280"/>
      <c r="P65" s="280"/>
      <c r="Q65" s="280"/>
      <c r="R65" s="280"/>
      <c r="S65" s="280"/>
      <c r="T65" s="280"/>
      <c r="U65" s="280"/>
      <c r="V65" s="280"/>
      <c r="W65" s="280"/>
      <c r="X65" s="280"/>
      <c r="Y65" s="280"/>
      <c r="Z65" s="280"/>
      <c r="AA65" s="280"/>
      <c r="AB65" s="280"/>
      <c r="AC65" s="280"/>
      <c r="AD65" s="280"/>
      <c r="AE65" s="280"/>
      <c r="AF65" s="280"/>
      <c r="AG65" s="280"/>
      <c r="AH65" s="280"/>
      <c r="AI65" s="280"/>
      <c r="AJ65" s="280"/>
      <c r="AK65" s="280"/>
      <c r="AL65" s="280"/>
      <c r="AM65" s="281"/>
    </row>
    <row r="66" spans="1:39" ht="15" customHeight="1">
      <c r="A66" s="73" t="s">
        <v>117</v>
      </c>
      <c r="B66" s="74"/>
      <c r="C66" s="74"/>
      <c r="D66" s="74"/>
      <c r="E66" s="75"/>
      <c r="F66" s="75"/>
      <c r="G66" s="76"/>
      <c r="H66" s="278">
        <v>10000</v>
      </c>
      <c r="I66" s="278"/>
      <c r="J66" s="278"/>
      <c r="K66" s="278"/>
      <c r="L66" s="278"/>
      <c r="M66" s="279" t="s">
        <v>245</v>
      </c>
      <c r="N66" s="280"/>
      <c r="O66" s="280"/>
      <c r="P66" s="280"/>
      <c r="Q66" s="280"/>
      <c r="R66" s="280"/>
      <c r="S66" s="280"/>
      <c r="T66" s="280"/>
      <c r="U66" s="280"/>
      <c r="V66" s="280"/>
      <c r="W66" s="280"/>
      <c r="X66" s="280"/>
      <c r="Y66" s="280"/>
      <c r="Z66" s="280"/>
      <c r="AA66" s="280"/>
      <c r="AB66" s="280"/>
      <c r="AC66" s="280"/>
      <c r="AD66" s="280"/>
      <c r="AE66" s="280"/>
      <c r="AF66" s="280"/>
      <c r="AG66" s="280"/>
      <c r="AH66" s="280"/>
      <c r="AI66" s="280"/>
      <c r="AJ66" s="280"/>
      <c r="AK66" s="280"/>
      <c r="AL66" s="280"/>
      <c r="AM66" s="281"/>
    </row>
    <row r="67" spans="1:39" ht="15" customHeight="1">
      <c r="A67" s="73" t="s">
        <v>118</v>
      </c>
      <c r="B67" s="74"/>
      <c r="C67" s="74"/>
      <c r="D67" s="74"/>
      <c r="E67" s="75"/>
      <c r="F67" s="75"/>
      <c r="G67" s="76"/>
      <c r="H67" s="278">
        <v>10000</v>
      </c>
      <c r="I67" s="278"/>
      <c r="J67" s="278"/>
      <c r="K67" s="278"/>
      <c r="L67" s="278"/>
      <c r="M67" s="279" t="s">
        <v>245</v>
      </c>
      <c r="N67" s="280"/>
      <c r="O67" s="280"/>
      <c r="P67" s="280"/>
      <c r="Q67" s="280"/>
      <c r="R67" s="280"/>
      <c r="S67" s="280"/>
      <c r="T67" s="280"/>
      <c r="U67" s="280"/>
      <c r="V67" s="280"/>
      <c r="W67" s="280"/>
      <c r="X67" s="280"/>
      <c r="Y67" s="280"/>
      <c r="Z67" s="280"/>
      <c r="AA67" s="280"/>
      <c r="AB67" s="280"/>
      <c r="AC67" s="280"/>
      <c r="AD67" s="280"/>
      <c r="AE67" s="280"/>
      <c r="AF67" s="280"/>
      <c r="AG67" s="280"/>
      <c r="AH67" s="280"/>
      <c r="AI67" s="280"/>
      <c r="AJ67" s="280"/>
      <c r="AK67" s="280"/>
      <c r="AL67" s="280"/>
      <c r="AM67" s="281"/>
    </row>
    <row r="68" spans="1:39" ht="15" customHeight="1">
      <c r="A68" s="73" t="s">
        <v>119</v>
      </c>
      <c r="B68" s="77"/>
      <c r="C68" s="77"/>
      <c r="D68" s="77"/>
      <c r="E68" s="77"/>
      <c r="F68" s="77"/>
      <c r="G68" s="78"/>
      <c r="H68" s="278">
        <v>10000</v>
      </c>
      <c r="I68" s="278"/>
      <c r="J68" s="278"/>
      <c r="K68" s="278"/>
      <c r="L68" s="278"/>
      <c r="M68" s="279" t="s">
        <v>245</v>
      </c>
      <c r="N68" s="280"/>
      <c r="O68" s="280"/>
      <c r="P68" s="280"/>
      <c r="Q68" s="280"/>
      <c r="R68" s="280"/>
      <c r="S68" s="280"/>
      <c r="T68" s="280"/>
      <c r="U68" s="280"/>
      <c r="V68" s="280"/>
      <c r="W68" s="280"/>
      <c r="X68" s="280"/>
      <c r="Y68" s="280"/>
      <c r="Z68" s="280"/>
      <c r="AA68" s="280"/>
      <c r="AB68" s="280"/>
      <c r="AC68" s="280"/>
      <c r="AD68" s="280"/>
      <c r="AE68" s="280"/>
      <c r="AF68" s="280"/>
      <c r="AG68" s="280"/>
      <c r="AH68" s="280"/>
      <c r="AI68" s="280"/>
      <c r="AJ68" s="280"/>
      <c r="AK68" s="280"/>
      <c r="AL68" s="280"/>
      <c r="AM68" s="281"/>
    </row>
    <row r="69" spans="1:39" ht="15" customHeight="1">
      <c r="A69" s="79" t="s">
        <v>120</v>
      </c>
      <c r="B69" s="80"/>
      <c r="C69" s="80"/>
      <c r="D69" s="80"/>
      <c r="E69" s="81"/>
      <c r="F69" s="81"/>
      <c r="G69" s="82"/>
      <c r="H69" s="269">
        <v>100000</v>
      </c>
      <c r="I69" s="269"/>
      <c r="J69" s="269"/>
      <c r="K69" s="269"/>
      <c r="L69" s="269"/>
      <c r="M69" s="270" t="s">
        <v>245</v>
      </c>
      <c r="N69" s="271"/>
      <c r="O69" s="271"/>
      <c r="P69" s="271"/>
      <c r="Q69" s="271"/>
      <c r="R69" s="271"/>
      <c r="S69" s="271"/>
      <c r="T69" s="271"/>
      <c r="U69" s="271"/>
      <c r="V69" s="271"/>
      <c r="W69" s="271"/>
      <c r="X69" s="271"/>
      <c r="Y69" s="271"/>
      <c r="Z69" s="271"/>
      <c r="AA69" s="271"/>
      <c r="AB69" s="271"/>
      <c r="AC69" s="271"/>
      <c r="AD69" s="271"/>
      <c r="AE69" s="271"/>
      <c r="AF69" s="271"/>
      <c r="AG69" s="271"/>
      <c r="AH69" s="271"/>
      <c r="AI69" s="271"/>
      <c r="AJ69" s="271"/>
      <c r="AK69" s="271"/>
      <c r="AL69" s="271"/>
      <c r="AM69" s="272"/>
    </row>
    <row r="70" spans="1:39" ht="15" customHeight="1">
      <c r="A70" s="83" t="s">
        <v>16</v>
      </c>
      <c r="B70" s="91"/>
      <c r="C70" s="91"/>
      <c r="D70" s="91"/>
      <c r="E70" s="84"/>
      <c r="F70" s="84"/>
      <c r="G70" s="85"/>
      <c r="H70" s="273">
        <f>SUM(H61:L69)</f>
        <v>270000</v>
      </c>
      <c r="I70" s="273"/>
      <c r="J70" s="273"/>
      <c r="K70" s="273"/>
      <c r="L70" s="274"/>
      <c r="M70" s="275"/>
      <c r="N70" s="276"/>
      <c r="O70" s="276"/>
      <c r="P70" s="276"/>
      <c r="Q70" s="276"/>
      <c r="R70" s="276"/>
      <c r="S70" s="276"/>
      <c r="T70" s="276"/>
      <c r="U70" s="276"/>
      <c r="V70" s="276"/>
      <c r="W70" s="276"/>
      <c r="X70" s="276"/>
      <c r="Y70" s="276"/>
      <c r="Z70" s="276"/>
      <c r="AA70" s="276"/>
      <c r="AB70" s="276"/>
      <c r="AC70" s="276"/>
      <c r="AD70" s="276"/>
      <c r="AE70" s="276"/>
      <c r="AF70" s="276"/>
      <c r="AG70" s="276"/>
      <c r="AH70" s="276"/>
      <c r="AI70" s="276"/>
      <c r="AJ70" s="276"/>
      <c r="AK70" s="276"/>
      <c r="AL70" s="276"/>
      <c r="AM70" s="277"/>
    </row>
    <row r="71" spans="1:39" ht="4.5" customHeight="1">
      <c r="A71" s="86"/>
      <c r="B71" s="86"/>
      <c r="C71" s="86"/>
      <c r="D71" s="86"/>
      <c r="E71" s="92"/>
      <c r="F71" s="92"/>
      <c r="G71" s="92"/>
      <c r="H71" s="92"/>
      <c r="I71" s="92"/>
      <c r="J71" s="94"/>
      <c r="K71" s="94"/>
      <c r="L71" s="94"/>
      <c r="M71" s="94"/>
      <c r="N71" s="94"/>
      <c r="O71" s="92"/>
      <c r="P71" s="92"/>
      <c r="Q71" s="92"/>
      <c r="R71" s="92"/>
      <c r="S71" s="92"/>
      <c r="T71" s="92"/>
      <c r="U71" s="92"/>
      <c r="V71" s="92"/>
      <c r="W71" s="92"/>
      <c r="X71" s="92"/>
      <c r="Y71" s="95"/>
      <c r="Z71" s="95"/>
      <c r="AA71" s="95"/>
      <c r="AB71" s="95"/>
      <c r="AC71" s="95"/>
      <c r="AD71" s="95"/>
      <c r="AE71" s="92"/>
      <c r="AF71" s="92"/>
      <c r="AG71" s="92"/>
      <c r="AH71" s="92"/>
      <c r="AI71" s="92"/>
      <c r="AJ71" s="92"/>
      <c r="AK71" s="92"/>
      <c r="AL71" s="92"/>
      <c r="AM71" s="92"/>
    </row>
    <row r="72" spans="1:39">
      <c r="A72" s="41" t="s">
        <v>182</v>
      </c>
      <c r="B72" s="93"/>
      <c r="C72" s="93"/>
      <c r="D72" s="93"/>
      <c r="E72" s="93"/>
      <c r="F72" s="93"/>
      <c r="G72" s="93"/>
      <c r="H72" s="93"/>
      <c r="I72" s="93"/>
      <c r="J72" s="93"/>
      <c r="K72" s="93"/>
      <c r="L72" s="93"/>
      <c r="M72" s="93"/>
      <c r="N72" s="93"/>
      <c r="O72" s="93"/>
      <c r="P72" s="93"/>
      <c r="Q72" s="93"/>
      <c r="R72" s="93"/>
      <c r="S72" s="93"/>
      <c r="T72" s="93"/>
      <c r="U72" s="93"/>
      <c r="V72" s="93"/>
      <c r="W72" s="93"/>
      <c r="X72" s="93"/>
      <c r="Y72" s="70"/>
      <c r="Z72" s="70"/>
      <c r="AA72" s="70"/>
      <c r="AB72" s="70"/>
      <c r="AC72" s="70"/>
      <c r="AD72" s="70"/>
      <c r="AE72" s="93"/>
      <c r="AF72" s="93"/>
      <c r="AG72" s="93"/>
      <c r="AH72" s="93"/>
      <c r="AI72" s="93"/>
      <c r="AJ72" s="93"/>
      <c r="AK72" s="93"/>
      <c r="AL72" s="93"/>
      <c r="AM72" s="93"/>
    </row>
  </sheetData>
  <sheetProtection selectLockedCells="1"/>
  <mergeCells count="158">
    <mergeCell ref="A3:AM3"/>
    <mergeCell ref="A5:AM5"/>
    <mergeCell ref="A7:G7"/>
    <mergeCell ref="H7:N7"/>
    <mergeCell ref="O7:S7"/>
    <mergeCell ref="T7:AM7"/>
    <mergeCell ref="A8:C9"/>
    <mergeCell ref="D8:G8"/>
    <mergeCell ref="T8:V9"/>
    <mergeCell ref="W8:AF8"/>
    <mergeCell ref="AG8:AM8"/>
    <mergeCell ref="D9:G9"/>
    <mergeCell ref="H9:S9"/>
    <mergeCell ref="W9:AF9"/>
    <mergeCell ref="AG9:AM9"/>
    <mergeCell ref="AL10:AM10"/>
    <mergeCell ref="AP10:AU10"/>
    <mergeCell ref="A11:H12"/>
    <mergeCell ref="A14:AM14"/>
    <mergeCell ref="A16:W16"/>
    <mergeCell ref="X16:Z16"/>
    <mergeCell ref="AA16:AM16"/>
    <mergeCell ref="L10:Y10"/>
    <mergeCell ref="Z10:AB10"/>
    <mergeCell ref="AC10:AD10"/>
    <mergeCell ref="AE10:AF10"/>
    <mergeCell ref="AG10:AI10"/>
    <mergeCell ref="AJ10:AK10"/>
    <mergeCell ref="H22:L22"/>
    <mergeCell ref="M22:O22"/>
    <mergeCell ref="Q22:U22"/>
    <mergeCell ref="V22:X22"/>
    <mergeCell ref="AE22:AG22"/>
    <mergeCell ref="AH22:AI22"/>
    <mergeCell ref="A17:W17"/>
    <mergeCell ref="X17:Z17"/>
    <mergeCell ref="AA17:AM17"/>
    <mergeCell ref="A19:AM19"/>
    <mergeCell ref="AE21:AH21"/>
    <mergeCell ref="AI21:AK21"/>
    <mergeCell ref="AL21:AM21"/>
    <mergeCell ref="A27:G27"/>
    <mergeCell ref="H27:L27"/>
    <mergeCell ref="M27:AM27"/>
    <mergeCell ref="H28:L28"/>
    <mergeCell ref="M28:AM28"/>
    <mergeCell ref="H29:L29"/>
    <mergeCell ref="M29:AM29"/>
    <mergeCell ref="X24:AB24"/>
    <mergeCell ref="AC24:AC26"/>
    <mergeCell ref="AI24:AK24"/>
    <mergeCell ref="AL24:AM24"/>
    <mergeCell ref="X25:Z26"/>
    <mergeCell ref="AA25:AB26"/>
    <mergeCell ref="AI25:AK25"/>
    <mergeCell ref="AL25:AM25"/>
    <mergeCell ref="AI26:AK26"/>
    <mergeCell ref="AL26:AM26"/>
    <mergeCell ref="H33:L33"/>
    <mergeCell ref="M33:AM33"/>
    <mergeCell ref="H34:L34"/>
    <mergeCell ref="M34:AM34"/>
    <mergeCell ref="H35:L35"/>
    <mergeCell ref="M35:AM35"/>
    <mergeCell ref="H30:L30"/>
    <mergeCell ref="M30:AM30"/>
    <mergeCell ref="H31:L31"/>
    <mergeCell ref="M31:AM31"/>
    <mergeCell ref="H32:L32"/>
    <mergeCell ref="M32:AM32"/>
    <mergeCell ref="A41:G41"/>
    <mergeCell ref="H41:L41"/>
    <mergeCell ref="M41:AM41"/>
    <mergeCell ref="H36:L36"/>
    <mergeCell ref="M36:AM36"/>
    <mergeCell ref="H37:L37"/>
    <mergeCell ref="M37:AM37"/>
    <mergeCell ref="X39:AB39"/>
    <mergeCell ref="AC39:AC40"/>
    <mergeCell ref="AI39:AK39"/>
    <mergeCell ref="AL39:AM39"/>
    <mergeCell ref="X40:Z40"/>
    <mergeCell ref="AA40:AB40"/>
    <mergeCell ref="H42:L42"/>
    <mergeCell ref="M42:AM42"/>
    <mergeCell ref="H43:L43"/>
    <mergeCell ref="M43:AM43"/>
    <mergeCell ref="H44:L44"/>
    <mergeCell ref="M44:AM44"/>
    <mergeCell ref="AE40:AH40"/>
    <mergeCell ref="AI40:AK40"/>
    <mergeCell ref="AL40:AM40"/>
    <mergeCell ref="H48:L48"/>
    <mergeCell ref="M48:AM48"/>
    <mergeCell ref="H49:L49"/>
    <mergeCell ref="M49:AM49"/>
    <mergeCell ref="H50:L50"/>
    <mergeCell ref="M50:AM50"/>
    <mergeCell ref="H45:L45"/>
    <mergeCell ref="M45:AM45"/>
    <mergeCell ref="H46:L46"/>
    <mergeCell ref="M46:AM46"/>
    <mergeCell ref="H47:L47"/>
    <mergeCell ref="M47:AM47"/>
    <mergeCell ref="AE52:AH52"/>
    <mergeCell ref="AI52:AK52"/>
    <mergeCell ref="AL52:AM52"/>
    <mergeCell ref="A53:W53"/>
    <mergeCell ref="X53:Z53"/>
    <mergeCell ref="AA53:AB53"/>
    <mergeCell ref="AC53:AH53"/>
    <mergeCell ref="AI53:AK53"/>
    <mergeCell ref="AL53:AM53"/>
    <mergeCell ref="A55:W55"/>
    <mergeCell ref="X55:Z55"/>
    <mergeCell ref="AA55:AB55"/>
    <mergeCell ref="AC55:AH55"/>
    <mergeCell ref="AI55:AK55"/>
    <mergeCell ref="AL55:AM55"/>
    <mergeCell ref="A54:W54"/>
    <mergeCell ref="X54:Z54"/>
    <mergeCell ref="AA54:AB54"/>
    <mergeCell ref="AC54:AH54"/>
    <mergeCell ref="AI54:AK54"/>
    <mergeCell ref="AL54:AM54"/>
    <mergeCell ref="X57:AB57"/>
    <mergeCell ref="AC57:AC59"/>
    <mergeCell ref="AI57:AK57"/>
    <mergeCell ref="AL57:AM57"/>
    <mergeCell ref="X58:Z59"/>
    <mergeCell ref="AA58:AB59"/>
    <mergeCell ref="AI58:AK58"/>
    <mergeCell ref="AL58:AM58"/>
    <mergeCell ref="AI59:AK59"/>
    <mergeCell ref="AL59:AM59"/>
    <mergeCell ref="H63:L63"/>
    <mergeCell ref="M63:AM63"/>
    <mergeCell ref="H64:L64"/>
    <mergeCell ref="M64:AM64"/>
    <mergeCell ref="H65:L65"/>
    <mergeCell ref="M65:AM65"/>
    <mergeCell ref="A60:G60"/>
    <mergeCell ref="H60:L60"/>
    <mergeCell ref="M60:AM60"/>
    <mergeCell ref="H61:L61"/>
    <mergeCell ref="M61:AM61"/>
    <mergeCell ref="H62:L62"/>
    <mergeCell ref="M62:AM62"/>
    <mergeCell ref="H69:L69"/>
    <mergeCell ref="M69:AM69"/>
    <mergeCell ref="H70:L70"/>
    <mergeCell ref="M70:AM70"/>
    <mergeCell ref="H66:L66"/>
    <mergeCell ref="M66:AM66"/>
    <mergeCell ref="H67:L67"/>
    <mergeCell ref="M67:AM67"/>
    <mergeCell ref="H68:L68"/>
    <mergeCell ref="M68:AM68"/>
  </mergeCells>
  <phoneticPr fontId="3"/>
  <dataValidations count="2">
    <dataValidation type="list" allowBlank="1" showInputMessage="1" showErrorMessage="1" sqref="X16:Z17">
      <formula1>"✔"</formula1>
    </dataValidation>
    <dataValidation imeMode="halfAlpha" allowBlank="1" showInputMessage="1" showErrorMessage="1" sqref="S24:V26 J24:N26 J39:N40 S39:V40"/>
  </dataValidations>
  <printOptions horizontalCentered="1"/>
  <pageMargins left="0.55118110236220474" right="0.55118110236220474" top="0.82677165354330717" bottom="0.23622047244094491" header="0.51181102362204722" footer="0.35433070866141736"/>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7</xdr:col>
                    <xdr:colOff>190500</xdr:colOff>
                    <xdr:row>10</xdr:row>
                    <xdr:rowOff>0</xdr:rowOff>
                  </from>
                  <to>
                    <xdr:col>9</xdr:col>
                    <xdr:colOff>38100</xdr:colOff>
                    <xdr:row>11</xdr:row>
                    <xdr:rowOff>30480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23</xdr:col>
                    <xdr:colOff>152400</xdr:colOff>
                    <xdr:row>10</xdr:row>
                    <xdr:rowOff>0</xdr:rowOff>
                  </from>
                  <to>
                    <xdr:col>25</xdr:col>
                    <xdr:colOff>45720</xdr:colOff>
                    <xdr:row>11</xdr:row>
                    <xdr:rowOff>30480</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7</xdr:col>
                    <xdr:colOff>190500</xdr:colOff>
                    <xdr:row>10</xdr:row>
                    <xdr:rowOff>228600</xdr:rowOff>
                  </from>
                  <to>
                    <xdr:col>9</xdr:col>
                    <xdr:colOff>38100</xdr:colOff>
                    <xdr:row>12</xdr:row>
                    <xdr:rowOff>30480</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23</xdr:col>
                    <xdr:colOff>152400</xdr:colOff>
                    <xdr:row>10</xdr:row>
                    <xdr:rowOff>228600</xdr:rowOff>
                  </from>
                  <to>
                    <xdr:col>25</xdr:col>
                    <xdr:colOff>45720</xdr:colOff>
                    <xdr:row>12</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'C:\Users\150670\Desktop\[01-4別添３申請書（施設事業所用）（第１号様式）aaa.xlsx]計算用'!#REF!</xm:f>
          </x14:formula1>
          <xm:sqref>D9:G9</xm:sqref>
        </x14:dataValidation>
        <x14:dataValidation type="list" allowBlank="1" showInputMessage="1" showErrorMessage="1">
          <x14:formula1>
            <xm:f>計算用!$A$3:$A$34</xm:f>
          </x14:formula1>
          <xm:sqref>L10:Y10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zoomScaleNormal="100" workbookViewId="0">
      <selection activeCell="AG8" sqref="AG8:AU8"/>
    </sheetView>
  </sheetViews>
  <sheetFormatPr defaultColWidth="9" defaultRowHeight="12"/>
  <cols>
    <col min="1" max="1" width="3.109375" style="11" customWidth="1"/>
    <col min="2" max="3" width="12.44140625" style="11" customWidth="1"/>
    <col min="4" max="4" width="12.21875" style="11" bestFit="1" customWidth="1"/>
    <col min="5" max="5" width="22.6640625" style="11" hidden="1" customWidth="1"/>
    <col min="6" max="6" width="8.109375" style="11" hidden="1" customWidth="1"/>
    <col min="7" max="7" width="25" style="11" customWidth="1"/>
    <col min="8" max="8" width="10.44140625" style="11" bestFit="1" customWidth="1"/>
    <col min="9" max="9" width="10.44140625" style="11" customWidth="1"/>
    <col min="10" max="10" width="16.77734375" style="11" bestFit="1" customWidth="1"/>
    <col min="11" max="11" width="14.109375" style="11" bestFit="1" customWidth="1"/>
    <col min="12" max="12" width="31.33203125" style="11" bestFit="1" customWidth="1"/>
    <col min="13" max="13" width="11.33203125" style="11" hidden="1" customWidth="1"/>
    <col min="14" max="14" width="11.33203125" style="11" customWidth="1"/>
    <col min="15" max="15" width="6" style="11" customWidth="1"/>
    <col min="16" max="19" width="7.6640625" style="11" customWidth="1"/>
    <col min="20" max="20" width="12.77734375" style="11" bestFit="1" customWidth="1"/>
    <col min="21" max="21" width="7.44140625" style="11" bestFit="1" customWidth="1"/>
    <col min="22" max="22" width="9.33203125" style="3" customWidth="1"/>
    <col min="23" max="23" width="2.44140625" style="11" customWidth="1"/>
    <col min="24" max="16384" width="9" style="11"/>
  </cols>
  <sheetData>
    <row r="1" spans="1:23" ht="13.2">
      <c r="A1" s="7" t="s">
        <v>240</v>
      </c>
    </row>
    <row r="3" spans="1:23">
      <c r="A3" s="11" t="s">
        <v>225</v>
      </c>
      <c r="O3" s="14"/>
      <c r="P3" s="14"/>
      <c r="Q3" s="14"/>
      <c r="R3" s="14"/>
      <c r="T3" s="14"/>
      <c r="U3" s="14"/>
    </row>
    <row r="4" spans="1:23" ht="18" customHeight="1">
      <c r="A4" s="253"/>
      <c r="B4" s="420" t="s">
        <v>19</v>
      </c>
      <c r="C4" s="420" t="s">
        <v>21</v>
      </c>
      <c r="D4" s="420" t="s">
        <v>20</v>
      </c>
      <c r="E4" s="19"/>
      <c r="F4" s="19"/>
      <c r="G4" s="417" t="s">
        <v>28</v>
      </c>
      <c r="H4" s="282" t="s">
        <v>27</v>
      </c>
      <c r="I4" s="283"/>
      <c r="J4" s="284"/>
      <c r="K4" s="282" t="s">
        <v>32</v>
      </c>
      <c r="L4" s="283"/>
      <c r="M4" s="283"/>
      <c r="N4" s="284"/>
      <c r="O4" s="419" t="s">
        <v>35</v>
      </c>
      <c r="P4" s="289" t="s">
        <v>197</v>
      </c>
      <c r="Q4" s="290"/>
      <c r="R4" s="290"/>
      <c r="S4" s="291"/>
      <c r="T4" s="289" t="s">
        <v>193</v>
      </c>
      <c r="U4" s="291"/>
      <c r="V4" s="131"/>
    </row>
    <row r="5" spans="1:23" ht="51.75" customHeight="1">
      <c r="A5" s="253"/>
      <c r="B5" s="420"/>
      <c r="C5" s="420"/>
      <c r="D5" s="420"/>
      <c r="E5" s="20" t="s">
        <v>44</v>
      </c>
      <c r="F5" s="20" t="s">
        <v>44</v>
      </c>
      <c r="G5" s="418"/>
      <c r="H5" s="18" t="s">
        <v>22</v>
      </c>
      <c r="I5" s="187" t="s">
        <v>229</v>
      </c>
      <c r="J5" s="18" t="s">
        <v>5</v>
      </c>
      <c r="K5" s="149" t="s">
        <v>30</v>
      </c>
      <c r="L5" s="149" t="s">
        <v>31</v>
      </c>
      <c r="M5" s="18" t="s">
        <v>36</v>
      </c>
      <c r="N5" s="150" t="s">
        <v>208</v>
      </c>
      <c r="O5" s="420"/>
      <c r="P5" s="144" t="s">
        <v>198</v>
      </c>
      <c r="Q5" s="144" t="s">
        <v>209</v>
      </c>
      <c r="R5" s="144" t="s">
        <v>199</v>
      </c>
      <c r="S5" s="144" t="s">
        <v>196</v>
      </c>
      <c r="T5" s="144" t="s">
        <v>194</v>
      </c>
      <c r="U5" s="145" t="s">
        <v>195</v>
      </c>
      <c r="V5" s="132"/>
      <c r="W5" s="3"/>
    </row>
    <row r="6" spans="1:23">
      <c r="A6" s="170">
        <v>1</v>
      </c>
      <c r="B6" s="214" t="s">
        <v>257</v>
      </c>
      <c r="C6" s="214" t="s">
        <v>258</v>
      </c>
      <c r="D6" s="222">
        <v>37073</v>
      </c>
      <c r="E6" s="215" t="str">
        <f>B6&amp;C6&amp;D6</f>
        <v>福島太郎フクシマタロウ37073</v>
      </c>
      <c r="F6" s="215">
        <f>IF(E6="","",COUNTIF($E$6:$E$85,E6))</f>
        <v>1</v>
      </c>
      <c r="G6" s="216" t="s">
        <v>259</v>
      </c>
      <c r="H6" s="217" t="s">
        <v>261</v>
      </c>
      <c r="I6" s="231" t="s">
        <v>166</v>
      </c>
      <c r="J6" s="218" t="s">
        <v>262</v>
      </c>
      <c r="K6" s="219" t="s">
        <v>268</v>
      </c>
      <c r="L6" s="219" t="s">
        <v>233</v>
      </c>
      <c r="M6" s="232" t="str">
        <f>K6&amp;L6</f>
        <v>陽性者(濃厚接触者)発生施設訪問系で陽性者等に1日以上対応又は訪問系以外で1日以上勤務</v>
      </c>
      <c r="N6" s="220"/>
      <c r="O6" s="183">
        <f>IFERROR(VLOOKUP(M6,計算用!$A$48:$B$55,2,FALSE),"")</f>
        <v>20</v>
      </c>
      <c r="P6" s="221" t="s">
        <v>269</v>
      </c>
      <c r="Q6" s="221" t="s">
        <v>270</v>
      </c>
      <c r="R6" s="221"/>
      <c r="S6" s="179" t="str">
        <f>IF(F6&gt;=2,"","可")</f>
        <v>可</v>
      </c>
      <c r="T6" s="180"/>
      <c r="U6" s="181"/>
      <c r="V6" s="133"/>
      <c r="W6" s="3"/>
    </row>
    <row r="7" spans="1:23">
      <c r="A7" s="170">
        <f>A6+1</f>
        <v>2</v>
      </c>
      <c r="B7" s="214" t="s">
        <v>277</v>
      </c>
      <c r="C7" s="214" t="s">
        <v>246</v>
      </c>
      <c r="D7" s="214" t="s">
        <v>246</v>
      </c>
      <c r="E7" s="215" t="str">
        <f t="shared" ref="E7:E12" si="0">B7&amp;C7&amp;D7</f>
        <v>○１○○○○○○</v>
      </c>
      <c r="F7" s="215">
        <f t="shared" ref="F7:F12" si="1">IF(E7="","",COUNTIF($E$6:$E$85,E7))</f>
        <v>1</v>
      </c>
      <c r="G7" s="214" t="s">
        <v>246</v>
      </c>
      <c r="H7" s="217" t="s">
        <v>261</v>
      </c>
      <c r="I7" s="231" t="s">
        <v>166</v>
      </c>
      <c r="J7" s="218" t="s">
        <v>262</v>
      </c>
      <c r="K7" s="219" t="s">
        <v>268</v>
      </c>
      <c r="L7" s="219" t="s">
        <v>233</v>
      </c>
      <c r="M7" s="232" t="str">
        <f>K7&amp;L7</f>
        <v>陽性者(濃厚接触者)発生施設訪問系で陽性者等に1日以上対応又は訪問系以外で1日以上勤務</v>
      </c>
      <c r="N7" s="220"/>
      <c r="O7" s="183">
        <f>IFERROR(VLOOKUP(M7,計算用!$A$48:$B$55,2,FALSE),"")</f>
        <v>20</v>
      </c>
      <c r="P7" s="221" t="s">
        <v>269</v>
      </c>
      <c r="Q7" s="221" t="s">
        <v>270</v>
      </c>
      <c r="R7" s="221"/>
      <c r="S7" s="179" t="str">
        <f t="shared" ref="S7:S70" si="2">IF(F7&gt;=2,"","可")</f>
        <v>可</v>
      </c>
      <c r="T7" s="180"/>
      <c r="U7" s="181"/>
      <c r="V7" s="133"/>
    </row>
    <row r="8" spans="1:23">
      <c r="A8" s="170">
        <f t="shared" ref="A8:A14" si="3">A7+1</f>
        <v>3</v>
      </c>
      <c r="B8" s="214" t="s">
        <v>260</v>
      </c>
      <c r="C8" s="214" t="s">
        <v>246</v>
      </c>
      <c r="D8" s="214" t="s">
        <v>246</v>
      </c>
      <c r="E8" s="215" t="str">
        <f t="shared" si="0"/>
        <v>清掃受託業者名○○○○○○</v>
      </c>
      <c r="F8" s="215">
        <f t="shared" si="1"/>
        <v>1</v>
      </c>
      <c r="G8" s="214" t="s">
        <v>246</v>
      </c>
      <c r="H8" s="217" t="s">
        <v>261</v>
      </c>
      <c r="I8" s="231" t="s">
        <v>166</v>
      </c>
      <c r="J8" s="218" t="s">
        <v>262</v>
      </c>
      <c r="K8" s="219" t="s">
        <v>268</v>
      </c>
      <c r="L8" s="219" t="s">
        <v>233</v>
      </c>
      <c r="M8" s="232" t="str">
        <f t="shared" ref="M8:M71" si="4">K8&amp;L8</f>
        <v>陽性者(濃厚接触者)発生施設訪問系で陽性者等に1日以上対応又は訪問系以外で1日以上勤務</v>
      </c>
      <c r="N8" s="220"/>
      <c r="O8" s="183">
        <f>IFERROR(VLOOKUP(M8,計算用!$A$48:$B$55,2,FALSE),"")</f>
        <v>20</v>
      </c>
      <c r="P8" s="221" t="s">
        <v>269</v>
      </c>
      <c r="Q8" s="221" t="s">
        <v>270</v>
      </c>
      <c r="R8" s="221" t="s">
        <v>271</v>
      </c>
      <c r="S8" s="179" t="str">
        <f t="shared" si="2"/>
        <v>可</v>
      </c>
      <c r="T8" s="180"/>
      <c r="U8" s="181"/>
      <c r="V8" s="133"/>
      <c r="W8" s="3"/>
    </row>
    <row r="9" spans="1:23">
      <c r="A9" s="170">
        <f t="shared" si="3"/>
        <v>4</v>
      </c>
      <c r="B9" s="214" t="s">
        <v>278</v>
      </c>
      <c r="C9" s="214" t="s">
        <v>246</v>
      </c>
      <c r="D9" s="214" t="s">
        <v>246</v>
      </c>
      <c r="E9" s="215" t="str">
        <f t="shared" si="0"/>
        <v>○２○○○○○○</v>
      </c>
      <c r="F9" s="215">
        <f t="shared" si="1"/>
        <v>1</v>
      </c>
      <c r="G9" s="214" t="s">
        <v>246</v>
      </c>
      <c r="H9" s="217" t="s">
        <v>249</v>
      </c>
      <c r="I9" s="231" t="s">
        <v>154</v>
      </c>
      <c r="J9" s="218" t="s">
        <v>262</v>
      </c>
      <c r="K9" s="219" t="s">
        <v>268</v>
      </c>
      <c r="L9" s="219" t="s">
        <v>233</v>
      </c>
      <c r="M9" s="232" t="str">
        <f t="shared" si="4"/>
        <v>陽性者(濃厚接触者)発生施設訪問系で陽性者等に1日以上対応又は訪問系以外で1日以上勤務</v>
      </c>
      <c r="N9" s="220" t="s">
        <v>262</v>
      </c>
      <c r="O9" s="183">
        <f>IFERROR(VLOOKUP(M9,計算用!$A$48:$B$55,2,FALSE),"")</f>
        <v>20</v>
      </c>
      <c r="P9" s="221" t="s">
        <v>269</v>
      </c>
      <c r="Q9" s="221" t="s">
        <v>270</v>
      </c>
      <c r="R9" s="221"/>
      <c r="S9" s="179" t="str">
        <f t="shared" si="2"/>
        <v>可</v>
      </c>
      <c r="T9" s="180"/>
      <c r="U9" s="181"/>
      <c r="V9" s="133"/>
    </row>
    <row r="10" spans="1:23">
      <c r="A10" s="170">
        <f t="shared" si="3"/>
        <v>5</v>
      </c>
      <c r="B10" s="214" t="s">
        <v>279</v>
      </c>
      <c r="C10" s="214" t="s">
        <v>246</v>
      </c>
      <c r="D10" s="214" t="s">
        <v>246</v>
      </c>
      <c r="E10" s="215" t="str">
        <f t="shared" si="0"/>
        <v>○３○○○○○○</v>
      </c>
      <c r="F10" s="215">
        <f t="shared" si="1"/>
        <v>1</v>
      </c>
      <c r="G10" s="214" t="s">
        <v>246</v>
      </c>
      <c r="H10" s="217" t="s">
        <v>263</v>
      </c>
      <c r="I10" s="231" t="s">
        <v>165</v>
      </c>
      <c r="J10" s="218" t="s">
        <v>264</v>
      </c>
      <c r="K10" s="219" t="s">
        <v>268</v>
      </c>
      <c r="L10" s="219" t="s">
        <v>233</v>
      </c>
      <c r="M10" s="232" t="str">
        <f t="shared" si="4"/>
        <v>陽性者(濃厚接触者)発生施設訪問系で陽性者等に1日以上対応又は訪問系以外で1日以上勤務</v>
      </c>
      <c r="N10" s="220" t="s">
        <v>262</v>
      </c>
      <c r="O10" s="183">
        <f>IFERROR(VLOOKUP(M10,計算用!$A$48:$B$55,2,FALSE),"")</f>
        <v>20</v>
      </c>
      <c r="P10" s="221" t="s">
        <v>269</v>
      </c>
      <c r="Q10" s="221" t="s">
        <v>270</v>
      </c>
      <c r="R10" s="221"/>
      <c r="S10" s="179" t="str">
        <f t="shared" si="2"/>
        <v>可</v>
      </c>
      <c r="T10" s="180"/>
      <c r="U10" s="181"/>
      <c r="V10" s="133"/>
    </row>
    <row r="11" spans="1:23">
      <c r="A11" s="170">
        <f t="shared" si="3"/>
        <v>6</v>
      </c>
      <c r="B11" s="214" t="s">
        <v>280</v>
      </c>
      <c r="C11" s="214" t="s">
        <v>246</v>
      </c>
      <c r="D11" s="214" t="s">
        <v>246</v>
      </c>
      <c r="E11" s="215" t="str">
        <f t="shared" si="0"/>
        <v>○４○○○○○○</v>
      </c>
      <c r="F11" s="215">
        <f t="shared" si="1"/>
        <v>1</v>
      </c>
      <c r="G11" s="214" t="s">
        <v>246</v>
      </c>
      <c r="H11" s="217" t="s">
        <v>265</v>
      </c>
      <c r="I11" s="231" t="s">
        <v>178</v>
      </c>
      <c r="J11" s="218" t="s">
        <v>266</v>
      </c>
      <c r="K11" s="219" t="s">
        <v>33</v>
      </c>
      <c r="L11" s="219" t="s">
        <v>232</v>
      </c>
      <c r="M11" s="232" t="str">
        <f t="shared" si="4"/>
        <v>その他の施設対象期間に10日以上勤務</v>
      </c>
      <c r="N11" s="220"/>
      <c r="O11" s="183">
        <f>IFERROR(VLOOKUP(M11,計算用!$A$48:$B$55,2,FALSE),"")</f>
        <v>5</v>
      </c>
      <c r="P11" s="221" t="s">
        <v>269</v>
      </c>
      <c r="Q11" s="221" t="s">
        <v>270</v>
      </c>
      <c r="R11" s="221"/>
      <c r="S11" s="179" t="str">
        <f t="shared" si="2"/>
        <v>可</v>
      </c>
      <c r="T11" s="180"/>
      <c r="U11" s="181"/>
      <c r="V11" s="133"/>
    </row>
    <row r="12" spans="1:23">
      <c r="A12" s="170">
        <f t="shared" si="3"/>
        <v>7</v>
      </c>
      <c r="B12" s="214" t="s">
        <v>281</v>
      </c>
      <c r="C12" s="214" t="s">
        <v>246</v>
      </c>
      <c r="D12" s="214" t="s">
        <v>246</v>
      </c>
      <c r="E12" s="215" t="str">
        <f t="shared" si="0"/>
        <v>○５○○○○○○</v>
      </c>
      <c r="F12" s="215">
        <f t="shared" si="1"/>
        <v>1</v>
      </c>
      <c r="G12" s="214" t="s">
        <v>246</v>
      </c>
      <c r="H12" s="217" t="s">
        <v>267</v>
      </c>
      <c r="I12" s="231" t="s">
        <v>169</v>
      </c>
      <c r="J12" s="218" t="s">
        <v>255</v>
      </c>
      <c r="K12" s="219" t="s">
        <v>33</v>
      </c>
      <c r="L12" s="219" t="s">
        <v>232</v>
      </c>
      <c r="M12" s="232" t="str">
        <f t="shared" si="4"/>
        <v>その他の施設対象期間に10日以上勤務</v>
      </c>
      <c r="N12" s="220"/>
      <c r="O12" s="183">
        <f>IFERROR(VLOOKUP(M12,計算用!$A$48:$B$55,2,FALSE),"")</f>
        <v>5</v>
      </c>
      <c r="P12" s="221" t="s">
        <v>269</v>
      </c>
      <c r="Q12" s="221" t="s">
        <v>270</v>
      </c>
      <c r="R12" s="221"/>
      <c r="S12" s="179" t="str">
        <f t="shared" si="2"/>
        <v>可</v>
      </c>
      <c r="T12" s="180"/>
      <c r="U12" s="181"/>
      <c r="V12" s="133"/>
      <c r="W12" s="3"/>
    </row>
    <row r="13" spans="1:23">
      <c r="A13" s="170">
        <f t="shared" si="3"/>
        <v>8</v>
      </c>
      <c r="B13" s="214" t="s">
        <v>282</v>
      </c>
      <c r="C13" s="214" t="s">
        <v>246</v>
      </c>
      <c r="D13" s="214" t="s">
        <v>246</v>
      </c>
      <c r="E13" s="215" t="str">
        <f t="shared" ref="E13" si="5">B13&amp;C13&amp;D13</f>
        <v>○６○○○○○○</v>
      </c>
      <c r="F13" s="215">
        <f t="shared" ref="F13" si="6">IF(E13="","",COUNTIF($E$6:$E$85,E13))</f>
        <v>1</v>
      </c>
      <c r="G13" s="214" t="s">
        <v>246</v>
      </c>
      <c r="H13" s="217" t="s">
        <v>275</v>
      </c>
      <c r="I13" s="231" t="s">
        <v>159</v>
      </c>
      <c r="J13" s="218" t="s">
        <v>276</v>
      </c>
      <c r="K13" s="219" t="s">
        <v>33</v>
      </c>
      <c r="L13" s="219" t="s">
        <v>232</v>
      </c>
      <c r="M13" s="232" t="str">
        <f t="shared" si="4"/>
        <v>その他の施設対象期間に10日以上勤務</v>
      </c>
      <c r="N13" s="220"/>
      <c r="O13" s="183">
        <f>IFERROR(VLOOKUP(M13,計算用!$A$48:$B$55,2,FALSE),"")</f>
        <v>5</v>
      </c>
      <c r="P13" s="221" t="s">
        <v>269</v>
      </c>
      <c r="Q13" s="221" t="s">
        <v>270</v>
      </c>
      <c r="R13" s="184"/>
      <c r="S13" s="179" t="str">
        <f t="shared" si="2"/>
        <v>可</v>
      </c>
      <c r="T13" s="180"/>
      <c r="U13" s="181"/>
      <c r="V13" s="133"/>
    </row>
    <row r="14" spans="1:23">
      <c r="A14" s="170">
        <f t="shared" si="3"/>
        <v>9</v>
      </c>
      <c r="B14" s="171"/>
      <c r="C14" s="171"/>
      <c r="D14" s="172"/>
      <c r="E14" s="173" t="str">
        <f t="shared" ref="E14:E70" si="7">B14&amp;C14&amp;D14</f>
        <v/>
      </c>
      <c r="F14" s="173" t="str">
        <f t="shared" ref="F14:F70" si="8">IF(E14="","",COUNTIF($E$6:$E$85,E14))</f>
        <v/>
      </c>
      <c r="G14" s="174"/>
      <c r="H14" s="175"/>
      <c r="I14" s="189"/>
      <c r="J14" s="176"/>
      <c r="K14" s="182"/>
      <c r="L14" s="182"/>
      <c r="M14" s="177" t="str">
        <f t="shared" si="4"/>
        <v/>
      </c>
      <c r="N14" s="178"/>
      <c r="O14" s="183" t="str">
        <f>IFERROR(VLOOKUP(M14,計算用!$A$48:$B$55,2,FALSE),"")</f>
        <v/>
      </c>
      <c r="P14" s="184"/>
      <c r="Q14" s="184"/>
      <c r="R14" s="184"/>
      <c r="S14" s="179" t="str">
        <f t="shared" si="2"/>
        <v/>
      </c>
      <c r="T14" s="180"/>
      <c r="U14" s="181"/>
      <c r="V14" s="133"/>
    </row>
    <row r="15" spans="1:23">
      <c r="A15" s="170">
        <f t="shared" ref="A15" si="9">A14+1</f>
        <v>10</v>
      </c>
      <c r="B15" s="171"/>
      <c r="C15" s="171"/>
      <c r="D15" s="172"/>
      <c r="E15" s="173" t="str">
        <f t="shared" si="7"/>
        <v/>
      </c>
      <c r="F15" s="173" t="str">
        <f t="shared" si="8"/>
        <v/>
      </c>
      <c r="G15" s="174"/>
      <c r="H15" s="175"/>
      <c r="I15" s="189"/>
      <c r="J15" s="176"/>
      <c r="K15" s="182"/>
      <c r="L15" s="182"/>
      <c r="M15" s="177" t="str">
        <f t="shared" si="4"/>
        <v/>
      </c>
      <c r="N15" s="178"/>
      <c r="O15" s="183" t="str">
        <f>IFERROR(VLOOKUP(M15,計算用!$A$48:$B$55,2,FALSE),"")</f>
        <v/>
      </c>
      <c r="P15" s="184"/>
      <c r="Q15" s="184"/>
      <c r="R15" s="184"/>
      <c r="S15" s="179" t="str">
        <f t="shared" si="2"/>
        <v/>
      </c>
      <c r="T15" s="180"/>
      <c r="U15" s="181"/>
      <c r="V15" s="133"/>
      <c r="W15" s="3"/>
    </row>
    <row r="16" spans="1:23">
      <c r="A16" s="170">
        <f t="shared" ref="A16:A57" si="10">A15+1</f>
        <v>11</v>
      </c>
      <c r="B16" s="171"/>
      <c r="C16" s="171"/>
      <c r="D16" s="172"/>
      <c r="E16" s="173" t="str">
        <f t="shared" si="7"/>
        <v/>
      </c>
      <c r="F16" s="173" t="str">
        <f t="shared" si="8"/>
        <v/>
      </c>
      <c r="G16" s="174"/>
      <c r="H16" s="175"/>
      <c r="I16" s="189"/>
      <c r="J16" s="176"/>
      <c r="K16" s="182"/>
      <c r="L16" s="182"/>
      <c r="M16" s="177" t="str">
        <f t="shared" si="4"/>
        <v/>
      </c>
      <c r="N16" s="178"/>
      <c r="O16" s="183" t="str">
        <f>IFERROR(VLOOKUP(M16,計算用!$A$48:$B$55,2,FALSE),"")</f>
        <v/>
      </c>
      <c r="P16" s="184"/>
      <c r="Q16" s="184"/>
      <c r="R16" s="184"/>
      <c r="S16" s="179" t="str">
        <f t="shared" si="2"/>
        <v/>
      </c>
      <c r="T16" s="180"/>
      <c r="U16" s="181"/>
      <c r="V16" s="133"/>
    </row>
    <row r="17" spans="1:23">
      <c r="A17" s="170">
        <f t="shared" si="10"/>
        <v>12</v>
      </c>
      <c r="B17" s="171"/>
      <c r="C17" s="171"/>
      <c r="D17" s="172"/>
      <c r="E17" s="173" t="str">
        <f t="shared" si="7"/>
        <v/>
      </c>
      <c r="F17" s="173" t="str">
        <f t="shared" si="8"/>
        <v/>
      </c>
      <c r="G17" s="174"/>
      <c r="H17" s="175"/>
      <c r="I17" s="189"/>
      <c r="J17" s="176"/>
      <c r="K17" s="182"/>
      <c r="L17" s="182"/>
      <c r="M17" s="177" t="str">
        <f t="shared" si="4"/>
        <v/>
      </c>
      <c r="N17" s="178"/>
      <c r="O17" s="183" t="str">
        <f>IFERROR(VLOOKUP(M17,計算用!$A$48:$B$55,2,FALSE),"")</f>
        <v/>
      </c>
      <c r="P17" s="184"/>
      <c r="Q17" s="184"/>
      <c r="R17" s="184"/>
      <c r="S17" s="179" t="str">
        <f t="shared" si="2"/>
        <v/>
      </c>
      <c r="T17" s="180"/>
      <c r="U17" s="181"/>
      <c r="V17" s="133"/>
    </row>
    <row r="18" spans="1:23">
      <c r="A18" s="170">
        <f t="shared" si="10"/>
        <v>13</v>
      </c>
      <c r="B18" s="171"/>
      <c r="C18" s="171"/>
      <c r="D18" s="172"/>
      <c r="E18" s="173" t="str">
        <f t="shared" si="7"/>
        <v/>
      </c>
      <c r="F18" s="173" t="str">
        <f t="shared" si="8"/>
        <v/>
      </c>
      <c r="G18" s="174"/>
      <c r="H18" s="175"/>
      <c r="I18" s="189"/>
      <c r="J18" s="176"/>
      <c r="K18" s="182"/>
      <c r="L18" s="182"/>
      <c r="M18" s="177" t="str">
        <f t="shared" si="4"/>
        <v/>
      </c>
      <c r="N18" s="178"/>
      <c r="O18" s="183" t="str">
        <f>IFERROR(VLOOKUP(M18,計算用!$A$48:$B$55,2,FALSE),"")</f>
        <v/>
      </c>
      <c r="P18" s="184"/>
      <c r="Q18" s="184"/>
      <c r="R18" s="184"/>
      <c r="S18" s="179" t="str">
        <f t="shared" si="2"/>
        <v/>
      </c>
      <c r="T18" s="180"/>
      <c r="U18" s="181"/>
      <c r="V18" s="133"/>
    </row>
    <row r="19" spans="1:23">
      <c r="A19" s="170">
        <f t="shared" si="10"/>
        <v>14</v>
      </c>
      <c r="B19" s="171"/>
      <c r="C19" s="171"/>
      <c r="D19" s="172"/>
      <c r="E19" s="173" t="str">
        <f t="shared" si="7"/>
        <v/>
      </c>
      <c r="F19" s="173" t="str">
        <f t="shared" si="8"/>
        <v/>
      </c>
      <c r="G19" s="174"/>
      <c r="H19" s="175"/>
      <c r="I19" s="189"/>
      <c r="J19" s="176"/>
      <c r="K19" s="182"/>
      <c r="L19" s="182"/>
      <c r="M19" s="177" t="str">
        <f t="shared" si="4"/>
        <v/>
      </c>
      <c r="N19" s="178"/>
      <c r="O19" s="183" t="str">
        <f>IFERROR(VLOOKUP(M19,計算用!$A$48:$B$55,2,FALSE),"")</f>
        <v/>
      </c>
      <c r="P19" s="184"/>
      <c r="Q19" s="184"/>
      <c r="R19" s="184"/>
      <c r="S19" s="179" t="str">
        <f t="shared" si="2"/>
        <v/>
      </c>
      <c r="T19" s="180"/>
      <c r="U19" s="181"/>
      <c r="V19" s="133"/>
    </row>
    <row r="20" spans="1:23">
      <c r="A20" s="170">
        <f t="shared" si="10"/>
        <v>15</v>
      </c>
      <c r="B20" s="171"/>
      <c r="C20" s="171"/>
      <c r="D20" s="172"/>
      <c r="E20" s="173" t="str">
        <f t="shared" si="7"/>
        <v/>
      </c>
      <c r="F20" s="173" t="str">
        <f t="shared" si="8"/>
        <v/>
      </c>
      <c r="G20" s="174"/>
      <c r="H20" s="175"/>
      <c r="I20" s="189"/>
      <c r="J20" s="176"/>
      <c r="K20" s="182"/>
      <c r="L20" s="182"/>
      <c r="M20" s="177" t="str">
        <f t="shared" si="4"/>
        <v/>
      </c>
      <c r="N20" s="178"/>
      <c r="O20" s="183" t="str">
        <f>IFERROR(VLOOKUP(M20,計算用!$A$48:$B$55,2,FALSE),"")</f>
        <v/>
      </c>
      <c r="P20" s="184"/>
      <c r="Q20" s="184"/>
      <c r="R20" s="184"/>
      <c r="S20" s="179" t="str">
        <f t="shared" si="2"/>
        <v/>
      </c>
      <c r="T20" s="180"/>
      <c r="U20" s="181"/>
      <c r="V20" s="133"/>
    </row>
    <row r="21" spans="1:23">
      <c r="A21" s="170">
        <f t="shared" si="10"/>
        <v>16</v>
      </c>
      <c r="B21" s="171"/>
      <c r="C21" s="171"/>
      <c r="D21" s="172"/>
      <c r="E21" s="173" t="str">
        <f t="shared" si="7"/>
        <v/>
      </c>
      <c r="F21" s="173" t="str">
        <f t="shared" si="8"/>
        <v/>
      </c>
      <c r="G21" s="174"/>
      <c r="H21" s="175"/>
      <c r="I21" s="189"/>
      <c r="J21" s="176"/>
      <c r="K21" s="182"/>
      <c r="L21" s="182"/>
      <c r="M21" s="177" t="str">
        <f t="shared" si="4"/>
        <v/>
      </c>
      <c r="N21" s="178"/>
      <c r="O21" s="183" t="str">
        <f>IFERROR(VLOOKUP(M21,計算用!$A$48:$B$55,2,FALSE),"")</f>
        <v/>
      </c>
      <c r="P21" s="184"/>
      <c r="Q21" s="184"/>
      <c r="R21" s="184"/>
      <c r="S21" s="179" t="str">
        <f t="shared" si="2"/>
        <v/>
      </c>
      <c r="T21" s="180"/>
      <c r="U21" s="181"/>
      <c r="V21" s="133"/>
    </row>
    <row r="22" spans="1:23">
      <c r="A22" s="170">
        <f t="shared" si="10"/>
        <v>17</v>
      </c>
      <c r="B22" s="171"/>
      <c r="C22" s="171"/>
      <c r="D22" s="172"/>
      <c r="E22" s="173" t="str">
        <f t="shared" si="7"/>
        <v/>
      </c>
      <c r="F22" s="173" t="str">
        <f t="shared" si="8"/>
        <v/>
      </c>
      <c r="G22" s="174"/>
      <c r="H22" s="175"/>
      <c r="I22" s="189"/>
      <c r="J22" s="176"/>
      <c r="K22" s="182"/>
      <c r="L22" s="182"/>
      <c r="M22" s="177" t="str">
        <f t="shared" si="4"/>
        <v/>
      </c>
      <c r="N22" s="178"/>
      <c r="O22" s="183" t="str">
        <f>IFERROR(VLOOKUP(M22,計算用!$A$48:$B$55,2,FALSE),"")</f>
        <v/>
      </c>
      <c r="P22" s="184"/>
      <c r="Q22" s="184"/>
      <c r="R22" s="184"/>
      <c r="S22" s="179" t="str">
        <f t="shared" si="2"/>
        <v/>
      </c>
      <c r="T22" s="180"/>
      <c r="U22" s="181"/>
      <c r="V22" s="133"/>
    </row>
    <row r="23" spans="1:23">
      <c r="A23" s="170">
        <f t="shared" si="10"/>
        <v>18</v>
      </c>
      <c r="B23" s="171"/>
      <c r="C23" s="171"/>
      <c r="D23" s="172"/>
      <c r="E23" s="173" t="str">
        <f t="shared" si="7"/>
        <v/>
      </c>
      <c r="F23" s="173" t="str">
        <f t="shared" si="8"/>
        <v/>
      </c>
      <c r="G23" s="174"/>
      <c r="H23" s="175"/>
      <c r="I23" s="189"/>
      <c r="J23" s="176"/>
      <c r="K23" s="182"/>
      <c r="L23" s="182"/>
      <c r="M23" s="177" t="str">
        <f t="shared" si="4"/>
        <v/>
      </c>
      <c r="N23" s="178"/>
      <c r="O23" s="183" t="str">
        <f>IFERROR(VLOOKUP(M23,計算用!$A$48:$B$55,2,FALSE),"")</f>
        <v/>
      </c>
      <c r="P23" s="184"/>
      <c r="Q23" s="184"/>
      <c r="R23" s="184"/>
      <c r="S23" s="179" t="str">
        <f t="shared" si="2"/>
        <v/>
      </c>
      <c r="T23" s="180"/>
      <c r="U23" s="181"/>
      <c r="V23" s="133"/>
    </row>
    <row r="24" spans="1:23">
      <c r="A24" s="170">
        <f t="shared" si="10"/>
        <v>19</v>
      </c>
      <c r="B24" s="171"/>
      <c r="C24" s="171"/>
      <c r="D24" s="172"/>
      <c r="E24" s="173" t="str">
        <f t="shared" si="7"/>
        <v/>
      </c>
      <c r="F24" s="173" t="str">
        <f t="shared" si="8"/>
        <v/>
      </c>
      <c r="G24" s="174"/>
      <c r="H24" s="175"/>
      <c r="I24" s="189"/>
      <c r="J24" s="176"/>
      <c r="K24" s="182"/>
      <c r="L24" s="182"/>
      <c r="M24" s="177" t="str">
        <f t="shared" si="4"/>
        <v/>
      </c>
      <c r="N24" s="178"/>
      <c r="O24" s="183" t="str">
        <f>IFERROR(VLOOKUP(M24,計算用!$A$48:$B$55,2,FALSE),"")</f>
        <v/>
      </c>
      <c r="P24" s="184"/>
      <c r="Q24" s="184"/>
      <c r="R24" s="184"/>
      <c r="S24" s="179" t="str">
        <f t="shared" si="2"/>
        <v/>
      </c>
      <c r="T24" s="180"/>
      <c r="U24" s="181"/>
      <c r="V24" s="133"/>
    </row>
    <row r="25" spans="1:23">
      <c r="A25" s="170">
        <f t="shared" si="10"/>
        <v>20</v>
      </c>
      <c r="B25" s="171"/>
      <c r="C25" s="171"/>
      <c r="D25" s="172"/>
      <c r="E25" s="173" t="str">
        <f t="shared" si="7"/>
        <v/>
      </c>
      <c r="F25" s="173" t="str">
        <f t="shared" si="8"/>
        <v/>
      </c>
      <c r="G25" s="174"/>
      <c r="H25" s="175"/>
      <c r="I25" s="189"/>
      <c r="J25" s="176"/>
      <c r="K25" s="182"/>
      <c r="L25" s="182"/>
      <c r="M25" s="177" t="str">
        <f t="shared" si="4"/>
        <v/>
      </c>
      <c r="N25" s="178"/>
      <c r="O25" s="183" t="str">
        <f>IFERROR(VLOOKUP(M25,計算用!$A$48:$B$55,2,FALSE),"")</f>
        <v/>
      </c>
      <c r="P25" s="184"/>
      <c r="Q25" s="184"/>
      <c r="R25" s="184"/>
      <c r="S25" s="179" t="str">
        <f t="shared" si="2"/>
        <v/>
      </c>
      <c r="T25" s="180"/>
      <c r="U25" s="181"/>
      <c r="V25" s="133"/>
    </row>
    <row r="26" spans="1:23">
      <c r="A26" s="170">
        <f t="shared" si="10"/>
        <v>21</v>
      </c>
      <c r="B26" s="171"/>
      <c r="C26" s="171"/>
      <c r="D26" s="172"/>
      <c r="E26" s="173" t="str">
        <f t="shared" si="7"/>
        <v/>
      </c>
      <c r="F26" s="173" t="str">
        <f t="shared" si="8"/>
        <v/>
      </c>
      <c r="G26" s="174"/>
      <c r="H26" s="175"/>
      <c r="I26" s="189"/>
      <c r="J26" s="176"/>
      <c r="K26" s="182"/>
      <c r="L26" s="182"/>
      <c r="M26" s="177" t="str">
        <f t="shared" si="4"/>
        <v/>
      </c>
      <c r="N26" s="178"/>
      <c r="O26" s="183" t="str">
        <f>IFERROR(VLOOKUP(M26,計算用!$A$48:$B$55,2,FALSE),"")</f>
        <v/>
      </c>
      <c r="P26" s="184"/>
      <c r="Q26" s="184"/>
      <c r="R26" s="184"/>
      <c r="S26" s="179" t="str">
        <f t="shared" si="2"/>
        <v/>
      </c>
      <c r="T26" s="180"/>
      <c r="U26" s="181"/>
      <c r="V26" s="133"/>
    </row>
    <row r="27" spans="1:23">
      <c r="A27" s="170">
        <f t="shared" si="10"/>
        <v>22</v>
      </c>
      <c r="B27" s="171"/>
      <c r="C27" s="171"/>
      <c r="D27" s="172"/>
      <c r="E27" s="173" t="str">
        <f t="shared" si="7"/>
        <v/>
      </c>
      <c r="F27" s="173" t="str">
        <f t="shared" si="8"/>
        <v/>
      </c>
      <c r="G27" s="174"/>
      <c r="H27" s="175"/>
      <c r="I27" s="189"/>
      <c r="J27" s="176"/>
      <c r="K27" s="182"/>
      <c r="L27" s="182"/>
      <c r="M27" s="177" t="str">
        <f t="shared" si="4"/>
        <v/>
      </c>
      <c r="N27" s="178"/>
      <c r="O27" s="183" t="str">
        <f>IFERROR(VLOOKUP(M27,計算用!$A$48:$B$55,2,FALSE),"")</f>
        <v/>
      </c>
      <c r="P27" s="184"/>
      <c r="Q27" s="184"/>
      <c r="R27" s="184"/>
      <c r="S27" s="179" t="str">
        <f t="shared" si="2"/>
        <v/>
      </c>
      <c r="T27" s="180"/>
      <c r="U27" s="181"/>
      <c r="V27" s="133"/>
    </row>
    <row r="28" spans="1:23">
      <c r="A28" s="170">
        <f t="shared" si="10"/>
        <v>23</v>
      </c>
      <c r="B28" s="171"/>
      <c r="C28" s="171"/>
      <c r="D28" s="172"/>
      <c r="E28" s="173" t="str">
        <f t="shared" si="7"/>
        <v/>
      </c>
      <c r="F28" s="173" t="str">
        <f t="shared" si="8"/>
        <v/>
      </c>
      <c r="G28" s="174"/>
      <c r="H28" s="175"/>
      <c r="I28" s="189"/>
      <c r="J28" s="176"/>
      <c r="K28" s="182"/>
      <c r="L28" s="182"/>
      <c r="M28" s="177" t="str">
        <f t="shared" si="4"/>
        <v/>
      </c>
      <c r="N28" s="178"/>
      <c r="O28" s="183" t="str">
        <f>IFERROR(VLOOKUP(M28,計算用!$A$48:$B$55,2,FALSE),"")</f>
        <v/>
      </c>
      <c r="P28" s="184"/>
      <c r="Q28" s="184"/>
      <c r="R28" s="184"/>
      <c r="S28" s="179" t="str">
        <f t="shared" si="2"/>
        <v/>
      </c>
      <c r="T28" s="180"/>
      <c r="U28" s="181"/>
      <c r="V28" s="133"/>
    </row>
    <row r="29" spans="1:23">
      <c r="A29" s="170">
        <f t="shared" si="10"/>
        <v>24</v>
      </c>
      <c r="B29" s="171"/>
      <c r="C29" s="171"/>
      <c r="D29" s="172"/>
      <c r="E29" s="173" t="str">
        <f t="shared" si="7"/>
        <v/>
      </c>
      <c r="F29" s="173" t="str">
        <f t="shared" si="8"/>
        <v/>
      </c>
      <c r="G29" s="174"/>
      <c r="H29" s="175"/>
      <c r="I29" s="189"/>
      <c r="J29" s="176"/>
      <c r="K29" s="182"/>
      <c r="L29" s="182"/>
      <c r="M29" s="177" t="str">
        <f t="shared" si="4"/>
        <v/>
      </c>
      <c r="N29" s="178"/>
      <c r="O29" s="183" t="str">
        <f>IFERROR(VLOOKUP(M29,計算用!$A$48:$B$55,2,FALSE),"")</f>
        <v/>
      </c>
      <c r="P29" s="184"/>
      <c r="Q29" s="184"/>
      <c r="R29" s="184"/>
      <c r="S29" s="179" t="str">
        <f t="shared" si="2"/>
        <v/>
      </c>
      <c r="T29" s="180"/>
      <c r="U29" s="181"/>
      <c r="V29" s="133"/>
    </row>
    <row r="30" spans="1:23">
      <c r="A30" s="170">
        <f t="shared" si="10"/>
        <v>25</v>
      </c>
      <c r="B30" s="171"/>
      <c r="C30" s="171"/>
      <c r="D30" s="172"/>
      <c r="E30" s="173" t="str">
        <f t="shared" si="7"/>
        <v/>
      </c>
      <c r="F30" s="173" t="str">
        <f t="shared" si="8"/>
        <v/>
      </c>
      <c r="G30" s="174"/>
      <c r="H30" s="175"/>
      <c r="I30" s="189"/>
      <c r="J30" s="176"/>
      <c r="K30" s="182"/>
      <c r="L30" s="182"/>
      <c r="M30" s="177" t="str">
        <f t="shared" si="4"/>
        <v/>
      </c>
      <c r="N30" s="178"/>
      <c r="O30" s="183" t="str">
        <f>IFERROR(VLOOKUP(M30,計算用!$A$48:$B$55,2,FALSE),"")</f>
        <v/>
      </c>
      <c r="P30" s="184"/>
      <c r="Q30" s="184"/>
      <c r="R30" s="184"/>
      <c r="S30" s="179" t="str">
        <f t="shared" si="2"/>
        <v/>
      </c>
      <c r="T30" s="180"/>
      <c r="U30" s="181"/>
      <c r="V30" s="133"/>
    </row>
    <row r="31" spans="1:23">
      <c r="A31" s="170">
        <f t="shared" si="10"/>
        <v>26</v>
      </c>
      <c r="B31" s="171"/>
      <c r="C31" s="171"/>
      <c r="D31" s="172"/>
      <c r="E31" s="173" t="str">
        <f t="shared" si="7"/>
        <v/>
      </c>
      <c r="F31" s="173" t="str">
        <f t="shared" si="8"/>
        <v/>
      </c>
      <c r="G31" s="174"/>
      <c r="H31" s="175"/>
      <c r="I31" s="189"/>
      <c r="J31" s="176"/>
      <c r="K31" s="182"/>
      <c r="L31" s="182"/>
      <c r="M31" s="177" t="str">
        <f t="shared" si="4"/>
        <v/>
      </c>
      <c r="N31" s="178"/>
      <c r="O31" s="183" t="str">
        <f>IFERROR(VLOOKUP(M31,計算用!$A$48:$B$55,2,FALSE),"")</f>
        <v/>
      </c>
      <c r="P31" s="184"/>
      <c r="Q31" s="184"/>
      <c r="R31" s="184"/>
      <c r="S31" s="179" t="str">
        <f t="shared" si="2"/>
        <v/>
      </c>
      <c r="T31" s="180"/>
      <c r="U31" s="181"/>
      <c r="V31" s="133"/>
    </row>
    <row r="32" spans="1:23">
      <c r="A32" s="170">
        <f t="shared" si="10"/>
        <v>27</v>
      </c>
      <c r="B32" s="171"/>
      <c r="C32" s="171"/>
      <c r="D32" s="172"/>
      <c r="E32" s="173" t="str">
        <f t="shared" si="7"/>
        <v/>
      </c>
      <c r="F32" s="173" t="str">
        <f t="shared" si="8"/>
        <v/>
      </c>
      <c r="G32" s="174"/>
      <c r="H32" s="175"/>
      <c r="I32" s="189"/>
      <c r="J32" s="176"/>
      <c r="K32" s="182"/>
      <c r="L32" s="182"/>
      <c r="M32" s="177" t="str">
        <f t="shared" si="4"/>
        <v/>
      </c>
      <c r="N32" s="178"/>
      <c r="O32" s="183" t="str">
        <f>IFERROR(VLOOKUP(M32,計算用!$A$48:$B$55,2,FALSE),"")</f>
        <v/>
      </c>
      <c r="P32" s="184"/>
      <c r="Q32" s="184"/>
      <c r="R32" s="184"/>
      <c r="S32" s="179" t="str">
        <f t="shared" si="2"/>
        <v/>
      </c>
      <c r="T32" s="180"/>
      <c r="U32" s="181"/>
      <c r="V32" s="133"/>
      <c r="W32" s="3"/>
    </row>
    <row r="33" spans="1:22">
      <c r="A33" s="170">
        <f t="shared" si="10"/>
        <v>28</v>
      </c>
      <c r="B33" s="171"/>
      <c r="C33" s="171"/>
      <c r="D33" s="172"/>
      <c r="E33" s="173" t="str">
        <f t="shared" si="7"/>
        <v/>
      </c>
      <c r="F33" s="173" t="str">
        <f t="shared" si="8"/>
        <v/>
      </c>
      <c r="G33" s="174"/>
      <c r="H33" s="175"/>
      <c r="I33" s="189"/>
      <c r="J33" s="176"/>
      <c r="K33" s="182"/>
      <c r="L33" s="182"/>
      <c r="M33" s="177" t="str">
        <f t="shared" si="4"/>
        <v/>
      </c>
      <c r="N33" s="178"/>
      <c r="O33" s="183" t="str">
        <f>IFERROR(VLOOKUP(M33,計算用!$A$48:$B$55,2,FALSE),"")</f>
        <v/>
      </c>
      <c r="P33" s="184"/>
      <c r="Q33" s="184"/>
      <c r="R33" s="184"/>
      <c r="S33" s="179" t="str">
        <f t="shared" si="2"/>
        <v/>
      </c>
      <c r="T33" s="180"/>
      <c r="U33" s="181"/>
      <c r="V33" s="133"/>
    </row>
    <row r="34" spans="1:22">
      <c r="A34" s="170">
        <f t="shared" si="10"/>
        <v>29</v>
      </c>
      <c r="B34" s="171"/>
      <c r="C34" s="171"/>
      <c r="D34" s="172"/>
      <c r="E34" s="173" t="str">
        <f t="shared" si="7"/>
        <v/>
      </c>
      <c r="F34" s="173" t="str">
        <f t="shared" si="8"/>
        <v/>
      </c>
      <c r="G34" s="174"/>
      <c r="H34" s="175"/>
      <c r="I34" s="189"/>
      <c r="J34" s="176"/>
      <c r="K34" s="182"/>
      <c r="L34" s="182"/>
      <c r="M34" s="177" t="str">
        <f t="shared" si="4"/>
        <v/>
      </c>
      <c r="N34" s="178"/>
      <c r="O34" s="183" t="str">
        <f>IFERROR(VLOOKUP(M34,計算用!$A$48:$B$55,2,FALSE),"")</f>
        <v/>
      </c>
      <c r="P34" s="184"/>
      <c r="Q34" s="184"/>
      <c r="R34" s="184"/>
      <c r="S34" s="179" t="str">
        <f t="shared" si="2"/>
        <v/>
      </c>
      <c r="T34" s="180"/>
      <c r="U34" s="181"/>
      <c r="V34" s="133"/>
    </row>
    <row r="35" spans="1:22">
      <c r="A35" s="170">
        <f t="shared" si="10"/>
        <v>30</v>
      </c>
      <c r="B35" s="171"/>
      <c r="C35" s="171"/>
      <c r="D35" s="172"/>
      <c r="E35" s="173" t="str">
        <f t="shared" si="7"/>
        <v/>
      </c>
      <c r="F35" s="173" t="str">
        <f t="shared" si="8"/>
        <v/>
      </c>
      <c r="G35" s="174"/>
      <c r="H35" s="175"/>
      <c r="I35" s="189"/>
      <c r="J35" s="176"/>
      <c r="K35" s="182"/>
      <c r="L35" s="182"/>
      <c r="M35" s="177" t="str">
        <f t="shared" si="4"/>
        <v/>
      </c>
      <c r="N35" s="178"/>
      <c r="O35" s="183" t="str">
        <f>IFERROR(VLOOKUP(M35,計算用!$A$48:$B$55,2,FALSE),"")</f>
        <v/>
      </c>
      <c r="P35" s="184"/>
      <c r="Q35" s="184"/>
      <c r="R35" s="184"/>
      <c r="S35" s="179" t="str">
        <f t="shared" si="2"/>
        <v/>
      </c>
      <c r="T35" s="180"/>
      <c r="U35" s="181"/>
      <c r="V35" s="133"/>
    </row>
    <row r="36" spans="1:22">
      <c r="A36" s="170">
        <f t="shared" si="10"/>
        <v>31</v>
      </c>
      <c r="B36" s="171"/>
      <c r="C36" s="171"/>
      <c r="D36" s="172"/>
      <c r="E36" s="173" t="str">
        <f t="shared" si="7"/>
        <v/>
      </c>
      <c r="F36" s="173" t="str">
        <f t="shared" si="8"/>
        <v/>
      </c>
      <c r="G36" s="174"/>
      <c r="H36" s="175"/>
      <c r="I36" s="189"/>
      <c r="J36" s="176"/>
      <c r="K36" s="182"/>
      <c r="L36" s="182"/>
      <c r="M36" s="177" t="str">
        <f t="shared" si="4"/>
        <v/>
      </c>
      <c r="N36" s="178"/>
      <c r="O36" s="183" t="str">
        <f>IFERROR(VLOOKUP(M36,計算用!$A$48:$B$55,2,FALSE),"")</f>
        <v/>
      </c>
      <c r="P36" s="184"/>
      <c r="Q36" s="184"/>
      <c r="R36" s="184"/>
      <c r="S36" s="179" t="str">
        <f t="shared" si="2"/>
        <v/>
      </c>
      <c r="T36" s="180"/>
      <c r="U36" s="181"/>
      <c r="V36" s="133"/>
    </row>
    <row r="37" spans="1:22">
      <c r="A37" s="170">
        <f t="shared" si="10"/>
        <v>32</v>
      </c>
      <c r="B37" s="171"/>
      <c r="C37" s="171"/>
      <c r="D37" s="172"/>
      <c r="E37" s="173" t="str">
        <f t="shared" si="7"/>
        <v/>
      </c>
      <c r="F37" s="173" t="str">
        <f t="shared" si="8"/>
        <v/>
      </c>
      <c r="G37" s="174"/>
      <c r="H37" s="175"/>
      <c r="I37" s="189"/>
      <c r="J37" s="176"/>
      <c r="K37" s="182"/>
      <c r="L37" s="182"/>
      <c r="M37" s="177" t="str">
        <f t="shared" si="4"/>
        <v/>
      </c>
      <c r="N37" s="178"/>
      <c r="O37" s="183" t="str">
        <f>IFERROR(VLOOKUP(M37,計算用!$A$48:$B$55,2,FALSE),"")</f>
        <v/>
      </c>
      <c r="P37" s="184"/>
      <c r="Q37" s="184"/>
      <c r="R37" s="184"/>
      <c r="S37" s="179" t="str">
        <f t="shared" si="2"/>
        <v/>
      </c>
      <c r="T37" s="180"/>
      <c r="U37" s="181"/>
      <c r="V37" s="133"/>
    </row>
    <row r="38" spans="1:22">
      <c r="A38" s="170">
        <f t="shared" si="10"/>
        <v>33</v>
      </c>
      <c r="B38" s="171"/>
      <c r="C38" s="171"/>
      <c r="D38" s="172"/>
      <c r="E38" s="173" t="str">
        <f t="shared" si="7"/>
        <v/>
      </c>
      <c r="F38" s="173" t="str">
        <f t="shared" si="8"/>
        <v/>
      </c>
      <c r="G38" s="174"/>
      <c r="H38" s="175"/>
      <c r="I38" s="189"/>
      <c r="J38" s="176"/>
      <c r="K38" s="182"/>
      <c r="L38" s="182"/>
      <c r="M38" s="177" t="str">
        <f t="shared" si="4"/>
        <v/>
      </c>
      <c r="N38" s="178"/>
      <c r="O38" s="183" t="str">
        <f>IFERROR(VLOOKUP(M38,計算用!$A$48:$B$55,2,FALSE),"")</f>
        <v/>
      </c>
      <c r="P38" s="184"/>
      <c r="Q38" s="184"/>
      <c r="R38" s="184"/>
      <c r="S38" s="179" t="str">
        <f t="shared" si="2"/>
        <v/>
      </c>
      <c r="T38" s="180"/>
      <c r="U38" s="181"/>
      <c r="V38" s="133"/>
    </row>
    <row r="39" spans="1:22">
      <c r="A39" s="170">
        <f t="shared" si="10"/>
        <v>34</v>
      </c>
      <c r="B39" s="171"/>
      <c r="C39" s="171"/>
      <c r="D39" s="172"/>
      <c r="E39" s="173" t="str">
        <f t="shared" si="7"/>
        <v/>
      </c>
      <c r="F39" s="173" t="str">
        <f t="shared" si="8"/>
        <v/>
      </c>
      <c r="G39" s="174"/>
      <c r="H39" s="175"/>
      <c r="I39" s="189"/>
      <c r="J39" s="176"/>
      <c r="K39" s="182"/>
      <c r="L39" s="182"/>
      <c r="M39" s="177" t="str">
        <f t="shared" si="4"/>
        <v/>
      </c>
      <c r="N39" s="178"/>
      <c r="O39" s="183" t="str">
        <f>IFERROR(VLOOKUP(M39,計算用!$A$48:$B$55,2,FALSE),"")</f>
        <v/>
      </c>
      <c r="P39" s="184"/>
      <c r="Q39" s="184"/>
      <c r="R39" s="184"/>
      <c r="S39" s="179" t="str">
        <f t="shared" si="2"/>
        <v/>
      </c>
      <c r="T39" s="180"/>
      <c r="U39" s="181"/>
      <c r="V39" s="133"/>
    </row>
    <row r="40" spans="1:22">
      <c r="A40" s="170">
        <f t="shared" si="10"/>
        <v>35</v>
      </c>
      <c r="B40" s="171"/>
      <c r="C40" s="171"/>
      <c r="D40" s="172"/>
      <c r="E40" s="173" t="str">
        <f t="shared" si="7"/>
        <v/>
      </c>
      <c r="F40" s="173" t="str">
        <f t="shared" si="8"/>
        <v/>
      </c>
      <c r="G40" s="174"/>
      <c r="H40" s="175"/>
      <c r="I40" s="189"/>
      <c r="J40" s="176"/>
      <c r="K40" s="182"/>
      <c r="L40" s="182"/>
      <c r="M40" s="177" t="str">
        <f t="shared" si="4"/>
        <v/>
      </c>
      <c r="N40" s="178"/>
      <c r="O40" s="183" t="str">
        <f>IFERROR(VLOOKUP(M40,計算用!$A$48:$B$55,2,FALSE),"")</f>
        <v/>
      </c>
      <c r="P40" s="184"/>
      <c r="Q40" s="184"/>
      <c r="R40" s="184"/>
      <c r="S40" s="179" t="str">
        <f t="shared" si="2"/>
        <v/>
      </c>
      <c r="T40" s="180"/>
      <c r="U40" s="181"/>
      <c r="V40" s="133"/>
    </row>
    <row r="41" spans="1:22">
      <c r="A41" s="170">
        <f t="shared" si="10"/>
        <v>36</v>
      </c>
      <c r="B41" s="171"/>
      <c r="C41" s="171"/>
      <c r="D41" s="172"/>
      <c r="E41" s="173" t="str">
        <f t="shared" si="7"/>
        <v/>
      </c>
      <c r="F41" s="173" t="str">
        <f t="shared" si="8"/>
        <v/>
      </c>
      <c r="G41" s="174"/>
      <c r="H41" s="175"/>
      <c r="I41" s="189"/>
      <c r="J41" s="176"/>
      <c r="K41" s="182"/>
      <c r="L41" s="182"/>
      <c r="M41" s="177" t="str">
        <f t="shared" si="4"/>
        <v/>
      </c>
      <c r="N41" s="178"/>
      <c r="O41" s="183" t="str">
        <f>IFERROR(VLOOKUP(M41,計算用!$A$48:$B$55,2,FALSE),"")</f>
        <v/>
      </c>
      <c r="P41" s="184"/>
      <c r="Q41" s="184"/>
      <c r="R41" s="184"/>
      <c r="S41" s="179" t="str">
        <f t="shared" si="2"/>
        <v/>
      </c>
      <c r="T41" s="180"/>
      <c r="U41" s="181"/>
      <c r="V41" s="133"/>
    </row>
    <row r="42" spans="1:22">
      <c r="A42" s="170">
        <f t="shared" si="10"/>
        <v>37</v>
      </c>
      <c r="B42" s="171"/>
      <c r="C42" s="171"/>
      <c r="D42" s="172"/>
      <c r="E42" s="173" t="str">
        <f t="shared" si="7"/>
        <v/>
      </c>
      <c r="F42" s="173" t="str">
        <f t="shared" si="8"/>
        <v/>
      </c>
      <c r="G42" s="174"/>
      <c r="H42" s="175"/>
      <c r="I42" s="189"/>
      <c r="J42" s="176"/>
      <c r="K42" s="182"/>
      <c r="L42" s="182"/>
      <c r="M42" s="177" t="str">
        <f t="shared" si="4"/>
        <v/>
      </c>
      <c r="N42" s="178"/>
      <c r="O42" s="183" t="str">
        <f>IFERROR(VLOOKUP(M42,計算用!$A$48:$B$55,2,FALSE),"")</f>
        <v/>
      </c>
      <c r="P42" s="184"/>
      <c r="Q42" s="184"/>
      <c r="R42" s="184"/>
      <c r="S42" s="179" t="str">
        <f t="shared" si="2"/>
        <v/>
      </c>
      <c r="T42" s="180"/>
      <c r="U42" s="181"/>
      <c r="V42" s="133"/>
    </row>
    <row r="43" spans="1:22">
      <c r="A43" s="170">
        <f t="shared" si="10"/>
        <v>38</v>
      </c>
      <c r="B43" s="171"/>
      <c r="C43" s="171"/>
      <c r="D43" s="172"/>
      <c r="E43" s="173" t="str">
        <f t="shared" si="7"/>
        <v/>
      </c>
      <c r="F43" s="173" t="str">
        <f t="shared" si="8"/>
        <v/>
      </c>
      <c r="G43" s="174"/>
      <c r="H43" s="175"/>
      <c r="I43" s="189"/>
      <c r="J43" s="176"/>
      <c r="K43" s="182"/>
      <c r="L43" s="182"/>
      <c r="M43" s="177" t="str">
        <f t="shared" si="4"/>
        <v/>
      </c>
      <c r="N43" s="178"/>
      <c r="O43" s="183" t="str">
        <f>IFERROR(VLOOKUP(M43,計算用!$A$48:$B$55,2,FALSE),"")</f>
        <v/>
      </c>
      <c r="P43" s="184"/>
      <c r="Q43" s="184"/>
      <c r="R43" s="184"/>
      <c r="S43" s="179" t="str">
        <f t="shared" si="2"/>
        <v/>
      </c>
      <c r="T43" s="180"/>
      <c r="U43" s="181"/>
      <c r="V43" s="133"/>
    </row>
    <row r="44" spans="1:22">
      <c r="A44" s="170">
        <f t="shared" si="10"/>
        <v>39</v>
      </c>
      <c r="B44" s="171"/>
      <c r="C44" s="171"/>
      <c r="D44" s="172"/>
      <c r="E44" s="173" t="str">
        <f t="shared" si="7"/>
        <v/>
      </c>
      <c r="F44" s="173" t="str">
        <f t="shared" si="8"/>
        <v/>
      </c>
      <c r="G44" s="174"/>
      <c r="H44" s="175"/>
      <c r="I44" s="189"/>
      <c r="J44" s="176"/>
      <c r="K44" s="182"/>
      <c r="L44" s="182"/>
      <c r="M44" s="177" t="str">
        <f t="shared" si="4"/>
        <v/>
      </c>
      <c r="N44" s="178"/>
      <c r="O44" s="183" t="str">
        <f>IFERROR(VLOOKUP(M44,計算用!$A$48:$B$55,2,FALSE),"")</f>
        <v/>
      </c>
      <c r="P44" s="184"/>
      <c r="Q44" s="184"/>
      <c r="R44" s="184"/>
      <c r="S44" s="179" t="str">
        <f t="shared" si="2"/>
        <v/>
      </c>
      <c r="T44" s="180"/>
      <c r="U44" s="181"/>
      <c r="V44" s="133"/>
    </row>
    <row r="45" spans="1:22">
      <c r="A45" s="170">
        <f t="shared" si="10"/>
        <v>40</v>
      </c>
      <c r="B45" s="171"/>
      <c r="C45" s="171"/>
      <c r="D45" s="172"/>
      <c r="E45" s="173" t="str">
        <f t="shared" si="7"/>
        <v/>
      </c>
      <c r="F45" s="173" t="str">
        <f t="shared" si="8"/>
        <v/>
      </c>
      <c r="G45" s="174"/>
      <c r="H45" s="175"/>
      <c r="I45" s="189"/>
      <c r="J45" s="176"/>
      <c r="K45" s="182"/>
      <c r="L45" s="182"/>
      <c r="M45" s="177" t="str">
        <f t="shared" si="4"/>
        <v/>
      </c>
      <c r="N45" s="178"/>
      <c r="O45" s="183" t="str">
        <f>IFERROR(VLOOKUP(M45,計算用!$A$48:$B$55,2,FALSE),"")</f>
        <v/>
      </c>
      <c r="P45" s="184"/>
      <c r="Q45" s="184"/>
      <c r="R45" s="184"/>
      <c r="S45" s="179" t="str">
        <f t="shared" si="2"/>
        <v/>
      </c>
      <c r="T45" s="180"/>
      <c r="U45" s="181"/>
      <c r="V45" s="133"/>
    </row>
    <row r="46" spans="1:22">
      <c r="A46" s="170">
        <f t="shared" si="10"/>
        <v>41</v>
      </c>
      <c r="B46" s="171"/>
      <c r="C46" s="171"/>
      <c r="D46" s="172"/>
      <c r="E46" s="173" t="str">
        <f t="shared" si="7"/>
        <v/>
      </c>
      <c r="F46" s="173" t="str">
        <f t="shared" si="8"/>
        <v/>
      </c>
      <c r="G46" s="174"/>
      <c r="H46" s="175"/>
      <c r="I46" s="189"/>
      <c r="J46" s="176"/>
      <c r="K46" s="182"/>
      <c r="L46" s="182"/>
      <c r="M46" s="177" t="str">
        <f t="shared" si="4"/>
        <v/>
      </c>
      <c r="N46" s="178"/>
      <c r="O46" s="183" t="str">
        <f>IFERROR(VLOOKUP(M46,計算用!$A$48:$B$55,2,FALSE),"")</f>
        <v/>
      </c>
      <c r="P46" s="184"/>
      <c r="Q46" s="184"/>
      <c r="R46" s="184"/>
      <c r="S46" s="179" t="str">
        <f t="shared" si="2"/>
        <v/>
      </c>
      <c r="T46" s="180"/>
      <c r="U46" s="181"/>
      <c r="V46" s="133"/>
    </row>
    <row r="47" spans="1:22">
      <c r="A47" s="170">
        <f t="shared" si="10"/>
        <v>42</v>
      </c>
      <c r="B47" s="171"/>
      <c r="C47" s="171"/>
      <c r="D47" s="172"/>
      <c r="E47" s="173" t="str">
        <f t="shared" si="7"/>
        <v/>
      </c>
      <c r="F47" s="173" t="str">
        <f t="shared" si="8"/>
        <v/>
      </c>
      <c r="G47" s="174"/>
      <c r="H47" s="175"/>
      <c r="I47" s="189"/>
      <c r="J47" s="176"/>
      <c r="K47" s="182"/>
      <c r="L47" s="182"/>
      <c r="M47" s="177" t="str">
        <f t="shared" si="4"/>
        <v/>
      </c>
      <c r="N47" s="178"/>
      <c r="O47" s="183" t="str">
        <f>IFERROR(VLOOKUP(M47,計算用!$A$48:$B$55,2,FALSE),"")</f>
        <v/>
      </c>
      <c r="P47" s="184"/>
      <c r="Q47" s="184"/>
      <c r="R47" s="184"/>
      <c r="S47" s="179" t="str">
        <f t="shared" si="2"/>
        <v/>
      </c>
      <c r="T47" s="180"/>
      <c r="U47" s="181"/>
      <c r="V47" s="133"/>
    </row>
    <row r="48" spans="1:22">
      <c r="A48" s="170">
        <f t="shared" si="10"/>
        <v>43</v>
      </c>
      <c r="B48" s="171"/>
      <c r="C48" s="171"/>
      <c r="D48" s="172"/>
      <c r="E48" s="173" t="str">
        <f t="shared" si="7"/>
        <v/>
      </c>
      <c r="F48" s="173" t="str">
        <f t="shared" si="8"/>
        <v/>
      </c>
      <c r="G48" s="174"/>
      <c r="H48" s="175"/>
      <c r="I48" s="189"/>
      <c r="J48" s="176"/>
      <c r="K48" s="182"/>
      <c r="L48" s="182"/>
      <c r="M48" s="177" t="str">
        <f t="shared" si="4"/>
        <v/>
      </c>
      <c r="N48" s="178"/>
      <c r="O48" s="183" t="str">
        <f>IFERROR(VLOOKUP(M48,計算用!$A$48:$B$55,2,FALSE),"")</f>
        <v/>
      </c>
      <c r="P48" s="184"/>
      <c r="Q48" s="184"/>
      <c r="R48" s="184"/>
      <c r="S48" s="179" t="str">
        <f t="shared" si="2"/>
        <v/>
      </c>
      <c r="T48" s="180"/>
      <c r="U48" s="181"/>
      <c r="V48" s="133"/>
    </row>
    <row r="49" spans="1:22">
      <c r="A49" s="170">
        <f t="shared" si="10"/>
        <v>44</v>
      </c>
      <c r="B49" s="171"/>
      <c r="C49" s="171"/>
      <c r="D49" s="172"/>
      <c r="E49" s="173" t="str">
        <f t="shared" si="7"/>
        <v/>
      </c>
      <c r="F49" s="173" t="str">
        <f t="shared" si="8"/>
        <v/>
      </c>
      <c r="G49" s="174"/>
      <c r="H49" s="175"/>
      <c r="I49" s="189"/>
      <c r="J49" s="176"/>
      <c r="K49" s="182"/>
      <c r="L49" s="182"/>
      <c r="M49" s="177" t="str">
        <f t="shared" si="4"/>
        <v/>
      </c>
      <c r="N49" s="178"/>
      <c r="O49" s="183" t="str">
        <f>IFERROR(VLOOKUP(M49,計算用!$A$48:$B$55,2,FALSE),"")</f>
        <v/>
      </c>
      <c r="P49" s="184"/>
      <c r="Q49" s="184"/>
      <c r="R49" s="184"/>
      <c r="S49" s="179" t="str">
        <f t="shared" si="2"/>
        <v/>
      </c>
      <c r="T49" s="180"/>
      <c r="U49" s="181"/>
      <c r="V49" s="133"/>
    </row>
    <row r="50" spans="1:22">
      <c r="A50" s="170">
        <f t="shared" si="10"/>
        <v>45</v>
      </c>
      <c r="B50" s="171"/>
      <c r="C50" s="171"/>
      <c r="D50" s="172"/>
      <c r="E50" s="173" t="str">
        <f t="shared" si="7"/>
        <v/>
      </c>
      <c r="F50" s="173" t="str">
        <f t="shared" si="8"/>
        <v/>
      </c>
      <c r="G50" s="174"/>
      <c r="H50" s="175"/>
      <c r="I50" s="189"/>
      <c r="J50" s="176"/>
      <c r="K50" s="182"/>
      <c r="L50" s="182"/>
      <c r="M50" s="177" t="str">
        <f t="shared" si="4"/>
        <v/>
      </c>
      <c r="N50" s="178"/>
      <c r="O50" s="183" t="str">
        <f>IFERROR(VLOOKUP(M50,計算用!$A$48:$B$55,2,FALSE),"")</f>
        <v/>
      </c>
      <c r="P50" s="184"/>
      <c r="Q50" s="184"/>
      <c r="R50" s="184"/>
      <c r="S50" s="179" t="str">
        <f t="shared" si="2"/>
        <v/>
      </c>
      <c r="T50" s="180"/>
      <c r="U50" s="181"/>
      <c r="V50" s="133"/>
    </row>
    <row r="51" spans="1:22">
      <c r="A51" s="170">
        <f t="shared" si="10"/>
        <v>46</v>
      </c>
      <c r="B51" s="171"/>
      <c r="C51" s="171"/>
      <c r="D51" s="172"/>
      <c r="E51" s="173" t="str">
        <f t="shared" si="7"/>
        <v/>
      </c>
      <c r="F51" s="173" t="str">
        <f t="shared" si="8"/>
        <v/>
      </c>
      <c r="G51" s="174"/>
      <c r="H51" s="175"/>
      <c r="I51" s="189"/>
      <c r="J51" s="176"/>
      <c r="K51" s="182"/>
      <c r="L51" s="182"/>
      <c r="M51" s="177" t="str">
        <f t="shared" si="4"/>
        <v/>
      </c>
      <c r="N51" s="178"/>
      <c r="O51" s="183" t="str">
        <f>IFERROR(VLOOKUP(M51,計算用!$A$48:$B$55,2,FALSE),"")</f>
        <v/>
      </c>
      <c r="P51" s="184"/>
      <c r="Q51" s="184"/>
      <c r="R51" s="184"/>
      <c r="S51" s="179" t="str">
        <f t="shared" si="2"/>
        <v/>
      </c>
      <c r="T51" s="180"/>
      <c r="U51" s="181"/>
      <c r="V51" s="133"/>
    </row>
    <row r="52" spans="1:22">
      <c r="A52" s="170">
        <f t="shared" si="10"/>
        <v>47</v>
      </c>
      <c r="B52" s="171"/>
      <c r="C52" s="171"/>
      <c r="D52" s="172"/>
      <c r="E52" s="173" t="str">
        <f t="shared" si="7"/>
        <v/>
      </c>
      <c r="F52" s="173" t="str">
        <f t="shared" si="8"/>
        <v/>
      </c>
      <c r="G52" s="174"/>
      <c r="H52" s="175"/>
      <c r="I52" s="189"/>
      <c r="J52" s="176"/>
      <c r="K52" s="182"/>
      <c r="L52" s="182"/>
      <c r="M52" s="177" t="str">
        <f t="shared" si="4"/>
        <v/>
      </c>
      <c r="N52" s="178"/>
      <c r="O52" s="183" t="str">
        <f>IFERROR(VLOOKUP(M52,計算用!$A$48:$B$55,2,FALSE),"")</f>
        <v/>
      </c>
      <c r="P52" s="184"/>
      <c r="Q52" s="184"/>
      <c r="R52" s="184"/>
      <c r="S52" s="179" t="str">
        <f t="shared" si="2"/>
        <v/>
      </c>
      <c r="T52" s="180"/>
      <c r="U52" s="181"/>
      <c r="V52" s="133"/>
    </row>
    <row r="53" spans="1:22">
      <c r="A53" s="170">
        <f t="shared" si="10"/>
        <v>48</v>
      </c>
      <c r="B53" s="171"/>
      <c r="C53" s="171"/>
      <c r="D53" s="172"/>
      <c r="E53" s="173" t="str">
        <f t="shared" si="7"/>
        <v/>
      </c>
      <c r="F53" s="173" t="str">
        <f t="shared" si="8"/>
        <v/>
      </c>
      <c r="G53" s="174"/>
      <c r="H53" s="175"/>
      <c r="I53" s="189"/>
      <c r="J53" s="176"/>
      <c r="K53" s="182"/>
      <c r="L53" s="182"/>
      <c r="M53" s="177" t="str">
        <f t="shared" si="4"/>
        <v/>
      </c>
      <c r="N53" s="178"/>
      <c r="O53" s="183" t="str">
        <f>IFERROR(VLOOKUP(M53,計算用!$A$48:$B$55,2,FALSE),"")</f>
        <v/>
      </c>
      <c r="P53" s="184"/>
      <c r="Q53" s="184"/>
      <c r="R53" s="184"/>
      <c r="S53" s="179" t="str">
        <f t="shared" si="2"/>
        <v/>
      </c>
      <c r="T53" s="180"/>
      <c r="U53" s="181"/>
      <c r="V53" s="133"/>
    </row>
    <row r="54" spans="1:22">
      <c r="A54" s="170">
        <f t="shared" si="10"/>
        <v>49</v>
      </c>
      <c r="B54" s="171"/>
      <c r="C54" s="171"/>
      <c r="D54" s="172"/>
      <c r="E54" s="173" t="str">
        <f t="shared" si="7"/>
        <v/>
      </c>
      <c r="F54" s="173" t="str">
        <f t="shared" si="8"/>
        <v/>
      </c>
      <c r="G54" s="174"/>
      <c r="H54" s="175"/>
      <c r="I54" s="189"/>
      <c r="J54" s="176"/>
      <c r="K54" s="182"/>
      <c r="L54" s="182"/>
      <c r="M54" s="177" t="str">
        <f t="shared" si="4"/>
        <v/>
      </c>
      <c r="N54" s="178"/>
      <c r="O54" s="183" t="str">
        <f>IFERROR(VLOOKUP(M54,計算用!$A$48:$B$55,2,FALSE),"")</f>
        <v/>
      </c>
      <c r="P54" s="184"/>
      <c r="Q54" s="184"/>
      <c r="R54" s="184"/>
      <c r="S54" s="179" t="str">
        <f t="shared" si="2"/>
        <v/>
      </c>
      <c r="T54" s="180"/>
      <c r="U54" s="181"/>
      <c r="V54" s="133"/>
    </row>
    <row r="55" spans="1:22">
      <c r="A55" s="170">
        <f t="shared" si="10"/>
        <v>50</v>
      </c>
      <c r="B55" s="171"/>
      <c r="C55" s="171"/>
      <c r="D55" s="172"/>
      <c r="E55" s="173" t="str">
        <f t="shared" si="7"/>
        <v/>
      </c>
      <c r="F55" s="173" t="str">
        <f t="shared" si="8"/>
        <v/>
      </c>
      <c r="G55" s="174"/>
      <c r="H55" s="175"/>
      <c r="I55" s="189"/>
      <c r="J55" s="176"/>
      <c r="K55" s="182"/>
      <c r="L55" s="182"/>
      <c r="M55" s="177" t="str">
        <f t="shared" si="4"/>
        <v/>
      </c>
      <c r="N55" s="178"/>
      <c r="O55" s="183" t="str">
        <f>IFERROR(VLOOKUP(M55,計算用!$A$48:$B$55,2,FALSE),"")</f>
        <v/>
      </c>
      <c r="P55" s="184"/>
      <c r="Q55" s="184"/>
      <c r="R55" s="184"/>
      <c r="S55" s="179" t="str">
        <f t="shared" si="2"/>
        <v/>
      </c>
      <c r="T55" s="180"/>
      <c r="U55" s="181"/>
      <c r="V55" s="133"/>
    </row>
    <row r="56" spans="1:22">
      <c r="A56" s="170">
        <f t="shared" si="10"/>
        <v>51</v>
      </c>
      <c r="B56" s="171"/>
      <c r="C56" s="171"/>
      <c r="D56" s="172"/>
      <c r="E56" s="173" t="str">
        <f t="shared" si="7"/>
        <v/>
      </c>
      <c r="F56" s="173" t="str">
        <f t="shared" si="8"/>
        <v/>
      </c>
      <c r="G56" s="174"/>
      <c r="H56" s="175"/>
      <c r="I56" s="189"/>
      <c r="J56" s="176"/>
      <c r="K56" s="182"/>
      <c r="L56" s="182"/>
      <c r="M56" s="177" t="str">
        <f t="shared" si="4"/>
        <v/>
      </c>
      <c r="N56" s="178"/>
      <c r="O56" s="183" t="str">
        <f>IFERROR(VLOOKUP(M56,計算用!$A$48:$B$55,2,FALSE),"")</f>
        <v/>
      </c>
      <c r="P56" s="184"/>
      <c r="Q56" s="184"/>
      <c r="R56" s="184"/>
      <c r="S56" s="179" t="str">
        <f t="shared" si="2"/>
        <v/>
      </c>
      <c r="T56" s="180"/>
      <c r="U56" s="181"/>
      <c r="V56" s="133"/>
    </row>
    <row r="57" spans="1:22">
      <c r="A57" s="170">
        <f t="shared" si="10"/>
        <v>52</v>
      </c>
      <c r="B57" s="171"/>
      <c r="C57" s="171"/>
      <c r="D57" s="172"/>
      <c r="E57" s="173" t="str">
        <f t="shared" si="7"/>
        <v/>
      </c>
      <c r="F57" s="173" t="str">
        <f t="shared" si="8"/>
        <v/>
      </c>
      <c r="G57" s="174"/>
      <c r="H57" s="175"/>
      <c r="I57" s="189"/>
      <c r="J57" s="176"/>
      <c r="K57" s="182"/>
      <c r="L57" s="182"/>
      <c r="M57" s="177" t="str">
        <f t="shared" si="4"/>
        <v/>
      </c>
      <c r="N57" s="178"/>
      <c r="O57" s="183" t="str">
        <f>IFERROR(VLOOKUP(M57,計算用!$A$48:$B$55,2,FALSE),"")</f>
        <v/>
      </c>
      <c r="P57" s="184"/>
      <c r="Q57" s="184"/>
      <c r="R57" s="184"/>
      <c r="S57" s="179" t="str">
        <f t="shared" si="2"/>
        <v/>
      </c>
      <c r="T57" s="180"/>
      <c r="U57" s="181"/>
      <c r="V57" s="133"/>
    </row>
    <row r="58" spans="1:22">
      <c r="A58" s="170">
        <f t="shared" ref="A58:A85" si="11">A57+1</f>
        <v>53</v>
      </c>
      <c r="B58" s="171"/>
      <c r="C58" s="171"/>
      <c r="D58" s="172"/>
      <c r="E58" s="173" t="str">
        <f t="shared" si="7"/>
        <v/>
      </c>
      <c r="F58" s="173" t="str">
        <f t="shared" si="8"/>
        <v/>
      </c>
      <c r="G58" s="174"/>
      <c r="H58" s="175"/>
      <c r="I58" s="189"/>
      <c r="J58" s="176"/>
      <c r="K58" s="182"/>
      <c r="L58" s="182"/>
      <c r="M58" s="177" t="str">
        <f t="shared" si="4"/>
        <v/>
      </c>
      <c r="N58" s="178"/>
      <c r="O58" s="183" t="str">
        <f>IFERROR(VLOOKUP(M58,計算用!$A$48:$B$55,2,FALSE),"")</f>
        <v/>
      </c>
      <c r="P58" s="184"/>
      <c r="Q58" s="184"/>
      <c r="R58" s="184"/>
      <c r="S58" s="179" t="str">
        <f t="shared" si="2"/>
        <v/>
      </c>
      <c r="T58" s="180"/>
      <c r="U58" s="181"/>
      <c r="V58" s="133"/>
    </row>
    <row r="59" spans="1:22">
      <c r="A59" s="170">
        <f t="shared" si="11"/>
        <v>54</v>
      </c>
      <c r="B59" s="171"/>
      <c r="C59" s="171"/>
      <c r="D59" s="172"/>
      <c r="E59" s="173" t="str">
        <f t="shared" si="7"/>
        <v/>
      </c>
      <c r="F59" s="173" t="str">
        <f t="shared" si="8"/>
        <v/>
      </c>
      <c r="G59" s="174"/>
      <c r="H59" s="175"/>
      <c r="I59" s="189"/>
      <c r="J59" s="176"/>
      <c r="K59" s="182"/>
      <c r="L59" s="182"/>
      <c r="M59" s="177" t="str">
        <f t="shared" si="4"/>
        <v/>
      </c>
      <c r="N59" s="178"/>
      <c r="O59" s="183" t="str">
        <f>IFERROR(VLOOKUP(M59,計算用!$A$48:$B$55,2,FALSE),"")</f>
        <v/>
      </c>
      <c r="P59" s="184"/>
      <c r="Q59" s="184"/>
      <c r="R59" s="184"/>
      <c r="S59" s="179" t="str">
        <f t="shared" si="2"/>
        <v/>
      </c>
      <c r="T59" s="180"/>
      <c r="U59" s="181"/>
      <c r="V59" s="133"/>
    </row>
    <row r="60" spans="1:22">
      <c r="A60" s="170">
        <f t="shared" si="11"/>
        <v>55</v>
      </c>
      <c r="B60" s="171"/>
      <c r="C60" s="171"/>
      <c r="D60" s="172"/>
      <c r="E60" s="173" t="str">
        <f t="shared" si="7"/>
        <v/>
      </c>
      <c r="F60" s="173" t="str">
        <f t="shared" si="8"/>
        <v/>
      </c>
      <c r="G60" s="174"/>
      <c r="H60" s="175"/>
      <c r="I60" s="189"/>
      <c r="J60" s="176"/>
      <c r="K60" s="182"/>
      <c r="L60" s="182"/>
      <c r="M60" s="177" t="str">
        <f t="shared" si="4"/>
        <v/>
      </c>
      <c r="N60" s="178"/>
      <c r="O60" s="183" t="str">
        <f>IFERROR(VLOOKUP(M60,計算用!$A$48:$B$55,2,FALSE),"")</f>
        <v/>
      </c>
      <c r="P60" s="184"/>
      <c r="Q60" s="184"/>
      <c r="R60" s="184"/>
      <c r="S60" s="179" t="str">
        <f t="shared" si="2"/>
        <v/>
      </c>
      <c r="T60" s="180"/>
      <c r="U60" s="181"/>
      <c r="V60" s="133"/>
    </row>
    <row r="61" spans="1:22">
      <c r="A61" s="170">
        <f t="shared" si="11"/>
        <v>56</v>
      </c>
      <c r="B61" s="171"/>
      <c r="C61" s="171"/>
      <c r="D61" s="172"/>
      <c r="E61" s="173" t="str">
        <f t="shared" si="7"/>
        <v/>
      </c>
      <c r="F61" s="173" t="str">
        <f t="shared" si="8"/>
        <v/>
      </c>
      <c r="G61" s="174"/>
      <c r="H61" s="175"/>
      <c r="I61" s="189"/>
      <c r="J61" s="176"/>
      <c r="K61" s="182"/>
      <c r="L61" s="182"/>
      <c r="M61" s="177" t="str">
        <f t="shared" si="4"/>
        <v/>
      </c>
      <c r="N61" s="178"/>
      <c r="O61" s="183" t="str">
        <f>IFERROR(VLOOKUP(M61,計算用!$A$48:$B$55,2,FALSE),"")</f>
        <v/>
      </c>
      <c r="P61" s="184"/>
      <c r="Q61" s="184"/>
      <c r="R61" s="184"/>
      <c r="S61" s="179" t="str">
        <f t="shared" si="2"/>
        <v/>
      </c>
      <c r="T61" s="180"/>
      <c r="U61" s="181"/>
      <c r="V61" s="133"/>
    </row>
    <row r="62" spans="1:22">
      <c r="A62" s="170">
        <f t="shared" si="11"/>
        <v>57</v>
      </c>
      <c r="B62" s="171"/>
      <c r="C62" s="171"/>
      <c r="D62" s="172"/>
      <c r="E62" s="173" t="str">
        <f t="shared" si="7"/>
        <v/>
      </c>
      <c r="F62" s="173" t="str">
        <f t="shared" si="8"/>
        <v/>
      </c>
      <c r="G62" s="174"/>
      <c r="H62" s="175"/>
      <c r="I62" s="189"/>
      <c r="J62" s="176"/>
      <c r="K62" s="182"/>
      <c r="L62" s="182"/>
      <c r="M62" s="177" t="str">
        <f t="shared" si="4"/>
        <v/>
      </c>
      <c r="N62" s="178"/>
      <c r="O62" s="183" t="str">
        <f>IFERROR(VLOOKUP(M62,計算用!$A$48:$B$55,2,FALSE),"")</f>
        <v/>
      </c>
      <c r="P62" s="184"/>
      <c r="Q62" s="184"/>
      <c r="R62" s="184"/>
      <c r="S62" s="179" t="str">
        <f t="shared" si="2"/>
        <v/>
      </c>
      <c r="T62" s="180"/>
      <c r="U62" s="181"/>
      <c r="V62" s="133"/>
    </row>
    <row r="63" spans="1:22">
      <c r="A63" s="170">
        <f t="shared" si="11"/>
        <v>58</v>
      </c>
      <c r="B63" s="171"/>
      <c r="C63" s="171"/>
      <c r="D63" s="172"/>
      <c r="E63" s="173" t="str">
        <f t="shared" si="7"/>
        <v/>
      </c>
      <c r="F63" s="173" t="str">
        <f t="shared" si="8"/>
        <v/>
      </c>
      <c r="G63" s="174"/>
      <c r="H63" s="175"/>
      <c r="I63" s="189"/>
      <c r="J63" s="176"/>
      <c r="K63" s="182"/>
      <c r="L63" s="182"/>
      <c r="M63" s="177" t="str">
        <f t="shared" si="4"/>
        <v/>
      </c>
      <c r="N63" s="178"/>
      <c r="O63" s="183" t="str">
        <f>IFERROR(VLOOKUP(M63,計算用!$A$48:$B$55,2,FALSE),"")</f>
        <v/>
      </c>
      <c r="P63" s="184"/>
      <c r="Q63" s="184"/>
      <c r="R63" s="184"/>
      <c r="S63" s="179" t="str">
        <f t="shared" si="2"/>
        <v/>
      </c>
      <c r="T63" s="180"/>
      <c r="U63" s="181"/>
      <c r="V63" s="133"/>
    </row>
    <row r="64" spans="1:22">
      <c r="A64" s="170">
        <f t="shared" si="11"/>
        <v>59</v>
      </c>
      <c r="B64" s="171"/>
      <c r="C64" s="171"/>
      <c r="D64" s="172"/>
      <c r="E64" s="173" t="str">
        <f t="shared" si="7"/>
        <v/>
      </c>
      <c r="F64" s="173" t="str">
        <f t="shared" si="8"/>
        <v/>
      </c>
      <c r="G64" s="174"/>
      <c r="H64" s="175"/>
      <c r="I64" s="189"/>
      <c r="J64" s="176"/>
      <c r="K64" s="182"/>
      <c r="L64" s="182"/>
      <c r="M64" s="177" t="str">
        <f t="shared" si="4"/>
        <v/>
      </c>
      <c r="N64" s="178"/>
      <c r="O64" s="183" t="str">
        <f>IFERROR(VLOOKUP(M64,計算用!$A$48:$B$55,2,FALSE),"")</f>
        <v/>
      </c>
      <c r="P64" s="184"/>
      <c r="Q64" s="184"/>
      <c r="R64" s="184"/>
      <c r="S64" s="179" t="str">
        <f t="shared" si="2"/>
        <v/>
      </c>
      <c r="T64" s="180"/>
      <c r="U64" s="181"/>
      <c r="V64" s="133"/>
    </row>
    <row r="65" spans="1:22">
      <c r="A65" s="170">
        <f t="shared" si="11"/>
        <v>60</v>
      </c>
      <c r="B65" s="171"/>
      <c r="C65" s="171"/>
      <c r="D65" s="172"/>
      <c r="E65" s="173" t="str">
        <f t="shared" si="7"/>
        <v/>
      </c>
      <c r="F65" s="173" t="str">
        <f t="shared" si="8"/>
        <v/>
      </c>
      <c r="G65" s="174"/>
      <c r="H65" s="175"/>
      <c r="I65" s="189"/>
      <c r="J65" s="176"/>
      <c r="K65" s="182"/>
      <c r="L65" s="182"/>
      <c r="M65" s="177" t="str">
        <f t="shared" si="4"/>
        <v/>
      </c>
      <c r="N65" s="178"/>
      <c r="O65" s="183" t="str">
        <f>IFERROR(VLOOKUP(M65,計算用!$A$48:$B$55,2,FALSE),"")</f>
        <v/>
      </c>
      <c r="P65" s="184"/>
      <c r="Q65" s="184"/>
      <c r="R65" s="184"/>
      <c r="S65" s="179" t="str">
        <f t="shared" si="2"/>
        <v/>
      </c>
      <c r="T65" s="180"/>
      <c r="U65" s="181"/>
      <c r="V65" s="133"/>
    </row>
    <row r="66" spans="1:22">
      <c r="A66" s="170">
        <f t="shared" si="11"/>
        <v>61</v>
      </c>
      <c r="B66" s="171"/>
      <c r="C66" s="171"/>
      <c r="D66" s="172"/>
      <c r="E66" s="173" t="str">
        <f t="shared" si="7"/>
        <v/>
      </c>
      <c r="F66" s="173" t="str">
        <f t="shared" si="8"/>
        <v/>
      </c>
      <c r="G66" s="174"/>
      <c r="H66" s="175"/>
      <c r="I66" s="189"/>
      <c r="J66" s="176"/>
      <c r="K66" s="182"/>
      <c r="L66" s="182"/>
      <c r="M66" s="177" t="str">
        <f t="shared" si="4"/>
        <v/>
      </c>
      <c r="N66" s="178"/>
      <c r="O66" s="183" t="str">
        <f>IFERROR(VLOOKUP(M66,計算用!$A$48:$B$55,2,FALSE),"")</f>
        <v/>
      </c>
      <c r="P66" s="184"/>
      <c r="Q66" s="184"/>
      <c r="R66" s="184"/>
      <c r="S66" s="179" t="str">
        <f t="shared" si="2"/>
        <v/>
      </c>
      <c r="T66" s="180"/>
      <c r="U66" s="181"/>
      <c r="V66" s="133"/>
    </row>
    <row r="67" spans="1:22">
      <c r="A67" s="170">
        <f t="shared" si="11"/>
        <v>62</v>
      </c>
      <c r="B67" s="171"/>
      <c r="C67" s="171"/>
      <c r="D67" s="172"/>
      <c r="E67" s="173" t="str">
        <f t="shared" si="7"/>
        <v/>
      </c>
      <c r="F67" s="173" t="str">
        <f t="shared" si="8"/>
        <v/>
      </c>
      <c r="G67" s="174"/>
      <c r="H67" s="175"/>
      <c r="I67" s="189"/>
      <c r="J67" s="176"/>
      <c r="K67" s="182"/>
      <c r="L67" s="182"/>
      <c r="M67" s="177" t="str">
        <f t="shared" si="4"/>
        <v/>
      </c>
      <c r="N67" s="178"/>
      <c r="O67" s="183" t="str">
        <f>IFERROR(VLOOKUP(M67,計算用!$A$48:$B$55,2,FALSE),"")</f>
        <v/>
      </c>
      <c r="P67" s="184"/>
      <c r="Q67" s="184"/>
      <c r="R67" s="184"/>
      <c r="S67" s="179" t="str">
        <f t="shared" si="2"/>
        <v/>
      </c>
      <c r="T67" s="180"/>
      <c r="U67" s="181"/>
      <c r="V67" s="133"/>
    </row>
    <row r="68" spans="1:22">
      <c r="A68" s="170">
        <f t="shared" si="11"/>
        <v>63</v>
      </c>
      <c r="B68" s="171"/>
      <c r="C68" s="171"/>
      <c r="D68" s="172"/>
      <c r="E68" s="173" t="str">
        <f t="shared" si="7"/>
        <v/>
      </c>
      <c r="F68" s="173" t="str">
        <f t="shared" si="8"/>
        <v/>
      </c>
      <c r="G68" s="174"/>
      <c r="H68" s="175"/>
      <c r="I68" s="189"/>
      <c r="J68" s="176"/>
      <c r="K68" s="182"/>
      <c r="L68" s="182"/>
      <c r="M68" s="177" t="str">
        <f t="shared" si="4"/>
        <v/>
      </c>
      <c r="N68" s="178"/>
      <c r="O68" s="183" t="str">
        <f>IFERROR(VLOOKUP(M68,計算用!$A$48:$B$55,2,FALSE),"")</f>
        <v/>
      </c>
      <c r="P68" s="184"/>
      <c r="Q68" s="184"/>
      <c r="R68" s="184"/>
      <c r="S68" s="179" t="str">
        <f t="shared" si="2"/>
        <v/>
      </c>
      <c r="T68" s="180"/>
      <c r="U68" s="181"/>
      <c r="V68" s="133"/>
    </row>
    <row r="69" spans="1:22">
      <c r="A69" s="170">
        <f t="shared" si="11"/>
        <v>64</v>
      </c>
      <c r="B69" s="171"/>
      <c r="C69" s="171"/>
      <c r="D69" s="172"/>
      <c r="E69" s="173" t="str">
        <f t="shared" si="7"/>
        <v/>
      </c>
      <c r="F69" s="173" t="str">
        <f t="shared" si="8"/>
        <v/>
      </c>
      <c r="G69" s="174"/>
      <c r="H69" s="175"/>
      <c r="I69" s="189"/>
      <c r="J69" s="176"/>
      <c r="K69" s="182"/>
      <c r="L69" s="182"/>
      <c r="M69" s="177" t="str">
        <f t="shared" si="4"/>
        <v/>
      </c>
      <c r="N69" s="178"/>
      <c r="O69" s="183" t="str">
        <f>IFERROR(VLOOKUP(M69,計算用!$A$48:$B$55,2,FALSE),"")</f>
        <v/>
      </c>
      <c r="P69" s="184"/>
      <c r="Q69" s="184"/>
      <c r="R69" s="184"/>
      <c r="S69" s="179" t="str">
        <f t="shared" si="2"/>
        <v/>
      </c>
      <c r="T69" s="180"/>
      <c r="U69" s="181"/>
      <c r="V69" s="133"/>
    </row>
    <row r="70" spans="1:22">
      <c r="A70" s="170">
        <f t="shared" si="11"/>
        <v>65</v>
      </c>
      <c r="B70" s="171"/>
      <c r="C70" s="171"/>
      <c r="D70" s="172"/>
      <c r="E70" s="173" t="str">
        <f t="shared" si="7"/>
        <v/>
      </c>
      <c r="F70" s="173" t="str">
        <f t="shared" si="8"/>
        <v/>
      </c>
      <c r="G70" s="174"/>
      <c r="H70" s="175"/>
      <c r="I70" s="189"/>
      <c r="J70" s="176"/>
      <c r="K70" s="182"/>
      <c r="L70" s="182"/>
      <c r="M70" s="177" t="str">
        <f t="shared" si="4"/>
        <v/>
      </c>
      <c r="N70" s="178"/>
      <c r="O70" s="183" t="str">
        <f>IFERROR(VLOOKUP(M70,計算用!$A$48:$B$55,2,FALSE),"")</f>
        <v/>
      </c>
      <c r="P70" s="184"/>
      <c r="Q70" s="184"/>
      <c r="R70" s="184"/>
      <c r="S70" s="179" t="str">
        <f t="shared" si="2"/>
        <v/>
      </c>
      <c r="T70" s="180"/>
      <c r="U70" s="181"/>
      <c r="V70" s="133"/>
    </row>
    <row r="71" spans="1:22">
      <c r="A71" s="170">
        <f t="shared" si="11"/>
        <v>66</v>
      </c>
      <c r="B71" s="171"/>
      <c r="C71" s="171"/>
      <c r="D71" s="172"/>
      <c r="E71" s="173" t="str">
        <f t="shared" ref="E71:E85" si="12">B71&amp;C71&amp;D71</f>
        <v/>
      </c>
      <c r="F71" s="173" t="str">
        <f t="shared" ref="F71:F85" si="13">IF(E71="","",COUNTIF($E$6:$E$85,E71))</f>
        <v/>
      </c>
      <c r="G71" s="174"/>
      <c r="H71" s="175"/>
      <c r="I71" s="189"/>
      <c r="J71" s="176"/>
      <c r="K71" s="182"/>
      <c r="L71" s="182"/>
      <c r="M71" s="177" t="str">
        <f t="shared" si="4"/>
        <v/>
      </c>
      <c r="N71" s="178"/>
      <c r="O71" s="183" t="str">
        <f>IFERROR(VLOOKUP(M71,計算用!$A$48:$B$55,2,FALSE),"")</f>
        <v/>
      </c>
      <c r="P71" s="184"/>
      <c r="Q71" s="184"/>
      <c r="R71" s="184"/>
      <c r="S71" s="179" t="str">
        <f t="shared" ref="S71:S85" si="14">IF(F71&gt;=2,"","可")</f>
        <v/>
      </c>
      <c r="T71" s="180"/>
      <c r="U71" s="181"/>
      <c r="V71" s="133"/>
    </row>
    <row r="72" spans="1:22">
      <c r="A72" s="170">
        <f t="shared" si="11"/>
        <v>67</v>
      </c>
      <c r="B72" s="171"/>
      <c r="C72" s="171"/>
      <c r="D72" s="172"/>
      <c r="E72" s="173" t="str">
        <f t="shared" si="12"/>
        <v/>
      </c>
      <c r="F72" s="173" t="str">
        <f t="shared" si="13"/>
        <v/>
      </c>
      <c r="G72" s="174"/>
      <c r="H72" s="175"/>
      <c r="I72" s="189"/>
      <c r="J72" s="176"/>
      <c r="K72" s="182"/>
      <c r="L72" s="182"/>
      <c r="M72" s="177" t="str">
        <f t="shared" ref="M72:M85" si="15">K72&amp;L72</f>
        <v/>
      </c>
      <c r="N72" s="178"/>
      <c r="O72" s="183" t="str">
        <f>IFERROR(VLOOKUP(M72,計算用!$A$48:$B$55,2,FALSE),"")</f>
        <v/>
      </c>
      <c r="P72" s="184"/>
      <c r="Q72" s="184"/>
      <c r="R72" s="184"/>
      <c r="S72" s="179" t="str">
        <f t="shared" si="14"/>
        <v/>
      </c>
      <c r="T72" s="180"/>
      <c r="U72" s="181"/>
      <c r="V72" s="133"/>
    </row>
    <row r="73" spans="1:22">
      <c r="A73" s="170">
        <f t="shared" si="11"/>
        <v>68</v>
      </c>
      <c r="B73" s="171"/>
      <c r="C73" s="171"/>
      <c r="D73" s="172"/>
      <c r="E73" s="173" t="str">
        <f t="shared" si="12"/>
        <v/>
      </c>
      <c r="F73" s="173" t="str">
        <f t="shared" si="13"/>
        <v/>
      </c>
      <c r="G73" s="174"/>
      <c r="H73" s="175"/>
      <c r="I73" s="189"/>
      <c r="J73" s="176"/>
      <c r="K73" s="182"/>
      <c r="L73" s="182"/>
      <c r="M73" s="177" t="str">
        <f t="shared" si="15"/>
        <v/>
      </c>
      <c r="N73" s="178"/>
      <c r="O73" s="183" t="str">
        <f>IFERROR(VLOOKUP(M73,計算用!$A$48:$B$55,2,FALSE),"")</f>
        <v/>
      </c>
      <c r="P73" s="184"/>
      <c r="Q73" s="184"/>
      <c r="R73" s="184"/>
      <c r="S73" s="179" t="str">
        <f t="shared" si="14"/>
        <v/>
      </c>
      <c r="T73" s="180"/>
      <c r="U73" s="181"/>
      <c r="V73" s="133"/>
    </row>
    <row r="74" spans="1:22">
      <c r="A74" s="170">
        <f t="shared" si="11"/>
        <v>69</v>
      </c>
      <c r="B74" s="171"/>
      <c r="C74" s="171"/>
      <c r="D74" s="172"/>
      <c r="E74" s="173" t="str">
        <f t="shared" si="12"/>
        <v/>
      </c>
      <c r="F74" s="173" t="str">
        <f t="shared" si="13"/>
        <v/>
      </c>
      <c r="G74" s="174"/>
      <c r="H74" s="175"/>
      <c r="I74" s="189"/>
      <c r="J74" s="176"/>
      <c r="K74" s="182"/>
      <c r="L74" s="182"/>
      <c r="M74" s="177" t="str">
        <f t="shared" si="15"/>
        <v/>
      </c>
      <c r="N74" s="178"/>
      <c r="O74" s="183" t="str">
        <f>IFERROR(VLOOKUP(M74,計算用!$A$48:$B$55,2,FALSE),"")</f>
        <v/>
      </c>
      <c r="P74" s="184"/>
      <c r="Q74" s="184"/>
      <c r="R74" s="184"/>
      <c r="S74" s="179" t="str">
        <f t="shared" si="14"/>
        <v/>
      </c>
      <c r="T74" s="180"/>
      <c r="U74" s="181"/>
      <c r="V74" s="133"/>
    </row>
    <row r="75" spans="1:22">
      <c r="A75" s="170">
        <f t="shared" si="11"/>
        <v>70</v>
      </c>
      <c r="B75" s="171"/>
      <c r="C75" s="171"/>
      <c r="D75" s="172"/>
      <c r="E75" s="173" t="str">
        <f t="shared" si="12"/>
        <v/>
      </c>
      <c r="F75" s="173" t="str">
        <f t="shared" si="13"/>
        <v/>
      </c>
      <c r="G75" s="174"/>
      <c r="H75" s="175"/>
      <c r="I75" s="189"/>
      <c r="J75" s="176"/>
      <c r="K75" s="182"/>
      <c r="L75" s="182"/>
      <c r="M75" s="177" t="str">
        <f t="shared" si="15"/>
        <v/>
      </c>
      <c r="N75" s="178"/>
      <c r="O75" s="183" t="str">
        <f>IFERROR(VLOOKUP(M75,計算用!$A$48:$B$55,2,FALSE),"")</f>
        <v/>
      </c>
      <c r="P75" s="184"/>
      <c r="Q75" s="184"/>
      <c r="R75" s="184"/>
      <c r="S75" s="179" t="str">
        <f t="shared" si="14"/>
        <v/>
      </c>
      <c r="T75" s="180"/>
      <c r="U75" s="181"/>
      <c r="V75" s="133"/>
    </row>
    <row r="76" spans="1:22">
      <c r="A76" s="170">
        <f t="shared" si="11"/>
        <v>71</v>
      </c>
      <c r="B76" s="171"/>
      <c r="C76" s="171"/>
      <c r="D76" s="172"/>
      <c r="E76" s="173" t="str">
        <f t="shared" si="12"/>
        <v/>
      </c>
      <c r="F76" s="173" t="str">
        <f t="shared" si="13"/>
        <v/>
      </c>
      <c r="G76" s="174"/>
      <c r="H76" s="175"/>
      <c r="I76" s="189"/>
      <c r="J76" s="176"/>
      <c r="K76" s="182"/>
      <c r="L76" s="182"/>
      <c r="M76" s="177" t="str">
        <f t="shared" si="15"/>
        <v/>
      </c>
      <c r="N76" s="178"/>
      <c r="O76" s="183" t="str">
        <f>IFERROR(VLOOKUP(M76,計算用!$A$48:$B$55,2,FALSE),"")</f>
        <v/>
      </c>
      <c r="P76" s="184"/>
      <c r="Q76" s="184"/>
      <c r="R76" s="184"/>
      <c r="S76" s="179" t="str">
        <f t="shared" si="14"/>
        <v/>
      </c>
      <c r="T76" s="180"/>
      <c r="U76" s="181"/>
      <c r="V76" s="133"/>
    </row>
    <row r="77" spans="1:22">
      <c r="A77" s="170">
        <f t="shared" si="11"/>
        <v>72</v>
      </c>
      <c r="B77" s="171"/>
      <c r="C77" s="171"/>
      <c r="D77" s="172"/>
      <c r="E77" s="173" t="str">
        <f t="shared" si="12"/>
        <v/>
      </c>
      <c r="F77" s="173" t="str">
        <f t="shared" si="13"/>
        <v/>
      </c>
      <c r="G77" s="174"/>
      <c r="H77" s="175"/>
      <c r="I77" s="189"/>
      <c r="J77" s="176"/>
      <c r="K77" s="182"/>
      <c r="L77" s="182"/>
      <c r="M77" s="177" t="str">
        <f t="shared" si="15"/>
        <v/>
      </c>
      <c r="N77" s="178"/>
      <c r="O77" s="183" t="str">
        <f>IFERROR(VLOOKUP(M77,計算用!$A$48:$B$55,2,FALSE),"")</f>
        <v/>
      </c>
      <c r="P77" s="184"/>
      <c r="Q77" s="184"/>
      <c r="R77" s="184"/>
      <c r="S77" s="179" t="str">
        <f t="shared" si="14"/>
        <v/>
      </c>
      <c r="T77" s="180"/>
      <c r="U77" s="181"/>
      <c r="V77" s="133"/>
    </row>
    <row r="78" spans="1:22">
      <c r="A78" s="170">
        <f t="shared" si="11"/>
        <v>73</v>
      </c>
      <c r="B78" s="171"/>
      <c r="C78" s="171"/>
      <c r="D78" s="172"/>
      <c r="E78" s="173" t="str">
        <f t="shared" si="12"/>
        <v/>
      </c>
      <c r="F78" s="173" t="str">
        <f t="shared" si="13"/>
        <v/>
      </c>
      <c r="G78" s="174"/>
      <c r="H78" s="175"/>
      <c r="I78" s="189"/>
      <c r="J78" s="176"/>
      <c r="K78" s="182"/>
      <c r="L78" s="182"/>
      <c r="M78" s="177" t="str">
        <f t="shared" si="15"/>
        <v/>
      </c>
      <c r="N78" s="178"/>
      <c r="O78" s="183" t="str">
        <f>IFERROR(VLOOKUP(M78,計算用!$A$48:$B$55,2,FALSE),"")</f>
        <v/>
      </c>
      <c r="P78" s="184"/>
      <c r="Q78" s="184"/>
      <c r="R78" s="184"/>
      <c r="S78" s="179" t="str">
        <f t="shared" si="14"/>
        <v/>
      </c>
      <c r="T78" s="180"/>
      <c r="U78" s="181"/>
      <c r="V78" s="133"/>
    </row>
    <row r="79" spans="1:22">
      <c r="A79" s="170">
        <f t="shared" si="11"/>
        <v>74</v>
      </c>
      <c r="B79" s="171"/>
      <c r="C79" s="171"/>
      <c r="D79" s="172"/>
      <c r="E79" s="173" t="str">
        <f t="shared" si="12"/>
        <v/>
      </c>
      <c r="F79" s="173" t="str">
        <f t="shared" si="13"/>
        <v/>
      </c>
      <c r="G79" s="174"/>
      <c r="H79" s="175"/>
      <c r="I79" s="189"/>
      <c r="J79" s="176"/>
      <c r="K79" s="182"/>
      <c r="L79" s="182"/>
      <c r="M79" s="177" t="str">
        <f t="shared" si="15"/>
        <v/>
      </c>
      <c r="N79" s="178"/>
      <c r="O79" s="183" t="str">
        <f>IFERROR(VLOOKUP(M79,計算用!$A$48:$B$55,2,FALSE),"")</f>
        <v/>
      </c>
      <c r="P79" s="184"/>
      <c r="Q79" s="184"/>
      <c r="R79" s="184"/>
      <c r="S79" s="179" t="str">
        <f t="shared" si="14"/>
        <v/>
      </c>
      <c r="T79" s="180"/>
      <c r="U79" s="181"/>
      <c r="V79" s="133"/>
    </row>
    <row r="80" spans="1:22">
      <c r="A80" s="170">
        <f t="shared" si="11"/>
        <v>75</v>
      </c>
      <c r="B80" s="171"/>
      <c r="C80" s="171"/>
      <c r="D80" s="172"/>
      <c r="E80" s="173" t="str">
        <f t="shared" si="12"/>
        <v/>
      </c>
      <c r="F80" s="173" t="str">
        <f t="shared" si="13"/>
        <v/>
      </c>
      <c r="G80" s="174"/>
      <c r="H80" s="175"/>
      <c r="I80" s="189"/>
      <c r="J80" s="176"/>
      <c r="K80" s="182"/>
      <c r="L80" s="182"/>
      <c r="M80" s="177" t="str">
        <f t="shared" si="15"/>
        <v/>
      </c>
      <c r="N80" s="178"/>
      <c r="O80" s="183" t="str">
        <f>IFERROR(VLOOKUP(M80,計算用!$A$48:$B$55,2,FALSE),"")</f>
        <v/>
      </c>
      <c r="P80" s="184"/>
      <c r="Q80" s="184"/>
      <c r="R80" s="184"/>
      <c r="S80" s="179" t="str">
        <f t="shared" si="14"/>
        <v/>
      </c>
      <c r="T80" s="180"/>
      <c r="U80" s="181"/>
      <c r="V80" s="133"/>
    </row>
    <row r="81" spans="1:22">
      <c r="A81" s="170">
        <f t="shared" si="11"/>
        <v>76</v>
      </c>
      <c r="B81" s="171"/>
      <c r="C81" s="171"/>
      <c r="D81" s="172"/>
      <c r="E81" s="173" t="str">
        <f t="shared" si="12"/>
        <v/>
      </c>
      <c r="F81" s="173" t="str">
        <f t="shared" si="13"/>
        <v/>
      </c>
      <c r="G81" s="174"/>
      <c r="H81" s="175"/>
      <c r="I81" s="189"/>
      <c r="J81" s="176"/>
      <c r="K81" s="182"/>
      <c r="L81" s="182"/>
      <c r="M81" s="177" t="str">
        <f t="shared" si="15"/>
        <v/>
      </c>
      <c r="N81" s="178"/>
      <c r="O81" s="183" t="str">
        <f>IFERROR(VLOOKUP(M81,計算用!$A$48:$B$55,2,FALSE),"")</f>
        <v/>
      </c>
      <c r="P81" s="184"/>
      <c r="Q81" s="184"/>
      <c r="R81" s="184"/>
      <c r="S81" s="179" t="str">
        <f t="shared" si="14"/>
        <v/>
      </c>
      <c r="T81" s="180"/>
      <c r="U81" s="181"/>
      <c r="V81" s="133"/>
    </row>
    <row r="82" spans="1:22">
      <c r="A82" s="170">
        <f t="shared" si="11"/>
        <v>77</v>
      </c>
      <c r="B82" s="171"/>
      <c r="C82" s="171"/>
      <c r="D82" s="172"/>
      <c r="E82" s="173" t="str">
        <f t="shared" si="12"/>
        <v/>
      </c>
      <c r="F82" s="173" t="str">
        <f t="shared" si="13"/>
        <v/>
      </c>
      <c r="G82" s="174"/>
      <c r="H82" s="175"/>
      <c r="I82" s="189"/>
      <c r="J82" s="176"/>
      <c r="K82" s="182"/>
      <c r="L82" s="182"/>
      <c r="M82" s="177" t="str">
        <f t="shared" si="15"/>
        <v/>
      </c>
      <c r="N82" s="178"/>
      <c r="O82" s="183" t="str">
        <f>IFERROR(VLOOKUP(M82,計算用!$A$48:$B$55,2,FALSE),"")</f>
        <v/>
      </c>
      <c r="P82" s="184"/>
      <c r="Q82" s="184"/>
      <c r="R82" s="184"/>
      <c r="S82" s="179" t="str">
        <f t="shared" si="14"/>
        <v/>
      </c>
      <c r="T82" s="180"/>
      <c r="U82" s="181"/>
      <c r="V82" s="133"/>
    </row>
    <row r="83" spans="1:22">
      <c r="A83" s="170">
        <f t="shared" si="11"/>
        <v>78</v>
      </c>
      <c r="B83" s="171"/>
      <c r="C83" s="171"/>
      <c r="D83" s="172"/>
      <c r="E83" s="173" t="str">
        <f t="shared" si="12"/>
        <v/>
      </c>
      <c r="F83" s="173" t="str">
        <f t="shared" si="13"/>
        <v/>
      </c>
      <c r="G83" s="174"/>
      <c r="H83" s="175"/>
      <c r="I83" s="189"/>
      <c r="J83" s="176"/>
      <c r="K83" s="182"/>
      <c r="L83" s="182"/>
      <c r="M83" s="177" t="str">
        <f t="shared" si="15"/>
        <v/>
      </c>
      <c r="N83" s="178"/>
      <c r="O83" s="183" t="str">
        <f>IFERROR(VLOOKUP(M83,計算用!$A$48:$B$55,2,FALSE),"")</f>
        <v/>
      </c>
      <c r="P83" s="184"/>
      <c r="Q83" s="184"/>
      <c r="R83" s="184"/>
      <c r="S83" s="179" t="str">
        <f t="shared" si="14"/>
        <v/>
      </c>
      <c r="T83" s="180"/>
      <c r="U83" s="181"/>
      <c r="V83" s="133"/>
    </row>
    <row r="84" spans="1:22">
      <c r="A84" s="170">
        <f t="shared" si="11"/>
        <v>79</v>
      </c>
      <c r="B84" s="171"/>
      <c r="C84" s="171"/>
      <c r="D84" s="172"/>
      <c r="E84" s="173" t="str">
        <f t="shared" si="12"/>
        <v/>
      </c>
      <c r="F84" s="173" t="str">
        <f t="shared" si="13"/>
        <v/>
      </c>
      <c r="G84" s="174"/>
      <c r="H84" s="175"/>
      <c r="I84" s="189"/>
      <c r="J84" s="176"/>
      <c r="K84" s="182"/>
      <c r="L84" s="182"/>
      <c r="M84" s="177" t="str">
        <f t="shared" si="15"/>
        <v/>
      </c>
      <c r="N84" s="178"/>
      <c r="O84" s="183" t="str">
        <f>IFERROR(VLOOKUP(M84,計算用!$A$48:$B$55,2,FALSE),"")</f>
        <v/>
      </c>
      <c r="P84" s="184"/>
      <c r="Q84" s="184"/>
      <c r="R84" s="184"/>
      <c r="S84" s="179" t="str">
        <f t="shared" si="14"/>
        <v/>
      </c>
      <c r="T84" s="180"/>
      <c r="U84" s="181"/>
      <c r="V84" s="133"/>
    </row>
    <row r="85" spans="1:22">
      <c r="A85" s="170">
        <f t="shared" si="11"/>
        <v>80</v>
      </c>
      <c r="B85" s="171"/>
      <c r="C85" s="171"/>
      <c r="D85" s="172"/>
      <c r="E85" s="173" t="str">
        <f t="shared" si="12"/>
        <v/>
      </c>
      <c r="F85" s="173" t="str">
        <f t="shared" si="13"/>
        <v/>
      </c>
      <c r="G85" s="174"/>
      <c r="H85" s="175"/>
      <c r="I85" s="189"/>
      <c r="J85" s="176"/>
      <c r="K85" s="182"/>
      <c r="L85" s="182"/>
      <c r="M85" s="177" t="str">
        <f t="shared" si="15"/>
        <v/>
      </c>
      <c r="N85" s="178"/>
      <c r="O85" s="183" t="str">
        <f>IFERROR(VLOOKUP(M85,計算用!$A$48:$B$55,2,FALSE),"")</f>
        <v/>
      </c>
      <c r="P85" s="184"/>
      <c r="Q85" s="184"/>
      <c r="R85" s="184"/>
      <c r="S85" s="179" t="str">
        <f t="shared" si="14"/>
        <v/>
      </c>
      <c r="T85" s="180"/>
      <c r="U85" s="181"/>
      <c r="V85" s="133"/>
    </row>
    <row r="86" spans="1:22">
      <c r="S86" s="12"/>
    </row>
  </sheetData>
  <sheetProtection formatCells="0" formatColumns="0" formatRows="0" insertColumns="0" insertRows="0" selectLockedCells="1" autoFilter="0"/>
  <mergeCells count="10">
    <mergeCell ref="T4:U4"/>
    <mergeCell ref="P4:S4"/>
    <mergeCell ref="A4:A5"/>
    <mergeCell ref="G4:G5"/>
    <mergeCell ref="H4:J4"/>
    <mergeCell ref="O4:O5"/>
    <mergeCell ref="B4:B5"/>
    <mergeCell ref="C4:C5"/>
    <mergeCell ref="D4:D5"/>
    <mergeCell ref="K4:N4"/>
  </mergeCells>
  <phoneticPr fontId="3"/>
  <dataValidations count="5">
    <dataValidation type="list" allowBlank="1" showInputMessage="1" showErrorMessage="1" sqref="R6:R85">
      <formula1>"該当"</formula1>
    </dataValidation>
    <dataValidation type="list" allowBlank="1" showInputMessage="1" showErrorMessage="1" sqref="K6:K8">
      <formula1>#REF!</formula1>
    </dataValidation>
    <dataValidation type="list" allowBlank="1" showInputMessage="1" showErrorMessage="1" sqref="L6:L12">
      <formula1>OFFSET(#REF!,MATCH(K6,#REF!,0),1,1,3)</formula1>
    </dataValidation>
    <dataValidation type="list" allowBlank="1" showInputMessage="1" showErrorMessage="1" sqref="K9:K12">
      <formula1>#REF!</formula1>
    </dataValidation>
    <dataValidation type="list" allowBlank="1" showInputMessage="1" showErrorMessage="1" sqref="P6:Q12">
      <formula1>#REF!</formula1>
    </dataValidation>
  </dataValidations>
  <pageMargins left="0.70866141732283472" right="0.70866141732283472" top="0.74803149606299213" bottom="0.55118110236220474" header="0.31496062992125984" footer="0.31496062992125984"/>
  <pageSetup paperSize="9" scale="68" orientation="landscape" r:id="rId1"/>
  <rowBreaks count="1" manualBreakCount="1">
    <brk id="45" max="14"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計算用!$A$43:$A$45</xm:f>
          </x14:formula1>
          <xm:sqref>K13:K85</xm:sqref>
        </x14:dataValidation>
        <x14:dataValidation type="list" allowBlank="1" showInputMessage="1" showErrorMessage="1">
          <x14:formula1>
            <xm:f>OFFSET(計算用!$A$42,MATCH(K13,計算用!$A$43:$A$45,0),1,1,3)</xm:f>
          </x14:formula1>
          <xm:sqref>L13:L85</xm:sqref>
        </x14:dataValidation>
        <x14:dataValidation type="list" allowBlank="1" showInputMessage="1" showErrorMessage="1">
          <x14:formula1>
            <xm:f>計算用!$A$57:$A$58</xm:f>
          </x14:formula1>
          <xm:sqref>P13:Q85</xm:sqref>
        </x14:dataValidation>
        <x14:dataValidation type="list" allowBlank="1" showInputMessage="1" showErrorMessage="1">
          <x14:formula1>
            <xm:f>計算用!$A$3:$A$34</xm:f>
          </x14:formula1>
          <xm:sqref>I6:I85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申請書</vt:lpstr>
      <vt:lpstr>申請額一覧</vt:lpstr>
      <vt:lpstr>個票1</vt:lpstr>
      <vt:lpstr>個票2</vt:lpstr>
      <vt:lpstr>個票３</vt:lpstr>
      <vt:lpstr>個票４</vt:lpstr>
      <vt:lpstr>個票５</vt:lpstr>
      <vt:lpstr>個票6</vt:lpstr>
      <vt:lpstr>職員表</vt:lpstr>
      <vt:lpstr>計算用</vt:lpstr>
      <vt:lpstr>個票1!Print_Area</vt:lpstr>
      <vt:lpstr>個票2!Print_Area</vt:lpstr>
      <vt:lpstr>個票３!Print_Area</vt:lpstr>
      <vt:lpstr>個票４!Print_Area</vt:lpstr>
      <vt:lpstr>個票５!Print_Area</vt:lpstr>
      <vt:lpstr>個票6!Print_Area</vt:lpstr>
      <vt:lpstr>職員表!Print_Area</vt:lpstr>
      <vt:lpstr>申請書!Print_Area</vt:lpstr>
      <vt:lpstr>職員表!Print_Titles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大塚 秀寿</dc:creator>
  <cp:lastModifiedBy>大塚 秀寿</cp:lastModifiedBy>
  <cp:lastPrinted>2020-07-28T04:11:35Z</cp:lastPrinted>
  <dcterms:created xsi:type="dcterms:W3CDTF">2018-06-19T01:27:02Z</dcterms:created>
  <dcterms:modified xsi:type="dcterms:W3CDTF">2020-07-28T04:11:41Z</dcterms:modified>
</cp:coreProperties>
</file>