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54115\Desktop\"/>
    </mc:Choice>
  </mc:AlternateContent>
  <bookViews>
    <workbookView xWindow="-120" yWindow="-120" windowWidth="20736" windowHeight="11160" tabRatio="823"/>
  </bookViews>
  <sheets>
    <sheet name="（はじめにお読みください）本報告書の使い方、手順 " sheetId="31" r:id="rId1"/>
    <sheet name="(第３号様式）実績報告書" sheetId="20" r:id="rId2"/>
    <sheet name="（第３号様式別紙１）実績額一覧" sheetId="29" r:id="rId3"/>
    <sheet name="個票1" sheetId="19" r:id="rId4"/>
    <sheet name="職員表" sheetId="27" r:id="rId5"/>
    <sheet name="計算用" sheetId="21" state="hidden" r:id="rId6"/>
  </sheets>
  <definedNames>
    <definedName name="_xlnm.Print_Area" localSheetId="1">'(第３号様式）実績報告書'!$A$1:$AU$53</definedName>
    <definedName name="_xlnm.Print_Area" localSheetId="3">個票1!$A$1:$AM$72</definedName>
    <definedName name="_xlnm.Print_Area" localSheetId="4">職員表!$A$1:$U$85</definedName>
    <definedName name="_xlnm.Print_Titles" localSheetId="4">職員表!$4:$5</definedName>
  </definedNames>
  <calcPr calcId="162913"/>
</workbook>
</file>

<file path=xl/calcChain.xml><?xml version="1.0" encoding="utf-8"?>
<calcChain xmlns="http://schemas.openxmlformats.org/spreadsheetml/2006/main">
  <c r="A10" i="31" l="1"/>
  <c r="A11" i="31" s="1"/>
  <c r="A12" i="31" s="1"/>
  <c r="A13" i="31" s="1"/>
  <c r="A14" i="31" s="1"/>
  <c r="A15" i="31" s="1"/>
  <c r="A16" i="31" s="1"/>
  <c r="A51" i="21" l="1"/>
  <c r="A49" i="21"/>
  <c r="A48" i="21"/>
  <c r="C5" i="29"/>
  <c r="E15" i="29"/>
  <c r="M22" i="19" l="1"/>
  <c r="V22" i="19" l="1"/>
  <c r="E7" i="27" l="1"/>
  <c r="E8" i="27"/>
  <c r="F8" i="27" s="1"/>
  <c r="S8" i="27" s="1"/>
  <c r="E9" i="27"/>
  <c r="F9" i="27" s="1"/>
  <c r="S9" i="27" s="1"/>
  <c r="E10" i="27"/>
  <c r="F10" i="27" s="1"/>
  <c r="S10" i="27" s="1"/>
  <c r="E11" i="27"/>
  <c r="F11" i="27" s="1"/>
  <c r="S11" i="27" s="1"/>
  <c r="E12" i="27"/>
  <c r="F12" i="27"/>
  <c r="S12" i="27" s="1"/>
  <c r="E13" i="27"/>
  <c r="F13" i="27" s="1"/>
  <c r="S13" i="27" s="1"/>
  <c r="E14" i="27"/>
  <c r="F14" i="27" s="1"/>
  <c r="S14" i="27" s="1"/>
  <c r="E15" i="27"/>
  <c r="F15" i="27" s="1"/>
  <c r="S15" i="27" s="1"/>
  <c r="E16" i="27"/>
  <c r="F16" i="27" s="1"/>
  <c r="S16" i="27" s="1"/>
  <c r="E17" i="27"/>
  <c r="F17" i="27" s="1"/>
  <c r="S17" i="27" s="1"/>
  <c r="E18" i="27"/>
  <c r="F18" i="27"/>
  <c r="S18" i="27" s="1"/>
  <c r="E19" i="27"/>
  <c r="F19" i="27" s="1"/>
  <c r="S19" i="27" s="1"/>
  <c r="E20" i="27"/>
  <c r="F20" i="27" s="1"/>
  <c r="S20" i="27" s="1"/>
  <c r="E21" i="27"/>
  <c r="F21" i="27" s="1"/>
  <c r="S21" i="27" s="1"/>
  <c r="E22" i="27"/>
  <c r="F22" i="27"/>
  <c r="S22" i="27" s="1"/>
  <c r="E23" i="27"/>
  <c r="F23" i="27" s="1"/>
  <c r="S23" i="27" s="1"/>
  <c r="E24" i="27"/>
  <c r="F24" i="27" s="1"/>
  <c r="S24" i="27" s="1"/>
  <c r="E25" i="27"/>
  <c r="F25" i="27" s="1"/>
  <c r="S25" i="27" s="1"/>
  <c r="E26" i="27"/>
  <c r="F26" i="27"/>
  <c r="S26" i="27" s="1"/>
  <c r="E27" i="27"/>
  <c r="F27" i="27" s="1"/>
  <c r="S27" i="27" s="1"/>
  <c r="E28" i="27"/>
  <c r="F28" i="27" s="1"/>
  <c r="S28" i="27" s="1"/>
  <c r="E29" i="27"/>
  <c r="F29" i="27" s="1"/>
  <c r="S29" i="27" s="1"/>
  <c r="E30" i="27"/>
  <c r="F30" i="27"/>
  <c r="S30" i="27" s="1"/>
  <c r="E31" i="27"/>
  <c r="F31" i="27" s="1"/>
  <c r="S31" i="27" s="1"/>
  <c r="E32" i="27"/>
  <c r="F32" i="27" s="1"/>
  <c r="S32" i="27" s="1"/>
  <c r="E33" i="27"/>
  <c r="F33" i="27" s="1"/>
  <c r="S33" i="27" s="1"/>
  <c r="E34" i="27"/>
  <c r="F34" i="27"/>
  <c r="S34" i="27" s="1"/>
  <c r="E35" i="27"/>
  <c r="F35" i="27" s="1"/>
  <c r="S35" i="27" s="1"/>
  <c r="E36" i="27"/>
  <c r="F36" i="27" s="1"/>
  <c r="S36" i="27" s="1"/>
  <c r="E37" i="27"/>
  <c r="F37" i="27" s="1"/>
  <c r="S37" i="27" s="1"/>
  <c r="E38" i="27"/>
  <c r="F38" i="27"/>
  <c r="S38" i="27" s="1"/>
  <c r="E39" i="27"/>
  <c r="F39" i="27" s="1"/>
  <c r="S39" i="27" s="1"/>
  <c r="E40" i="27"/>
  <c r="F40" i="27" s="1"/>
  <c r="S40" i="27" s="1"/>
  <c r="E41" i="27"/>
  <c r="F41" i="27" s="1"/>
  <c r="S41" i="27" s="1"/>
  <c r="E42" i="27"/>
  <c r="F42" i="27"/>
  <c r="S42" i="27" s="1"/>
  <c r="E43" i="27"/>
  <c r="F43" i="27" s="1"/>
  <c r="S43" i="27" s="1"/>
  <c r="E44" i="27"/>
  <c r="F44" i="27" s="1"/>
  <c r="S44" i="27" s="1"/>
  <c r="E45" i="27"/>
  <c r="F45" i="27" s="1"/>
  <c r="S45" i="27" s="1"/>
  <c r="E46" i="27"/>
  <c r="F46" i="27"/>
  <c r="S46" i="27" s="1"/>
  <c r="E47" i="27"/>
  <c r="F47" i="27" s="1"/>
  <c r="S47" i="27" s="1"/>
  <c r="E48" i="27"/>
  <c r="F48" i="27" s="1"/>
  <c r="S48" i="27" s="1"/>
  <c r="E49" i="27"/>
  <c r="F49" i="27" s="1"/>
  <c r="S49" i="27" s="1"/>
  <c r="E50" i="27"/>
  <c r="F50" i="27"/>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c r="S58" i="27" s="1"/>
  <c r="E59" i="27"/>
  <c r="F59" i="27" s="1"/>
  <c r="S59" i="27" s="1"/>
  <c r="E60" i="27"/>
  <c r="F60" i="27" s="1"/>
  <c r="S60" i="27" s="1"/>
  <c r="E61" i="27"/>
  <c r="F61" i="27" s="1"/>
  <c r="S61" i="27" s="1"/>
  <c r="E62" i="27"/>
  <c r="F62" i="27"/>
  <c r="S62" i="27" s="1"/>
  <c r="E63" i="27"/>
  <c r="F63" i="27" s="1"/>
  <c r="S63" i="27" s="1"/>
  <c r="E64" i="27"/>
  <c r="F64" i="27" s="1"/>
  <c r="S64" i="27" s="1"/>
  <c r="E65" i="27"/>
  <c r="F65" i="27" s="1"/>
  <c r="S65" i="27" s="1"/>
  <c r="E66" i="27"/>
  <c r="F66" i="27"/>
  <c r="S66" i="27" s="1"/>
  <c r="E67" i="27"/>
  <c r="F67" i="27" s="1"/>
  <c r="S67" i="27" s="1"/>
  <c r="E68" i="27"/>
  <c r="F68" i="27" s="1"/>
  <c r="S68" i="27" s="1"/>
  <c r="E69" i="27"/>
  <c r="F69" i="27" s="1"/>
  <c r="S69" i="27" s="1"/>
  <c r="E70" i="27"/>
  <c r="F70" i="27"/>
  <c r="S70" i="27" s="1"/>
  <c r="E71" i="27"/>
  <c r="F71" i="27" s="1"/>
  <c r="S71" i="27" s="1"/>
  <c r="E72" i="27"/>
  <c r="F72" i="27" s="1"/>
  <c r="S72" i="27" s="1"/>
  <c r="E73" i="27"/>
  <c r="F73" i="27" s="1"/>
  <c r="S73" i="27" s="1"/>
  <c r="E74" i="27"/>
  <c r="F74" i="27"/>
  <c r="S74" i="27" s="1"/>
  <c r="E75" i="27"/>
  <c r="F75" i="27" s="1"/>
  <c r="S75" i="27" s="1"/>
  <c r="E76" i="27"/>
  <c r="F76" i="27" s="1"/>
  <c r="S76" i="27" s="1"/>
  <c r="E77" i="27"/>
  <c r="F77" i="27" s="1"/>
  <c r="S77" i="27" s="1"/>
  <c r="E78" i="27"/>
  <c r="F78" i="27"/>
  <c r="S78" i="27" s="1"/>
  <c r="E79" i="27"/>
  <c r="F79" i="27" s="1"/>
  <c r="S79" i="27" s="1"/>
  <c r="E80" i="27"/>
  <c r="F80" i="27" s="1"/>
  <c r="S80" i="27" s="1"/>
  <c r="E81" i="27"/>
  <c r="F81" i="27" s="1"/>
  <c r="S81" i="27" s="1"/>
  <c r="E82" i="27"/>
  <c r="F82" i="27"/>
  <c r="S82" i="27" s="1"/>
  <c r="E83" i="27"/>
  <c r="F83" i="27" s="1"/>
  <c r="S83" i="27" s="1"/>
  <c r="E84" i="27"/>
  <c r="F84" i="27" s="1"/>
  <c r="S84" i="27" s="1"/>
  <c r="E85" i="27"/>
  <c r="F85" i="27" s="1"/>
  <c r="S85" i="27" s="1"/>
  <c r="E6" i="27"/>
  <c r="F6" i="27" s="1"/>
  <c r="S6" i="27" s="1"/>
  <c r="F13" i="29"/>
  <c r="F7" i="27" l="1"/>
  <c r="S7" i="27" s="1"/>
  <c r="X58" i="19" l="1"/>
  <c r="X40" i="19"/>
  <c r="AI40" i="19" s="1"/>
  <c r="X25" i="19"/>
  <c r="H50" i="19"/>
  <c r="I15" i="29"/>
  <c r="I11" i="29"/>
  <c r="I9" i="29"/>
  <c r="I18" i="29"/>
  <c r="I19" i="29"/>
  <c r="I10" i="29"/>
  <c r="I13" i="29"/>
  <c r="I12" i="29"/>
  <c r="I14" i="29"/>
  <c r="I6" i="29"/>
  <c r="I8" i="29"/>
  <c r="I16" i="29"/>
  <c r="I7" i="29"/>
  <c r="I17" i="29"/>
  <c r="O13" i="27" l="1"/>
  <c r="O17" i="27"/>
  <c r="O21" i="27"/>
  <c r="O25" i="27"/>
  <c r="O29" i="27"/>
  <c r="O33" i="27"/>
  <c r="O37" i="27"/>
  <c r="O41" i="27"/>
  <c r="O45" i="27"/>
  <c r="O49" i="27"/>
  <c r="O53" i="27"/>
  <c r="O57" i="27"/>
  <c r="O61" i="27"/>
  <c r="O65" i="27"/>
  <c r="O69" i="27"/>
  <c r="O73" i="27"/>
  <c r="O77" i="27"/>
  <c r="O81" i="27"/>
  <c r="O85" i="27"/>
  <c r="M8" i="27"/>
  <c r="O8" i="27" s="1"/>
  <c r="M9" i="27"/>
  <c r="O9" i="27" s="1"/>
  <c r="M10" i="27"/>
  <c r="O10" i="27" s="1"/>
  <c r="M11" i="27"/>
  <c r="O11" i="27" s="1"/>
  <c r="M12" i="27"/>
  <c r="O12" i="27" s="1"/>
  <c r="M13" i="27"/>
  <c r="M14" i="27"/>
  <c r="O14" i="27" s="1"/>
  <c r="M15" i="27"/>
  <c r="O15" i="27" s="1"/>
  <c r="M16" i="27"/>
  <c r="O16" i="27" s="1"/>
  <c r="M17" i="27"/>
  <c r="M18" i="27"/>
  <c r="O18" i="27" s="1"/>
  <c r="M19" i="27"/>
  <c r="O19" i="27" s="1"/>
  <c r="M20" i="27"/>
  <c r="O20" i="27" s="1"/>
  <c r="M21" i="27"/>
  <c r="M22" i="27"/>
  <c r="O22" i="27" s="1"/>
  <c r="M23" i="27"/>
  <c r="O23" i="27" s="1"/>
  <c r="M24" i="27"/>
  <c r="O24" i="27" s="1"/>
  <c r="M25" i="27"/>
  <c r="M26" i="27"/>
  <c r="O26" i="27" s="1"/>
  <c r="M27" i="27"/>
  <c r="O27" i="27" s="1"/>
  <c r="M28" i="27"/>
  <c r="O28" i="27" s="1"/>
  <c r="M29" i="27"/>
  <c r="M30" i="27"/>
  <c r="O30" i="27" s="1"/>
  <c r="M31" i="27"/>
  <c r="O31" i="27" s="1"/>
  <c r="M32" i="27"/>
  <c r="O32" i="27" s="1"/>
  <c r="M33" i="27"/>
  <c r="M34" i="27"/>
  <c r="O34" i="27" s="1"/>
  <c r="M35" i="27"/>
  <c r="O35" i="27" s="1"/>
  <c r="M36" i="27"/>
  <c r="O36" i="27" s="1"/>
  <c r="M37" i="27"/>
  <c r="M38" i="27"/>
  <c r="O38" i="27" s="1"/>
  <c r="M39" i="27"/>
  <c r="O39" i="27" s="1"/>
  <c r="M40" i="27"/>
  <c r="O40" i="27" s="1"/>
  <c r="M41" i="27"/>
  <c r="M42" i="27"/>
  <c r="O42" i="27" s="1"/>
  <c r="M43" i="27"/>
  <c r="O43" i="27" s="1"/>
  <c r="M44" i="27"/>
  <c r="O44" i="27" s="1"/>
  <c r="M45" i="27"/>
  <c r="M46" i="27"/>
  <c r="O46" i="27" s="1"/>
  <c r="M47" i="27"/>
  <c r="O47" i="27" s="1"/>
  <c r="M48" i="27"/>
  <c r="O48" i="27" s="1"/>
  <c r="M49" i="27"/>
  <c r="M50" i="27"/>
  <c r="O50" i="27" s="1"/>
  <c r="M51" i="27"/>
  <c r="O51" i="27" s="1"/>
  <c r="M52" i="27"/>
  <c r="O52" i="27" s="1"/>
  <c r="M53" i="27"/>
  <c r="M54" i="27"/>
  <c r="O54" i="27" s="1"/>
  <c r="M55" i="27"/>
  <c r="O55" i="27" s="1"/>
  <c r="M56" i="27"/>
  <c r="O56" i="27" s="1"/>
  <c r="M57" i="27"/>
  <c r="M58" i="27"/>
  <c r="O58" i="27" s="1"/>
  <c r="M59" i="27"/>
  <c r="O59" i="27" s="1"/>
  <c r="M60" i="27"/>
  <c r="O60" i="27" s="1"/>
  <c r="M61" i="27"/>
  <c r="M62" i="27"/>
  <c r="O62" i="27" s="1"/>
  <c r="M63" i="27"/>
  <c r="O63" i="27" s="1"/>
  <c r="M64" i="27"/>
  <c r="O64" i="27" s="1"/>
  <c r="M65" i="27"/>
  <c r="M66" i="27"/>
  <c r="O66" i="27" s="1"/>
  <c r="M67" i="27"/>
  <c r="O67" i="27" s="1"/>
  <c r="M68" i="27"/>
  <c r="O68" i="27" s="1"/>
  <c r="M69" i="27"/>
  <c r="M70" i="27"/>
  <c r="O70" i="27" s="1"/>
  <c r="M71" i="27"/>
  <c r="O71" i="27" s="1"/>
  <c r="M72" i="27"/>
  <c r="O72" i="27" s="1"/>
  <c r="M73" i="27"/>
  <c r="M74" i="27"/>
  <c r="O74" i="27" s="1"/>
  <c r="M75" i="27"/>
  <c r="O75" i="27" s="1"/>
  <c r="M76" i="27"/>
  <c r="O76" i="27" s="1"/>
  <c r="M77" i="27"/>
  <c r="M78" i="27"/>
  <c r="O78" i="27" s="1"/>
  <c r="M79" i="27"/>
  <c r="O79" i="27" s="1"/>
  <c r="M80" i="27"/>
  <c r="O80" i="27" s="1"/>
  <c r="M81" i="27"/>
  <c r="M82" i="27"/>
  <c r="O82" i="27" s="1"/>
  <c r="M83" i="27"/>
  <c r="O83" i="27" s="1"/>
  <c r="M84" i="27"/>
  <c r="O84" i="27" s="1"/>
  <c r="M85" i="27"/>
  <c r="M7" i="27"/>
  <c r="O7" i="27" s="1"/>
  <c r="M6" i="27"/>
  <c r="O6" i="27" s="1"/>
  <c r="H17" i="29"/>
  <c r="H15" i="29"/>
  <c r="F6" i="29"/>
  <c r="H13" i="29"/>
  <c r="H6" i="29"/>
  <c r="H7" i="29"/>
  <c r="L17" i="29"/>
  <c r="H10" i="29"/>
  <c r="M19" i="29"/>
  <c r="K12" i="29"/>
  <c r="K6" i="29"/>
  <c r="J16" i="29"/>
  <c r="J13" i="29"/>
  <c r="L12" i="29"/>
  <c r="M8" i="29"/>
  <c r="K18" i="29"/>
  <c r="L10" i="29"/>
  <c r="L6" i="29"/>
  <c r="J6" i="29"/>
  <c r="K11" i="29"/>
  <c r="H9" i="29"/>
  <c r="J7" i="29"/>
  <c r="J10" i="29"/>
  <c r="K14" i="29"/>
  <c r="L7" i="29"/>
  <c r="M11" i="29"/>
  <c r="K16" i="29"/>
  <c r="M17" i="29"/>
  <c r="M7" i="29"/>
  <c r="K9" i="29"/>
  <c r="L14" i="29"/>
  <c r="K7" i="29"/>
  <c r="K19" i="29"/>
  <c r="H14" i="29"/>
  <c r="M12" i="29"/>
  <c r="M10" i="29"/>
  <c r="M15" i="29"/>
  <c r="L11" i="29"/>
  <c r="H11" i="29"/>
  <c r="L8" i="29"/>
  <c r="J15" i="29"/>
  <c r="F5" i="29"/>
  <c r="K17" i="29"/>
  <c r="H12" i="29"/>
  <c r="L19" i="29"/>
  <c r="M16" i="29"/>
  <c r="L18" i="29"/>
  <c r="M18" i="29"/>
  <c r="K8" i="29"/>
  <c r="L15" i="29"/>
  <c r="J11" i="29"/>
  <c r="H18" i="29"/>
  <c r="L16" i="29"/>
  <c r="K13" i="29"/>
  <c r="M13" i="29"/>
  <c r="M6" i="29"/>
  <c r="H19" i="29"/>
  <c r="H8" i="29"/>
  <c r="J18" i="29"/>
  <c r="K15" i="29"/>
  <c r="L13" i="29"/>
  <c r="K10" i="29"/>
  <c r="J17" i="29"/>
  <c r="J9" i="29"/>
  <c r="M9" i="29"/>
  <c r="L9" i="29"/>
  <c r="J19" i="29"/>
  <c r="J12" i="29"/>
  <c r="J8" i="29"/>
  <c r="M14" i="29"/>
  <c r="J14" i="29"/>
  <c r="H16"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AI52" i="19"/>
  <c r="F10" i="29"/>
  <c r="F8" i="29"/>
  <c r="F7" i="29"/>
  <c r="F18" i="29"/>
  <c r="F17" i="29"/>
  <c r="L5" i="29"/>
  <c r="F12" i="29"/>
  <c r="F14" i="29"/>
  <c r="F15" i="29"/>
  <c r="F19" i="29"/>
  <c r="F16" i="29"/>
  <c r="F9" i="29"/>
  <c r="F11" i="29"/>
  <c r="X59" i="19" l="1"/>
  <c r="AH21" i="20" l="1"/>
  <c r="K5" i="29"/>
  <c r="AH20" i="20" l="1"/>
  <c r="H70" i="19" l="1"/>
  <c r="AO22" i="19" l="1"/>
  <c r="H37" i="19"/>
  <c r="AI24" i="19" s="1"/>
  <c r="J5" i="29"/>
  <c r="I5" i="29"/>
  <c r="AI21" i="19" l="1"/>
  <c r="H5" i="29"/>
  <c r="AH19" i="20" l="1"/>
  <c r="AI57" i="19"/>
  <c r="C10" i="29"/>
  <c r="D19" i="29"/>
  <c r="D13" i="29"/>
  <c r="E9" i="29"/>
  <c r="E19" i="29"/>
  <c r="B9" i="29"/>
  <c r="D7" i="29"/>
  <c r="B18" i="29"/>
  <c r="E5" i="29"/>
  <c r="D16" i="29"/>
  <c r="B19" i="29"/>
  <c r="E13" i="29"/>
  <c r="C11" i="29"/>
  <c r="C6" i="29"/>
  <c r="E6" i="29"/>
  <c r="M5" i="29"/>
  <c r="E16" i="29"/>
  <c r="C18" i="29"/>
  <c r="C14" i="29"/>
  <c r="D9" i="29"/>
  <c r="B10" i="29"/>
  <c r="B16" i="29"/>
  <c r="E10" i="29"/>
  <c r="C17" i="29"/>
  <c r="C12" i="29"/>
  <c r="B13" i="29"/>
  <c r="C15" i="29"/>
  <c r="C19" i="29"/>
  <c r="B17" i="29"/>
  <c r="E12" i="29"/>
  <c r="E18" i="29"/>
  <c r="B8" i="29"/>
  <c r="D10" i="29"/>
  <c r="D5" i="29"/>
  <c r="B14" i="29"/>
  <c r="D11" i="29"/>
  <c r="D15" i="29"/>
  <c r="D18" i="29"/>
  <c r="D17" i="29"/>
  <c r="C16" i="29"/>
  <c r="C13" i="29"/>
  <c r="E7" i="29"/>
  <c r="E14" i="29"/>
  <c r="B6" i="29"/>
  <c r="E8" i="29"/>
  <c r="D8" i="29"/>
  <c r="B15" i="29"/>
  <c r="B11" i="29"/>
  <c r="B12" i="29"/>
  <c r="D14" i="29"/>
  <c r="D12" i="29"/>
  <c r="C9" i="29"/>
  <c r="E17" i="29"/>
  <c r="E11" i="29"/>
  <c r="B5" i="29"/>
  <c r="C7" i="29"/>
  <c r="C8" i="29"/>
  <c r="B7" i="29"/>
  <c r="D6" i="29"/>
  <c r="AH23"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8" i="20" l="1"/>
  <c r="K15" i="20" s="1"/>
  <c r="N5" i="29"/>
  <c r="G5" i="29" s="1"/>
  <c r="S6" i="29" l="1"/>
</calcChain>
</file>

<file path=xl/comments1.xml><?xml version="1.0" encoding="utf-8"?>
<comments xmlns="http://schemas.openxmlformats.org/spreadsheetml/2006/main">
  <authors>
    <author>大塚 秀寿</author>
  </authors>
  <commentList>
    <comment ref="B4" authorId="0" shapeId="0">
      <text>
        <r>
          <rPr>
            <b/>
            <sz val="9"/>
            <color indexed="81"/>
            <rFont val="MS P ゴシック"/>
            <family val="3"/>
            <charset val="128"/>
          </rPr>
          <t>１　各施設・事業所ごとに、作成</t>
        </r>
        <r>
          <rPr>
            <sz val="9"/>
            <color indexed="81"/>
            <rFont val="MS P ゴシック"/>
            <family val="3"/>
            <charset val="128"/>
          </rPr>
          <t xml:space="preserve">
　別紙２（個票）
　別紙３（職員表）</t>
        </r>
      </text>
    </comment>
    <comment ref="C4" authorId="0" shapeId="0">
      <text>
        <r>
          <rPr>
            <b/>
            <sz val="9"/>
            <color indexed="81"/>
            <rFont val="MS P ゴシック"/>
            <family val="3"/>
            <charset val="128"/>
          </rPr>
          <t>２　法人で作成</t>
        </r>
        <r>
          <rPr>
            <sz val="9"/>
            <color indexed="81"/>
            <rFont val="MS P ゴシック"/>
            <family val="3"/>
            <charset val="128"/>
          </rPr>
          <t xml:space="preserve">
　①各事業所の「個票」データを、「個票１」「個票２｝・・・と作成したシートに、転記
　②各事業所の職員表から、「職員表」シートに転記して法人として一覧表を作成</t>
        </r>
      </text>
    </comment>
    <comment ref="D4" authorId="0" shapeId="0">
      <text>
        <r>
          <rPr>
            <b/>
            <sz val="9"/>
            <color indexed="10"/>
            <rFont val="MS P ゴシック"/>
            <family val="3"/>
            <charset val="128"/>
          </rPr>
          <t xml:space="preserve">３　法人→県知事あて　申請書を提出
（電子データの送信は不要）
</t>
        </r>
      </text>
    </comment>
  </commentList>
</comments>
</file>

<file path=xl/comments2.xml><?xml version="1.0" encoding="utf-8"?>
<comments xmlns="http://schemas.openxmlformats.org/spreadsheetml/2006/main">
  <authors>
    <author>大塚 秀寿</author>
  </authors>
  <commentList>
    <comment ref="AG9" authorId="0" shapeId="0">
      <text>
        <r>
          <rPr>
            <b/>
            <sz val="9"/>
            <color indexed="10"/>
            <rFont val="MS P ゴシック"/>
            <family val="3"/>
            <charset val="128"/>
          </rPr>
          <t>代表者印</t>
        </r>
      </text>
    </comment>
  </commentList>
</comments>
</file>

<file path=xl/comments3.xml><?xml version="1.0" encoding="utf-8"?>
<comments xmlns="http://schemas.openxmlformats.org/spreadsheetml/2006/main">
  <authors>
    <author>大塚 秀寿</author>
    <author>厚生労働省ネットワークシステム</author>
  </authors>
  <commentList>
    <comment ref="E1" authorId="0" shapeId="0">
      <text>
        <r>
          <rPr>
            <b/>
            <sz val="9"/>
            <color indexed="10"/>
            <rFont val="MS P ゴシック"/>
            <family val="3"/>
            <charset val="128"/>
          </rPr>
          <t>このシートは、入力しません。
　個票や申請書から自動で転記されます。</t>
        </r>
        <r>
          <rPr>
            <b/>
            <sz val="9"/>
            <color indexed="81"/>
            <rFont val="MS P ゴシック"/>
            <family val="3"/>
            <charset val="128"/>
          </rPr>
          <t xml:space="preserve">
</t>
        </r>
      </text>
    </comment>
    <comment ref="H1" authorId="0" shapeId="0">
      <text>
        <r>
          <rPr>
            <b/>
            <sz val="9"/>
            <color indexed="10"/>
            <rFont val="MS P ゴシック"/>
            <family val="3"/>
            <charset val="128"/>
          </rPr>
          <t>下記の金額は、すべて千円単位です</t>
        </r>
      </text>
    </comment>
    <comment ref="O1" authorId="1"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4.xml><?xml version="1.0" encoding="utf-8"?>
<comments xmlns="http://schemas.openxmlformats.org/spreadsheetml/2006/main">
  <authors>
    <author>大塚 秀寿</author>
    <author>厚生労働省ネットワークシステム</author>
  </authors>
  <commentList>
    <comment ref="H7" authorId="0" shapeId="0">
      <text>
        <r>
          <rPr>
            <b/>
            <sz val="9"/>
            <color indexed="10"/>
            <rFont val="MS P ゴシック"/>
            <family val="3"/>
            <charset val="128"/>
          </rPr>
          <t>半角数字
0から始まる10桁</t>
        </r>
      </text>
    </comment>
    <comment ref="L10" authorId="0" shapeId="0">
      <text>
        <r>
          <rPr>
            <b/>
            <sz val="9"/>
            <color indexed="10"/>
            <rFont val="MS P ゴシック"/>
            <family val="3"/>
            <charset val="128"/>
          </rPr>
          <t>事業所番号と一致していないと送信エラーになります。</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O13" authorId="0" shapeId="0">
      <text>
        <r>
          <rPr>
            <b/>
            <sz val="9"/>
            <color indexed="81"/>
            <rFont val="MS P ゴシック"/>
            <family val="3"/>
            <charset val="128"/>
          </rPr>
          <t xml:space="preserve">「事業区分」：
</t>
        </r>
        <r>
          <rPr>
            <sz val="9"/>
            <color indexed="81"/>
            <rFont val="MS P ゴシック"/>
            <family val="3"/>
            <charset val="128"/>
          </rPr>
          <t xml:space="preserve">・該当事業にレ点チェックを入れてください。
・下記の「支出予定額」と一致させてください。
</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E22" authorId="0" shapeId="0">
      <text>
        <r>
          <rPr>
            <b/>
            <sz val="9"/>
            <color indexed="10"/>
            <rFont val="MS P ゴシック"/>
            <family val="3"/>
            <charset val="128"/>
          </rPr>
          <t>手数料の総額が千円未満の場合は、補助対象外です。</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N33" authorId="0" shapeId="0">
      <text>
        <r>
          <rPr>
            <b/>
            <sz val="9"/>
            <color indexed="10"/>
            <rFont val="MS P ゴシック"/>
            <family val="3"/>
            <charset val="128"/>
          </rPr>
          <t>この「個票」シートを複数作成する場合は、「個票1」「個票2」～と必ず半角数字で統一のこと。
（半角、全角を混在すると、正しく反映しません。）</t>
        </r>
        <r>
          <rPr>
            <sz val="9"/>
            <color indexed="81"/>
            <rFont val="MS P ゴシック"/>
            <family val="3"/>
            <charset val="128"/>
          </rPr>
          <t xml:space="preserve">
</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 ref="AO52" authorId="0" shapeId="0">
      <text>
        <r>
          <rPr>
            <sz val="9"/>
            <color indexed="81"/>
            <rFont val="MS P ゴシック"/>
            <family val="3"/>
            <charset val="128"/>
          </rPr>
          <t xml:space="preserve">
 </t>
        </r>
        <r>
          <rPr>
            <b/>
            <sz val="9"/>
            <color indexed="81"/>
            <rFont val="MS P ゴシック"/>
            <family val="3"/>
            <charset val="128"/>
          </rPr>
          <t>３及び４の「再開支援事業」</t>
        </r>
        <r>
          <rPr>
            <sz val="9"/>
            <color indexed="81"/>
            <rFont val="MS P ゴシック"/>
            <family val="3"/>
            <charset val="128"/>
          </rPr>
          <t xml:space="preserve">
入居・居住系、地域定着支援は対象外であるので、入力しないこと。
</t>
        </r>
      </text>
    </comment>
  </commentList>
</comments>
</file>

<file path=xl/comments5.xml><?xml version="1.0" encoding="utf-8"?>
<comments xmlns="http://schemas.openxmlformats.org/spreadsheetml/2006/main">
  <authors>
    <author>大塚 秀寿</author>
    <author>kiku</author>
  </authors>
  <commentList>
    <comment ref="I1" authorId="0" shapeId="0">
      <text>
        <r>
          <rPr>
            <b/>
            <sz val="9"/>
            <color indexed="10"/>
            <rFont val="MS P ゴシック"/>
            <family val="3"/>
            <charset val="128"/>
          </rPr>
          <t>この「職員表」シートは、コピーして作成しないこと。（正しく反映しません。）</t>
        </r>
      </text>
    </comment>
    <comment ref="B4" authorId="1" shapeId="0">
      <text>
        <r>
          <rPr>
            <b/>
            <sz val="9"/>
            <color indexed="81"/>
            <rFont val="MS P ゴシック"/>
            <family val="3"/>
            <charset val="128"/>
          </rPr>
          <t>「氏名（漢字、カナ）」：
姓と名の間はスペースを空けないで下さい。</t>
        </r>
      </text>
    </comment>
    <comment ref="D4" authorId="1" shapeId="0">
      <text>
        <r>
          <rPr>
            <b/>
            <sz val="9"/>
            <color indexed="81"/>
            <rFont val="MS P ゴシック"/>
            <family val="3"/>
            <charset val="128"/>
          </rPr>
          <t xml:space="preserve">「生年月日（西暦）」：
「西暦/月/日」（yyyy/mm/dd）と入力してください。
</t>
        </r>
      </text>
    </comment>
    <comment ref="H4" authorId="1" shapeId="0">
      <text>
        <r>
          <rPr>
            <b/>
            <sz val="9"/>
            <color indexed="81"/>
            <rFont val="MS P ゴシック"/>
            <family val="3"/>
            <charset val="128"/>
          </rPr>
          <t>「主たる勤務先」：
慰労金は、本欄に記入された事業所に振り込まれ、当該事業所から支給されます。</t>
        </r>
      </text>
    </comment>
    <comment ref="K4" authorId="1"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1"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1"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<sst xmlns="http://schemas.openxmlformats.org/spreadsheetml/2006/main" count="370" uniqueCount="261">
  <si>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</si>
  <si>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</si>
  <si>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</si>
  <si>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</si>
  <si>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</si>
  <si>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</si>
  <si>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</si>
  <si>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</si>
  <si>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</si>
  <si>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</si>
  <si>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</si>
  <si>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</si>
  <si>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</si>
  <si>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</si>
  <si>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</si>
  <si>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</si>
  <si>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</si>
  <si>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</si>
  <si>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</si>
  <si>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</si>
  <si>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</si>
  <si>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</si>
  <si>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</si>
  <si>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</si>
  <si>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</si>
  <si>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</si>
  <si>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</si>
  <si>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</si>
  <si>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</si>
  <si>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</si>
  <si>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</si>
  <si>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</si>
  <si>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</si>
  <si>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</si>
  <si>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</si>
  <si>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</si>
  <si>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</si>
  <si>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</si>
  <si>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</si>
  <si>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</si>
  <si>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</si>
  <si>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</si>
  <si>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</si>
  <si>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</si>
  <si>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</si>
  <si>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</si>
  <si>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</si>
  <si>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</si>
  <si>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</si>
  <si>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</si>
  <si>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</si>
  <si>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</si>
  <si>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</si>
  <si>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</si>
  <si>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</si>
  <si>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</si>
  <si>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</si>
  <si>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</si>
  <si>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</si>
  <si>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</si>
  <si>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</si>
  <si>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</si>
  <si>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</si>
  <si>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</si>
  <si>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</si>
  <si>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</si>
  <si>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</si>
  <si>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</si>
  <si>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</si>
  <si>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</si>
  <si>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</si>
  <si>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</si>
  <si>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</si>
  <si>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</si>
  <si>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</si>
  <si>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</si>
  <si>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</si>
  <si>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</si>
  <si>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</si>
  <si>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</si>
  <si>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</si>
  <si>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</si>
  <si>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</si>
  <si>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</si>
  <si>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</si>
  <si>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</si>
  <si>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</si>
  <si>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</si>
  <si>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</si>
  <si>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</si>
  <si>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</si>
  <si>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</si>
  <si>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</si>
  <si>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</si>
  <si>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</si>
  <si>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</si>
  <si>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</si>
  <si>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</si>
  <si>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</si>
  <si>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</si>
  <si>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</si>
  <si>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</si>
  <si>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</si>
  <si>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</si>
  <si>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</si>
  <si>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科目</t>
    <rPh sb="0" eb="2">
      <t>カモク</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</si>
  <si>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</si>
  <si>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</si>
  <si>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</si>
  <si>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</si>
  <si>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</si>
  <si>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</si>
  <si>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</si>
  <si>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</si>
  <si>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</si>
  <si>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</si>
  <si>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</si>
  <si>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補助上限額</t>
    <rPh sb="0" eb="2">
      <t>ホジョ</t>
    </rPh>
    <rPh sb="2" eb="5">
      <t>ジョウゲンガク</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</si>
  <si>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</si>
  <si>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</si>
  <si>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</si>
  <si>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</si>
  <si>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</si>
  <si>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</si>
  <si>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</si>
  <si>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</si>
  <si>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</si>
  <si>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</si>
  <si>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</si>
  <si>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</si>
  <si>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</si>
  <si>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</si>
  <si>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</si>
  <si>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</si>
  <si>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</si>
  <si>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</si>
  <si>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都道府県の作業</t>
    <rPh sb="0" eb="4">
      <t>トドウフケン</t>
    </rPh>
    <rPh sb="5" eb="7">
      <t>サギョウ</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</si>
  <si>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</si>
  <si>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</si>
  <si>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</si>
  <si>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</si>
  <si>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</si>
  <si>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</si>
  <si>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</si>
  <si>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</si>
  <si>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</si>
  <si>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</si>
  <si>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</si>
  <si>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</si>
  <si>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</si>
  <si>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</si>
  <si>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</si>
  <si>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</si>
  <si>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</si>
  <si>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</si>
  <si>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</si>
  <si>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</si>
  <si>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</si>
  <si>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</si>
  <si>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</si>
  <si>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</si>
  <si>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</si>
  <si>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</si>
  <si>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</si>
  <si>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</si>
  <si>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</si>
  <si>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</si>
  <si>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</si>
  <si>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</si>
  <si>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</si>
  <si>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</si>
  <si>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</si>
  <si>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</si>
  <si>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</si>
  <si>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</si>
  <si>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</si>
  <si>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</si>
  <si>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</si>
  <si>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</si>
  <si>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</si>
  <si>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</si>
  <si>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</si>
  <si>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</si>
  <si>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</si>
  <si>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</si>
  <si>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</si>
  <si>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</si>
  <si>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</si>
  <si>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</si>
  <si>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</si>
  <si>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</si>
  <si>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</si>
  <si>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</si>
  <si>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</si>
  <si>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</si>
  <si>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</si>
  <si>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</si>
  <si>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</si>
  <si>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</si>
  <si>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</si>
  <si>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</si>
  <si>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</si>
  <si>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</si>
  <si>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</si>
  <si>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</si>
  <si>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</si>
  <si>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</si>
  <si>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</si>
  <si>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</si>
  <si>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</si>
  <si>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</si>
  <si>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</si>
  <si>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</si>
  <si>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</si>
  <si>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</si>
  <si>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</si>
  <si>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</si>
  <si>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</si>
  <si>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</si>
  <si>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</si>
  <si>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</si>
  <si>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3．在宅サービス、計画相談支援及び障害児相談支援事業所による利用者への再開支援への助成事業</t>
    <rPh sb="2" eb="4">
      <t>ザイタク</t>
    </rPh>
    <rPh sb="24" eb="27">
      <t>ジギョウショ</t>
    </rPh>
    <rPh sb="30" eb="33">
      <t>リヨウシャ</t>
    </rPh>
    <rPh sb="35" eb="37">
      <t>サイカイ</t>
    </rPh>
    <rPh sb="37" eb="39">
      <t>シエン</t>
    </rPh>
    <rPh sb="41" eb="43">
      <t>ジョセイ</t>
    </rPh>
    <rPh sb="43" eb="45">
      <t>ジギョウ</t>
    </rPh>
    <phoneticPr fontId="3"/>
  </si>
  <si>
    <t>福島県知事</t>
    <rPh sb="0" eb="3">
      <t>フクシマケン</t>
    </rPh>
    <rPh sb="3" eb="5">
      <t>チジ</t>
    </rPh>
    <phoneticPr fontId="3"/>
  </si>
  <si>
    <t>令和２年度新型コロナウイルス感染症緊急包括支援交付金（障害分）に係る実績報告書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8">
      <t>ホウコク</t>
    </rPh>
    <phoneticPr fontId="3"/>
  </si>
  <si>
    <t>　標記について、関係書類を添えて実績を報告します。</t>
    <rPh sb="1" eb="3">
      <t>ヒョウキ</t>
    </rPh>
    <rPh sb="8" eb="10">
      <t>カンケイ</t>
    </rPh>
    <rPh sb="10" eb="12">
      <t>ショルイ</t>
    </rPh>
    <rPh sb="13" eb="14">
      <t>ソ</t>
    </rPh>
    <rPh sb="16" eb="18">
      <t>ジッセキ</t>
    </rPh>
    <rPh sb="19" eb="21">
      <t>ホウコク</t>
    </rPh>
    <phoneticPr fontId="3"/>
  </si>
  <si>
    <t>　　実　績　額　：　</t>
    <rPh sb="2" eb="3">
      <t>ジツ</t>
    </rPh>
    <rPh sb="4" eb="5">
      <t>イサオ</t>
    </rPh>
    <rPh sb="6" eb="7">
      <t>ガク</t>
    </rPh>
    <phoneticPr fontId="3"/>
  </si>
  <si>
    <t>２　新型コロナウイルス感染症緊急包括支援交付金（障害分）に関する事業実績報告書</t>
    <rPh sb="2" eb="4">
      <t>シンガタ</t>
    </rPh>
    <rPh sb="11" eb="14">
      <t>カンセンショウ</t>
    </rPh>
    <rPh sb="14" eb="16">
      <t>キンキュウ</t>
    </rPh>
    <rPh sb="16" eb="18">
      <t>ホウカツ</t>
    </rPh>
    <rPh sb="18" eb="20">
      <t>シエン</t>
    </rPh>
    <rPh sb="20" eb="23">
      <t>コウフキン</t>
    </rPh>
    <rPh sb="24" eb="26">
      <t>ショウガイ</t>
    </rPh>
    <rPh sb="26" eb="27">
      <t>ブン</t>
    </rPh>
    <rPh sb="34" eb="36">
      <t>ジッセキ</t>
    </rPh>
    <rPh sb="36" eb="39">
      <t>ホウコクショ</t>
    </rPh>
    <phoneticPr fontId="3"/>
  </si>
  <si>
    <t>新型コロナウイルス感染症緊急包括支援交付金（障害分）に関する事業実績報告書（事業所単位）</t>
    <rPh sb="22" eb="24">
      <t>ショウガイ</t>
    </rPh>
    <rPh sb="32" eb="34">
      <t>ジッセキ</t>
    </rPh>
    <rPh sb="34" eb="36">
      <t>ホウコク</t>
    </rPh>
    <rPh sb="38" eb="41">
      <t>ジギョウショ</t>
    </rPh>
    <rPh sb="41" eb="43">
      <t>タンイ</t>
    </rPh>
    <phoneticPr fontId="3"/>
  </si>
  <si>
    <t>実績額</t>
    <rPh sb="0" eb="2">
      <t>ジッセキ</t>
    </rPh>
    <rPh sb="2" eb="3">
      <t>ガク</t>
    </rPh>
    <phoneticPr fontId="3"/>
  </si>
  <si>
    <t>実績額（千円）</t>
    <rPh sb="0" eb="2">
      <t>ジッセキ</t>
    </rPh>
    <rPh sb="2" eb="3">
      <t>ガク</t>
    </rPh>
    <rPh sb="4" eb="6">
      <t>センエン</t>
    </rPh>
    <phoneticPr fontId="3"/>
  </si>
  <si>
    <t>実績額①</t>
    <rPh sb="0" eb="3">
      <t>ジッセキガク</t>
    </rPh>
    <phoneticPr fontId="3"/>
  </si>
  <si>
    <t>実績額</t>
    <rPh sb="0" eb="3">
      <t>ジッセキガク</t>
    </rPh>
    <phoneticPr fontId="3"/>
  </si>
  <si>
    <t>実績額③</t>
    <phoneticPr fontId="3"/>
  </si>
  <si>
    <t>実績額④</t>
    <rPh sb="0" eb="3">
      <t>ジッセキガク</t>
    </rPh>
    <phoneticPr fontId="3"/>
  </si>
  <si>
    <t>実績額②</t>
    <rPh sb="0" eb="3">
      <t>ジッセキガク</t>
    </rPh>
    <phoneticPr fontId="3"/>
  </si>
  <si>
    <t>実績額（円）</t>
    <rPh sb="0" eb="3">
      <t>ジッセキガク</t>
    </rPh>
    <rPh sb="4" eb="5">
      <t>エン</t>
    </rPh>
    <phoneticPr fontId="3"/>
  </si>
  <si>
    <t>※　本表は法人単位でまとめて記載すること。</t>
    <rPh sb="2" eb="4">
      <t>ホンピョウ</t>
    </rPh>
    <rPh sb="5" eb="7">
      <t>ホウジン</t>
    </rPh>
    <rPh sb="7" eb="9">
      <t>タンイ</t>
    </rPh>
    <rPh sb="14" eb="16">
      <t>キサイ</t>
    </rPh>
    <phoneticPr fontId="3"/>
  </si>
  <si>
    <t>（第３号様式）</t>
    <phoneticPr fontId="3"/>
  </si>
  <si>
    <t>１　事業所・施設別実績額一覧（第３号様式別紙１）</t>
    <rPh sb="9" eb="11">
      <t>ジッセキ</t>
    </rPh>
    <rPh sb="15" eb="16">
      <t>ダイ</t>
    </rPh>
    <rPh sb="17" eb="18">
      <t>ゴウ</t>
    </rPh>
    <rPh sb="20" eb="22">
      <t>ベッシ</t>
    </rPh>
    <phoneticPr fontId="3"/>
  </si>
  <si>
    <t>　　（事業所単位）（第３号様式別紙２）</t>
    <phoneticPr fontId="3"/>
  </si>
  <si>
    <t>３　障害福祉慰労金受給職員表（法人単位）（第３号様式別紙３）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</si>
  <si>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（第３号様式別紙１）事業所・施設別実績額一覧</t>
    <rPh sb="1" eb="2">
      <t>ダイ</t>
    </rPh>
    <rPh sb="3" eb="4">
      <t>ゴウ</t>
    </rPh>
    <rPh sb="4" eb="6">
      <t>ヨウシキ</t>
    </rPh>
    <rPh sb="6" eb="8">
      <t>ベッシ</t>
    </rPh>
    <rPh sb="10" eb="13">
      <t>ジギョウショ</t>
    </rPh>
    <rPh sb="14" eb="16">
      <t>シセツ</t>
    </rPh>
    <rPh sb="16" eb="17">
      <t>ベツ</t>
    </rPh>
    <rPh sb="17" eb="19">
      <t>ジッセキ</t>
    </rPh>
    <rPh sb="19" eb="20">
      <t>ガク</t>
    </rPh>
    <rPh sb="20" eb="22">
      <t>イチラン</t>
    </rPh>
    <phoneticPr fontId="3"/>
  </si>
  <si>
    <t>（第３号様式別紙２）</t>
    <rPh sb="1" eb="2">
      <t>ダイ</t>
    </rPh>
    <rPh sb="3" eb="4">
      <t>ゴウ</t>
    </rPh>
    <rPh sb="4" eb="6">
      <t>ヨウシキ</t>
    </rPh>
    <rPh sb="6" eb="8">
      <t>ベッシ</t>
    </rPh>
    <phoneticPr fontId="3"/>
  </si>
  <si>
    <t>（第３号様式別紙３）障害福祉慰労金受給職員表（法人単位）</t>
    <rPh sb="1" eb="2">
      <t>ダイ</t>
    </rPh>
    <rPh sb="3" eb="4">
      <t>ゴウ</t>
    </rPh>
    <rPh sb="4" eb="6">
      <t>ヨウシキ</t>
    </rPh>
    <rPh sb="6" eb="8">
      <t>ベッシ</t>
    </rPh>
    <rPh sb="10" eb="12">
      <t>ショウガイ</t>
    </rPh>
    <rPh sb="12" eb="14">
      <t>フクシ</t>
    </rPh>
    <rPh sb="14" eb="17">
      <t>イロウキン</t>
    </rPh>
    <rPh sb="17" eb="19">
      <t>ジュキュウ</t>
    </rPh>
    <rPh sb="19" eb="21">
      <t>ショクイン</t>
    </rPh>
    <rPh sb="21" eb="22">
      <t>ヒョウ</t>
    </rPh>
    <rPh sb="23" eb="25">
      <t>ホウジン</t>
    </rPh>
    <rPh sb="25" eb="27">
      <t>タンイ</t>
    </rPh>
    <phoneticPr fontId="3"/>
  </si>
  <si>
    <t>（役職・代表者名）　　　　印</t>
    <rPh sb="1" eb="3">
      <t>ヤクショク</t>
    </rPh>
    <rPh sb="4" eb="7">
      <t>ダイヒョウシャ</t>
    </rPh>
    <rPh sb="7" eb="8">
      <t>メイ</t>
    </rPh>
    <rPh sb="13" eb="14">
      <t>イン</t>
    </rPh>
    <phoneticPr fontId="3"/>
  </si>
  <si>
    <t>本申請書の使い方、報告書作成の手順（福島県版　障がい）</t>
    <rPh sb="0" eb="1">
      <t>ホン</t>
    </rPh>
    <rPh sb="1" eb="4">
      <t>シンセイショ</t>
    </rPh>
    <rPh sb="5" eb="6">
      <t>ツカ</t>
    </rPh>
    <rPh sb="7" eb="8">
      <t>カタ</t>
    </rPh>
    <rPh sb="9" eb="12">
      <t>ホウコクショ</t>
    </rPh>
    <rPh sb="12" eb="14">
      <t>サクセイ</t>
    </rPh>
    <rPh sb="15" eb="17">
      <t>テジュン</t>
    </rPh>
    <rPh sb="18" eb="21">
      <t>フクシマケン</t>
    </rPh>
    <rPh sb="21" eb="22">
      <t>バン</t>
    </rPh>
    <rPh sb="23" eb="24">
      <t>ショウ</t>
    </rPh>
    <phoneticPr fontId="3"/>
  </si>
  <si>
    <r>
      <t xml:space="preserve">本Excelの配布（県ホームページに掲示）
</t>
    </r>
    <r>
      <rPr>
        <sz val="10"/>
        <color rgb="FFFF0000"/>
        <rFont val="ＭＳ 明朝"/>
        <family val="1"/>
        <charset val="128"/>
      </rPr>
      <t>※必ず福島県版の報告書を使ってください（それ以外は無効）</t>
    </r>
    <rPh sb="0" eb="1">
      <t>ホン</t>
    </rPh>
    <rPh sb="7" eb="9">
      <t>ハイフ</t>
    </rPh>
    <rPh sb="10" eb="11">
      <t>ケン</t>
    </rPh>
    <rPh sb="18" eb="20">
      <t>ケイジ</t>
    </rPh>
    <rPh sb="23" eb="24">
      <t>カナラ</t>
    </rPh>
    <rPh sb="25" eb="28">
      <t>フクシマケン</t>
    </rPh>
    <rPh sb="28" eb="29">
      <t>バン</t>
    </rPh>
    <rPh sb="30" eb="33">
      <t>ホウコクショ</t>
    </rPh>
    <rPh sb="34" eb="35">
      <t>ツカ</t>
    </rPh>
    <rPh sb="44" eb="46">
      <t>イガイ</t>
    </rPh>
    <rPh sb="47" eb="49">
      <t>ムコウ</t>
    </rPh>
    <phoneticPr fontId="3"/>
  </si>
  <si>
    <r>
      <t xml:space="preserve">本Excelを各施設・事業所に配布し、以下の様式への記入を依頼
・別紙２（個票）
・別紙３（職員表）
</t>
    </r>
    <r>
      <rPr>
        <sz val="10"/>
        <color rgb="FF0070C0"/>
        <rFont val="ＭＳ 明朝"/>
        <family val="1"/>
        <charset val="128"/>
      </rPr>
      <t>※Excelファイルを開封した際は、</t>
    </r>
    <r>
      <rPr>
        <sz val="10"/>
        <color rgb="FFFF0000"/>
        <rFont val="ＭＳ 明朝"/>
        <family val="1"/>
        <charset val="128"/>
      </rPr>
      <t>「コンテンツの有効化」をクリック</t>
    </r>
    <rPh sb="8" eb="10">
      <t>シセツ</t>
    </rPh>
    <rPh sb="19" eb="21">
      <t>イカ</t>
    </rPh>
    <rPh sb="22" eb="24">
      <t>ヨウシキ</t>
    </rPh>
    <rPh sb="26" eb="28">
      <t>キニュウ</t>
    </rPh>
    <rPh sb="29" eb="31">
      <t>イライ</t>
    </rPh>
    <rPh sb="33" eb="35">
      <t>ベッシ</t>
    </rPh>
    <rPh sb="42" eb="44">
      <t>ベッシ</t>
    </rPh>
    <rPh sb="46" eb="48">
      <t>ショクイン</t>
    </rPh>
    <rPh sb="48" eb="49">
      <t>ヒョウ</t>
    </rPh>
    <rPh sb="62" eb="64">
      <t>カイフウ</t>
    </rPh>
    <rPh sb="66" eb="67">
      <t>サイ</t>
    </rPh>
    <rPh sb="76" eb="78">
      <t>ユウコウ</t>
    </rPh>
    <rPh sb="78" eb="79">
      <t>カ</t>
    </rPh>
    <phoneticPr fontId="3"/>
  </si>
  <si>
    <r>
      <rPr>
        <sz val="10"/>
        <color theme="1"/>
        <rFont val="HGS創英角ｺﾞｼｯｸUB"/>
        <family val="3"/>
        <charset val="128"/>
      </rPr>
      <t xml:space="preserve">多機能型事業所は、いずれかの指定サービスの基準単価を用いるが、多機能型でない事業所は、それぞれの基準単価により、別紙１（実績額一覧）を作成します。
例）感染症対策事業
　・生活介護と就労Bの多機能事業所
　　　上限757千円又は353千円のいずれか
　・上記で多機能型でない場合
　　A（生活介護事業所）　上限757千円
　　B（就労B事業所）　　 上限353千円
</t>
    </r>
    <r>
      <rPr>
        <sz val="10"/>
        <color theme="1"/>
        <rFont val="ＭＳ 明朝"/>
        <family val="1"/>
        <charset val="128"/>
      </rPr>
      <t xml:space="preserve">以下の作業を行った上で、事業者（法人本部）へ返送
【別紙２（個票）】
</t>
    </r>
    <r>
      <rPr>
        <sz val="10"/>
        <color rgb="FFFF0000"/>
        <rFont val="ＭＳ 明朝"/>
        <family val="1"/>
        <charset val="128"/>
      </rPr>
      <t>・水色セル：必要情報を入力
・緑色セル：プルダウンから選択</t>
    </r>
    <r>
      <rPr>
        <sz val="10"/>
        <color theme="1"/>
        <rFont val="ＭＳ 明朝"/>
        <family val="1"/>
        <charset val="128"/>
      </rPr>
      <t xml:space="preserve">
【別紙３（職員表）】
</t>
    </r>
    <r>
      <rPr>
        <sz val="10"/>
        <color rgb="FFFF0000"/>
        <rFont val="ＭＳ 明朝"/>
        <family val="1"/>
        <charset val="128"/>
      </rPr>
      <t>・当該施設・事業所の従事者から、慰労金代理受領委任状を受領
・当該委任状の提出のあった職員について、様式３に取りまとめ(青色及び緑色のセルに入力)
　※上記様式は、各事業所ごとに作成が必要です。</t>
    </r>
    <rPh sb="0" eb="4">
      <t>タキノウガタ</t>
    </rPh>
    <rPh sb="4" eb="7">
      <t>ジギョウショ</t>
    </rPh>
    <rPh sb="14" eb="16">
      <t>シテイ</t>
    </rPh>
    <rPh sb="21" eb="23">
      <t>キジュン</t>
    </rPh>
    <rPh sb="23" eb="25">
      <t>タンカ</t>
    </rPh>
    <rPh sb="26" eb="27">
      <t>モチ</t>
    </rPh>
    <rPh sb="31" eb="34">
      <t>タキノウ</t>
    </rPh>
    <rPh sb="34" eb="35">
      <t>ガタ</t>
    </rPh>
    <rPh sb="38" eb="41">
      <t>ジギョウショ</t>
    </rPh>
    <rPh sb="48" eb="50">
      <t>キジュン</t>
    </rPh>
    <rPh sb="50" eb="52">
      <t>タンカ</t>
    </rPh>
    <rPh sb="56" eb="58">
      <t>ベッシ</t>
    </rPh>
    <rPh sb="60" eb="63">
      <t>ジッセキガク</t>
    </rPh>
    <rPh sb="63" eb="65">
      <t>イチラン</t>
    </rPh>
    <rPh sb="67" eb="69">
      <t>サクセイ</t>
    </rPh>
    <rPh sb="74" eb="75">
      <t>レイ</t>
    </rPh>
    <rPh sb="76" eb="79">
      <t>カンセンショウ</t>
    </rPh>
    <rPh sb="79" eb="81">
      <t>タイサク</t>
    </rPh>
    <rPh sb="81" eb="83">
      <t>ジギョウ</t>
    </rPh>
    <rPh sb="86" eb="88">
      <t>セイカツ</t>
    </rPh>
    <rPh sb="88" eb="90">
      <t>カイゴ</t>
    </rPh>
    <rPh sb="91" eb="93">
      <t>シュウロウ</t>
    </rPh>
    <rPh sb="95" eb="98">
      <t>タキノウ</t>
    </rPh>
    <rPh sb="98" eb="101">
      <t>ジギョウショ</t>
    </rPh>
    <rPh sb="105" eb="107">
      <t>ジョウゲン</t>
    </rPh>
    <rPh sb="128" eb="130">
      <t>ジョウキ</t>
    </rPh>
    <rPh sb="131" eb="135">
      <t>タキノウガタ</t>
    </rPh>
    <rPh sb="138" eb="140">
      <t>バアイ</t>
    </rPh>
    <rPh sb="145" eb="147">
      <t>セイカツ</t>
    </rPh>
    <rPh sb="147" eb="149">
      <t>カイゴ</t>
    </rPh>
    <rPh sb="149" eb="152">
      <t>ジギョウショ</t>
    </rPh>
    <rPh sb="154" eb="156">
      <t>ジョウゲン</t>
    </rPh>
    <rPh sb="159" eb="161">
      <t>センエン</t>
    </rPh>
    <rPh sb="166" eb="168">
      <t>シュウロウ</t>
    </rPh>
    <rPh sb="169" eb="172">
      <t>ジギョウショ</t>
    </rPh>
    <rPh sb="176" eb="178">
      <t>ジョウゲン</t>
    </rPh>
    <rPh sb="181" eb="183">
      <t>センエン</t>
    </rPh>
    <rPh sb="184" eb="186">
      <t>イカ</t>
    </rPh>
    <rPh sb="187" eb="189">
      <t>サギョウ</t>
    </rPh>
    <rPh sb="190" eb="191">
      <t>オコナ</t>
    </rPh>
    <rPh sb="193" eb="194">
      <t>ウエ</t>
    </rPh>
    <rPh sb="196" eb="199">
      <t>ジギョウシャ</t>
    </rPh>
    <rPh sb="200" eb="202">
      <t>ホウジン</t>
    </rPh>
    <rPh sb="202" eb="204">
      <t>ホンブ</t>
    </rPh>
    <rPh sb="206" eb="208">
      <t>ヘンソウ</t>
    </rPh>
    <rPh sb="210" eb="212">
      <t>ベッシ</t>
    </rPh>
    <rPh sb="214" eb="216">
      <t>コヒョウ</t>
    </rPh>
    <rPh sb="220" eb="222">
      <t>ミズイロ</t>
    </rPh>
    <rPh sb="225" eb="227">
      <t>ヒツヨウ</t>
    </rPh>
    <rPh sb="227" eb="229">
      <t>ジョウホウ</t>
    </rPh>
    <rPh sb="230" eb="232">
      <t>ニュウリョク</t>
    </rPh>
    <rPh sb="234" eb="236">
      <t>ミドリイロ</t>
    </rPh>
    <rPh sb="246" eb="248">
      <t>センタク</t>
    </rPh>
    <rPh sb="250" eb="252">
      <t>ベッシ</t>
    </rPh>
    <rPh sb="254" eb="256">
      <t>ショクイン</t>
    </rPh>
    <rPh sb="256" eb="257">
      <t>ヒョウ</t>
    </rPh>
    <rPh sb="261" eb="263">
      <t>トウガイ</t>
    </rPh>
    <rPh sb="263" eb="265">
      <t>シセツ</t>
    </rPh>
    <rPh sb="266" eb="269">
      <t>ジギョウショ</t>
    </rPh>
    <rPh sb="270" eb="273">
      <t>ジュウジシャ</t>
    </rPh>
    <rPh sb="276" eb="279">
      <t>イロウキン</t>
    </rPh>
    <rPh sb="279" eb="281">
      <t>ダイリ</t>
    </rPh>
    <rPh sb="281" eb="283">
      <t>ジュリョウ</t>
    </rPh>
    <rPh sb="283" eb="286">
      <t>イニンジョウ</t>
    </rPh>
    <rPh sb="287" eb="289">
      <t>ジュリョウ</t>
    </rPh>
    <rPh sb="291" eb="293">
      <t>トウガイ</t>
    </rPh>
    <rPh sb="293" eb="296">
      <t>イニンジョウ</t>
    </rPh>
    <rPh sb="297" eb="299">
      <t>テイシュツ</t>
    </rPh>
    <rPh sb="303" eb="305">
      <t>ショクイン</t>
    </rPh>
    <rPh sb="310" eb="312">
      <t>ヨウシキ</t>
    </rPh>
    <rPh sb="314" eb="315">
      <t>ト</t>
    </rPh>
    <rPh sb="320" eb="322">
      <t>アオイロ</t>
    </rPh>
    <rPh sb="322" eb="323">
      <t>オヨ</t>
    </rPh>
    <rPh sb="324" eb="326">
      <t>ミドリイロ</t>
    </rPh>
    <rPh sb="330" eb="332">
      <t>ニュウリョク</t>
    </rPh>
    <phoneticPr fontId="3"/>
  </si>
  <si>
    <r>
      <t xml:space="preserve">◆個票シートの入力
　別紙２（個票）シートを事業所数分をコピーし、シート名を「個票１」「個票２」と通し番号に修正後、各事業所別にデータを転記すること。
</t>
    </r>
    <r>
      <rPr>
        <sz val="11"/>
        <color rgb="FFFF0000"/>
        <rFont val="HGP創英角ｺﾞｼｯｸUB"/>
        <family val="3"/>
        <charset val="128"/>
      </rPr>
      <t>※各事業所の個票シートをそのまま移動挿入するとデータが壊れます。必ず、各事業所のオリジナルシートからテキストベースで転記してください。（コピーペースト不可）</t>
    </r>
    <rPh sb="1" eb="3">
      <t>コヒョウ</t>
    </rPh>
    <rPh sb="7" eb="9">
      <t>ニュウリョク</t>
    </rPh>
    <rPh sb="22" eb="25">
      <t>ジギョウショ</t>
    </rPh>
    <rPh sb="25" eb="26">
      <t>スウ</t>
    </rPh>
    <rPh sb="26" eb="27">
      <t>ブン</t>
    </rPh>
    <rPh sb="36" eb="37">
      <t>ナ</t>
    </rPh>
    <rPh sb="44" eb="46">
      <t>コヒョウ</t>
    </rPh>
    <rPh sb="49" eb="50">
      <t>トオ</t>
    </rPh>
    <rPh sb="51" eb="53">
      <t>バンゴウ</t>
    </rPh>
    <rPh sb="56" eb="57">
      <t>ゴ</t>
    </rPh>
    <rPh sb="58" eb="59">
      <t>カク</t>
    </rPh>
    <rPh sb="59" eb="62">
      <t>ジギョウショ</t>
    </rPh>
    <rPh sb="62" eb="63">
      <t>ベツ</t>
    </rPh>
    <rPh sb="68" eb="70">
      <t>テンキ</t>
    </rPh>
    <rPh sb="77" eb="78">
      <t>カク</t>
    </rPh>
    <rPh sb="78" eb="81">
      <t>ジギョウショ</t>
    </rPh>
    <rPh sb="82" eb="84">
      <t>コヒョウ</t>
    </rPh>
    <rPh sb="92" eb="94">
      <t>イドウ</t>
    </rPh>
    <rPh sb="94" eb="96">
      <t>ソウニュウ</t>
    </rPh>
    <rPh sb="103" eb="104">
      <t>コワ</t>
    </rPh>
    <rPh sb="108" eb="109">
      <t>カナラ</t>
    </rPh>
    <rPh sb="111" eb="112">
      <t>カク</t>
    </rPh>
    <rPh sb="112" eb="115">
      <t>ジギョウショ</t>
    </rPh>
    <rPh sb="134" eb="136">
      <t>テンキ</t>
    </rPh>
    <rPh sb="151" eb="153">
      <t>フカ</t>
    </rPh>
    <phoneticPr fontId="3"/>
  </si>
  <si>
    <r>
      <t xml:space="preserve">◆職員表の入力
</t>
    </r>
    <r>
      <rPr>
        <sz val="11"/>
        <color rgb="FFFF0000"/>
        <rFont val="ＭＳ 明朝"/>
        <family val="1"/>
        <charset val="128"/>
      </rPr>
      <t>各事業所ごとの別紙３（職員表）データを、様式３（職員表）に転記して法人単位の一覧表を作成（コピーペースト可）</t>
    </r>
    <r>
      <rPr>
        <sz val="11"/>
        <color theme="1"/>
        <rFont val="ＭＳ 明朝"/>
        <family val="1"/>
        <charset val="128"/>
      </rPr>
      <t xml:space="preserve">
※兼務する複数の障害福祉サービス施設・事業所等から重複して申請している者がいないかを確認
</t>
    </r>
    <r>
      <rPr>
        <sz val="10"/>
        <color rgb="FF0070C0"/>
        <rFont val="ＭＳ 明朝"/>
        <family val="1"/>
        <charset val="128"/>
      </rPr>
      <t>※氏名（漢字、カナ）、生年月日が一致する者がいる場合、「重複申請者確認用」欄に「可」と表示されません。
※記入欄が不足する場合は、</t>
    </r>
    <r>
      <rPr>
        <sz val="10"/>
        <color rgb="FFFF0000"/>
        <rFont val="ＭＳ 明朝"/>
        <family val="1"/>
        <charset val="128"/>
      </rPr>
      <t>6行目～85行目を行ごとコピーし、86行目に右クリック→「コピーしたセルの挿入」で挿入。</t>
    </r>
    <rPh sb="1" eb="3">
      <t>ショクイン</t>
    </rPh>
    <rPh sb="3" eb="4">
      <t>ヒョウ</t>
    </rPh>
    <rPh sb="5" eb="7">
      <t>ニュウリョク</t>
    </rPh>
    <rPh sb="60" eb="61">
      <t>カ</t>
    </rPh>
    <rPh sb="109" eb="111">
      <t>シメイ</t>
    </rPh>
    <rPh sb="112" eb="114">
      <t>カンジ</t>
    </rPh>
    <rPh sb="119" eb="121">
      <t>セイネン</t>
    </rPh>
    <rPh sb="121" eb="123">
      <t>ガッピ</t>
    </rPh>
    <rPh sb="124" eb="126">
      <t>イッチ</t>
    </rPh>
    <rPh sb="128" eb="129">
      <t>モノ</t>
    </rPh>
    <rPh sb="132" eb="134">
      <t>バアイ</t>
    </rPh>
    <rPh sb="145" eb="146">
      <t>ラン</t>
    </rPh>
    <rPh sb="148" eb="149">
      <t>カ</t>
    </rPh>
    <rPh sb="151" eb="153">
      <t>ヒョウジ</t>
    </rPh>
    <rPh sb="161" eb="164">
      <t>キニュウラン</t>
    </rPh>
    <rPh sb="165" eb="167">
      <t>フソク</t>
    </rPh>
    <rPh sb="169" eb="171">
      <t>バアイ</t>
    </rPh>
    <phoneticPr fontId="3"/>
  </si>
  <si>
    <r>
      <t xml:space="preserve">５の作業終了後、
別紙２（個票）の内容が、別紙１（実績額一覧）に正しく反映されていることを確認
</t>
    </r>
    <r>
      <rPr>
        <sz val="11"/>
        <color rgb="FFFF0000"/>
        <rFont val="ＭＳ 明朝"/>
        <family val="1"/>
        <charset val="128"/>
      </rPr>
      <t>※15事業所以上ある場合には6行目～15行目を行ごとコピーし、16行目に右クリック→「コピーしたセルの挿入」で挿入すること。</t>
    </r>
    <r>
      <rPr>
        <sz val="11"/>
        <color theme="1"/>
        <rFont val="ＭＳ 明朝"/>
        <family val="1"/>
        <charset val="128"/>
      </rPr>
      <t xml:space="preserve">
</t>
    </r>
    <rPh sb="25" eb="27">
      <t>ジッセキ</t>
    </rPh>
    <phoneticPr fontId="3"/>
  </si>
  <si>
    <t>第１号様式（実績報告書）に、申請者の法人名、代表者名、日付、問い合わせ先を入力。</t>
    <rPh sb="0" eb="1">
      <t>ダイ</t>
    </rPh>
    <rPh sb="2" eb="3">
      <t>ゴウ</t>
    </rPh>
    <rPh sb="3" eb="5">
      <t>ヨウシキ</t>
    </rPh>
    <rPh sb="6" eb="8">
      <t>ジッセキ</t>
    </rPh>
    <rPh sb="8" eb="11">
      <t>ホウコクショ</t>
    </rPh>
    <rPh sb="14" eb="17">
      <t>シンセイシャ</t>
    </rPh>
    <rPh sb="18" eb="20">
      <t>ホウジン</t>
    </rPh>
    <rPh sb="20" eb="21">
      <t>メイ</t>
    </rPh>
    <rPh sb="22" eb="25">
      <t>ダイヒョウシャ</t>
    </rPh>
    <rPh sb="25" eb="26">
      <t>メイ</t>
    </rPh>
    <rPh sb="27" eb="29">
      <t>ヒヅケ</t>
    </rPh>
    <rPh sb="30" eb="31">
      <t>ト</t>
    </rPh>
    <rPh sb="32" eb="33">
      <t>ア</t>
    </rPh>
    <rPh sb="35" eb="36">
      <t>サキ</t>
    </rPh>
    <rPh sb="37" eb="39">
      <t>ニュウリョク</t>
    </rPh>
    <phoneticPr fontId="3"/>
  </si>
  <si>
    <t>Excelファイル名を別紙１（実績額一覧）の事業所番号欄№１の番号に変更</t>
    <rPh sb="15" eb="17">
      <t>ジッセキ</t>
    </rPh>
    <phoneticPr fontId="3"/>
  </si>
  <si>
    <r>
      <rPr>
        <sz val="10"/>
        <color rgb="FFFF0000"/>
        <rFont val="ＭＳ 明朝"/>
        <family val="1"/>
        <charset val="128"/>
      </rPr>
      <t>必ず、最終確認してください。</t>
    </r>
    <r>
      <rPr>
        <sz val="10"/>
        <color theme="1"/>
        <rFont val="ＭＳ 明朝"/>
        <family val="1"/>
        <charset val="128"/>
      </rPr>
      <t xml:space="preserve">
特に、「実績額一覧」シートにおいては、</t>
    </r>
    <rPh sb="0" eb="1">
      <t>カナラ</t>
    </rPh>
    <rPh sb="3" eb="5">
      <t>サイシュウ</t>
    </rPh>
    <rPh sb="5" eb="7">
      <t>カクニン</t>
    </rPh>
    <rPh sb="15" eb="16">
      <t>トク</t>
    </rPh>
    <rPh sb="19" eb="22">
      <t>ジッセキガク</t>
    </rPh>
    <rPh sb="22" eb="24">
      <t>イチラン</t>
    </rPh>
    <phoneticPr fontId="3"/>
  </si>
  <si>
    <t>①事業所と事業所番号が一致しているか（特に多機能型でない場合に注意）</t>
    <rPh sb="1" eb="4">
      <t>ジギョウショ</t>
    </rPh>
    <rPh sb="5" eb="8">
      <t>ジギョウショ</t>
    </rPh>
    <rPh sb="8" eb="10">
      <t>バンゴウ</t>
    </rPh>
    <rPh sb="11" eb="13">
      <t>イッチ</t>
    </rPh>
    <rPh sb="19" eb="20">
      <t>トク</t>
    </rPh>
    <rPh sb="21" eb="25">
      <t>タキノウガタ</t>
    </rPh>
    <rPh sb="28" eb="30">
      <t>バアイ</t>
    </rPh>
    <rPh sb="31" eb="33">
      <t>チュウイ</t>
    </rPh>
    <phoneticPr fontId="3"/>
  </si>
  <si>
    <r>
      <t>②</t>
    </r>
    <r>
      <rPr>
        <sz val="10"/>
        <color theme="1"/>
        <rFont val="HG創英角ｺﾞｼｯｸUB"/>
        <family val="3"/>
        <charset val="128"/>
      </rPr>
      <t>感染対策徹底事業(2)多機能型簡易居室設置</t>
    </r>
    <r>
      <rPr>
        <sz val="10"/>
        <color theme="1"/>
        <rFont val="ＭＳ 明朝"/>
        <family val="1"/>
        <charset val="128"/>
      </rPr>
      <t>については、</t>
    </r>
    <r>
      <rPr>
        <sz val="10"/>
        <color rgb="FFFF0000"/>
        <rFont val="ＭＳ 明朝"/>
        <family val="1"/>
        <charset val="128"/>
      </rPr>
      <t>入所施設、グループホーム、短期入所、宿泊型自律訓練のみが対象にもかかわらず、その他の事業所が計上していないか。</t>
    </r>
    <rPh sb="1" eb="3">
      <t>カンセン</t>
    </rPh>
    <rPh sb="3" eb="5">
      <t>タイサク</t>
    </rPh>
    <rPh sb="5" eb="7">
      <t>テッテイ</t>
    </rPh>
    <rPh sb="7" eb="9">
      <t>ジギョウ</t>
    </rPh>
    <rPh sb="12" eb="16">
      <t>タキノウガタ</t>
    </rPh>
    <rPh sb="16" eb="18">
      <t>カンイ</t>
    </rPh>
    <rPh sb="18" eb="20">
      <t>キョシツ</t>
    </rPh>
    <rPh sb="20" eb="22">
      <t>セッチ</t>
    </rPh>
    <rPh sb="28" eb="30">
      <t>ニュウショ</t>
    </rPh>
    <rPh sb="30" eb="32">
      <t>シセツ</t>
    </rPh>
    <rPh sb="41" eb="43">
      <t>タンキ</t>
    </rPh>
    <rPh sb="43" eb="45">
      <t>ニュウショ</t>
    </rPh>
    <rPh sb="46" eb="49">
      <t>シュクハクガタ</t>
    </rPh>
    <rPh sb="49" eb="51">
      <t>ジリツ</t>
    </rPh>
    <rPh sb="51" eb="53">
      <t>クンレン</t>
    </rPh>
    <rPh sb="56" eb="58">
      <t>タイショウ</t>
    </rPh>
    <rPh sb="68" eb="69">
      <t>タ</t>
    </rPh>
    <rPh sb="70" eb="73">
      <t>ジギョウショ</t>
    </rPh>
    <rPh sb="74" eb="76">
      <t>ケイジョウ</t>
    </rPh>
    <phoneticPr fontId="3"/>
  </si>
  <si>
    <r>
      <t>③</t>
    </r>
    <r>
      <rPr>
        <sz val="10"/>
        <rFont val="HGP創英角ｺﾞｼｯｸUB"/>
        <family val="3"/>
        <charset val="128"/>
      </rPr>
      <t>利用再開支援事業</t>
    </r>
    <r>
      <rPr>
        <sz val="10"/>
        <color rgb="FFFF0000"/>
        <rFont val="ＭＳ 明朝"/>
        <family val="1"/>
        <charset val="128"/>
      </rPr>
      <t xml:space="preserve">について、入所施設及びグループホームは対象外であるにもかかわらず、計上していないか。
</t>
    </r>
    <rPh sb="1" eb="3">
      <t>リヨウ</t>
    </rPh>
    <rPh sb="3" eb="5">
      <t>サイカイ</t>
    </rPh>
    <rPh sb="5" eb="7">
      <t>シエン</t>
    </rPh>
    <rPh sb="7" eb="9">
      <t>ジギョウ</t>
    </rPh>
    <rPh sb="14" eb="16">
      <t>ニュウショ</t>
    </rPh>
    <rPh sb="16" eb="18">
      <t>シセツ</t>
    </rPh>
    <rPh sb="18" eb="19">
      <t>オヨ</t>
    </rPh>
    <rPh sb="28" eb="31">
      <t>タイショウガイ</t>
    </rPh>
    <rPh sb="42" eb="44">
      <t>ケイジョウ</t>
    </rPh>
    <phoneticPr fontId="3"/>
  </si>
  <si>
    <r>
      <t>④「職員表」シート</t>
    </r>
    <r>
      <rPr>
        <sz val="10"/>
        <rFont val="HGP創英角ｺﾞｼｯｸUB"/>
        <family val="3"/>
        <charset val="128"/>
      </rPr>
      <t>慰労金</t>
    </r>
    <r>
      <rPr>
        <sz val="10"/>
        <color rgb="FFFF0000"/>
        <rFont val="ＭＳ 明朝"/>
        <family val="1"/>
        <charset val="128"/>
      </rPr>
      <t xml:space="preserve">で、請求漏れや２重請求はないか、金額は正しいか。
</t>
    </r>
    <rPh sb="2" eb="4">
      <t>ショクイン</t>
    </rPh>
    <rPh sb="4" eb="5">
      <t>ヒョウ</t>
    </rPh>
    <rPh sb="9" eb="12">
      <t>イロウキン</t>
    </rPh>
    <rPh sb="14" eb="16">
      <t>セイキュウ</t>
    </rPh>
    <rPh sb="16" eb="17">
      <t>モ</t>
    </rPh>
    <rPh sb="20" eb="21">
      <t>ジュウ</t>
    </rPh>
    <rPh sb="21" eb="23">
      <t>セイキュウ</t>
    </rPh>
    <rPh sb="28" eb="30">
      <t>キンガク</t>
    </rPh>
    <rPh sb="31" eb="32">
      <t>タダ</t>
    </rPh>
    <phoneticPr fontId="3"/>
  </si>
  <si>
    <t>⑤「実績額一覧」シートの右欄外で、「○」がついていることを確認</t>
    <rPh sb="2" eb="5">
      <t>ジッセキガク</t>
    </rPh>
    <rPh sb="5" eb="7">
      <t>イチラン</t>
    </rPh>
    <rPh sb="12" eb="13">
      <t>ミギ</t>
    </rPh>
    <rPh sb="13" eb="15">
      <t>ランガイ</t>
    </rPh>
    <rPh sb="29" eb="31">
      <t>カクニン</t>
    </rPh>
    <phoneticPr fontId="3"/>
  </si>
  <si>
    <r>
      <t>その他、確認終了後、福島県知事あてに</t>
    </r>
    <r>
      <rPr>
        <sz val="10"/>
        <color rgb="FFFF0000"/>
        <rFont val="ＭＳ 明朝"/>
        <family val="1"/>
        <charset val="128"/>
      </rPr>
      <t>申請書</t>
    </r>
    <r>
      <rPr>
        <sz val="10"/>
        <rFont val="ＭＳ 明朝"/>
        <family val="1"/>
        <charset val="128"/>
      </rPr>
      <t xml:space="preserve">を提出。
提出先：
</t>
    </r>
    <r>
      <rPr>
        <sz val="10"/>
        <rFont val="HGS創英角ｺﾞｼｯｸUB"/>
        <family val="3"/>
        <charset val="128"/>
      </rPr>
      <t>〒９６０－８１０３
福島市舟場町２番１号
　福島県舟場町分館３階
　　福島県支援金・慰労金（障がい分）
　　　　　　　　コールセンター　事務局　
※</t>
    </r>
    <r>
      <rPr>
        <u/>
        <sz val="10"/>
        <rFont val="HGS創英角ｺﾞｼｯｸUB"/>
        <family val="3"/>
        <charset val="128"/>
      </rPr>
      <t>送付の場合には、必ず宛先を（）書きで明記のこと。</t>
    </r>
    <r>
      <rPr>
        <sz val="10"/>
        <rFont val="HGS創英角ｺﾞｼｯｸUB"/>
        <family val="3"/>
        <charset val="128"/>
      </rPr>
      <t xml:space="preserve">
　障害者総合支援法分の場合→（障がい福祉課）
　児童福祉法分の場合→　　　（児童家庭課）</t>
    </r>
    <r>
      <rPr>
        <sz val="10"/>
        <rFont val="ＭＳ 明朝"/>
        <family val="1"/>
        <charset val="128"/>
      </rPr>
      <t xml:space="preserve">
</t>
    </r>
    <r>
      <rPr>
        <u val="double"/>
        <sz val="10"/>
        <color theme="3" tint="0.39997558519241921"/>
        <rFont val="ＭＳ 明朝"/>
        <family val="1"/>
        <charset val="128"/>
      </rPr>
      <t>データの送信は、不要</t>
    </r>
    <rPh sb="2" eb="3">
      <t>ホカ</t>
    </rPh>
    <rPh sb="4" eb="6">
      <t>カクニン</t>
    </rPh>
    <rPh sb="6" eb="9">
      <t>シュウリョウゴ</t>
    </rPh>
    <rPh sb="10" eb="13">
      <t>フクシマケン</t>
    </rPh>
    <rPh sb="13" eb="15">
      <t>チジ</t>
    </rPh>
    <rPh sb="18" eb="21">
      <t>シンセイショ</t>
    </rPh>
    <rPh sb="22" eb="24">
      <t>テイシュツ</t>
    </rPh>
    <rPh sb="27" eb="29">
      <t>テイシュツ</t>
    </rPh>
    <rPh sb="29" eb="30">
      <t>サキ</t>
    </rPh>
    <rPh sb="42" eb="45">
      <t>フクシマシ</t>
    </rPh>
    <rPh sb="45" eb="48">
      <t>フナバチョウ</t>
    </rPh>
    <rPh sb="49" eb="50">
      <t>バン</t>
    </rPh>
    <rPh sb="51" eb="52">
      <t>ゴウ</t>
    </rPh>
    <rPh sb="54" eb="57">
      <t>フクシマケン</t>
    </rPh>
    <rPh sb="57" eb="60">
      <t>フナバチョウ</t>
    </rPh>
    <rPh sb="60" eb="62">
      <t>ブンカン</t>
    </rPh>
    <rPh sb="63" eb="64">
      <t>カイ</t>
    </rPh>
    <rPh sb="67" eb="70">
      <t>フクシマケン</t>
    </rPh>
    <rPh sb="70" eb="73">
      <t>シエンキン</t>
    </rPh>
    <rPh sb="74" eb="77">
      <t>イロウキン</t>
    </rPh>
    <rPh sb="78" eb="79">
      <t>ショウ</t>
    </rPh>
    <rPh sb="81" eb="82">
      <t>ブン</t>
    </rPh>
    <rPh sb="100" eb="103">
      <t>ジムキョク</t>
    </rPh>
    <rPh sb="107" eb="109">
      <t>ソウフ</t>
    </rPh>
    <rPh sb="110" eb="112">
      <t>バアイ</t>
    </rPh>
    <rPh sb="115" eb="116">
      <t>カナラ</t>
    </rPh>
    <rPh sb="117" eb="119">
      <t>アテサキ</t>
    </rPh>
    <rPh sb="122" eb="123">
      <t>カ</t>
    </rPh>
    <rPh sb="125" eb="127">
      <t>メイキ</t>
    </rPh>
    <rPh sb="147" eb="148">
      <t>ショウ</t>
    </rPh>
    <rPh sb="150" eb="153">
      <t>フクシカ</t>
    </rPh>
    <rPh sb="156" eb="158">
      <t>ジドウ</t>
    </rPh>
    <rPh sb="158" eb="161">
      <t>フクシホウ</t>
    </rPh>
    <rPh sb="161" eb="162">
      <t>ブン</t>
    </rPh>
    <rPh sb="163" eb="165">
      <t>バアイ</t>
    </rPh>
    <rPh sb="170" eb="172">
      <t>ジドウ</t>
    </rPh>
    <rPh sb="172" eb="175">
      <t>カテイカ</t>
    </rPh>
    <rPh sb="182" eb="184">
      <t>ソウシン</t>
    </rPh>
    <rPh sb="186" eb="18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</si>
</sst>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sz val="12"/>
      <color theme="1"/>
      <name val="ＭＳ 明朝"/>
      <family val="1"/>
      <charset val="128"/>
    </font>
    <font>
      <sz val="10"/>
      <color rgb="FF0070C0"/>
      <name val="ＭＳ 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8"/>
      <name val="ＭＳ Ｐ明朝"/>
      <family val="1"/>
      <charset val="128"/>
    </font>
    <font>
      <b/>
      <sz val="9"/>
      <color indexed="10"/>
      <name val="MS P ゴシック"/>
      <family val="3"/>
      <charset val="128"/>
    </font>
    <font>
      <b/>
      <sz val="14"/>
      <name val="ＭＳ 明朝"/>
      <family val="1"/>
      <charset val="128"/>
    </font>
    <font>
      <sz val="10"/>
      <color theme="1"/>
      <name val="ＭＳ 明朝"/>
      <family val="1"/>
      <charset val="128"/>
    </font>
    <font>
      <sz val="10"/>
      <color rgb="FFFF0000"/>
      <name val="ＭＳ 明朝"/>
      <family val="1"/>
      <charset val="128"/>
    </font>
    <font>
      <sz val="10"/>
      <color theme="1"/>
      <name val="HGS創英角ｺﾞｼｯｸUB"/>
      <family val="3"/>
      <charset val="128"/>
    </font>
    <font>
      <sz val="11"/>
      <color theme="1"/>
      <name val="ＭＳ 明朝"/>
      <family val="1"/>
      <charset val="128"/>
    </font>
    <font>
      <sz val="11"/>
      <color rgb="FFFF0000"/>
      <name val="HGP創英角ｺﾞｼｯｸUB"/>
      <family val="3"/>
      <charset val="128"/>
    </font>
    <font>
      <sz val="11"/>
      <color rgb="FFFF0000"/>
      <name val="ＭＳ 明朝"/>
      <family val="1"/>
      <charset val="128"/>
    </font>
    <font>
      <sz val="12"/>
      <color rgb="FFFF0000"/>
      <name val="ＭＳ 明朝"/>
      <family val="1"/>
      <charset val="128"/>
    </font>
    <font>
      <sz val="12"/>
      <name val="ＭＳ 明朝"/>
      <family val="1"/>
      <charset val="128"/>
    </font>
    <font>
      <sz val="10"/>
      <color theme="1"/>
      <name val="HG創英角ｺﾞｼｯｸUB"/>
      <family val="3"/>
      <charset val="128"/>
    </font>
    <font>
      <sz val="10"/>
      <name val="HGP創英角ｺﾞｼｯｸUB"/>
      <family val="3"/>
      <charset val="128"/>
    </font>
    <font>
      <sz val="10"/>
      <name val="HGS創英角ｺﾞｼｯｸUB"/>
      <family val="3"/>
      <charset val="128"/>
    </font>
    <font>
      <u/>
      <sz val="10"/>
      <name val="HGS創英角ｺﾞｼｯｸUB"/>
      <family val="3"/>
      <charset val="128"/>
    </font>
    <font>
      <u val="double"/>
      <sz val="10"/>
      <color theme="3" tint="0.39997558519241921"/>
      <name val="ＭＳ 明朝"/>
      <family val="1"/>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6"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6" fillId="7" borderId="24" xfId="0" applyNumberFormat="1" applyFont="1" applyFill="1" applyBorder="1" applyAlignment="1">
      <alignment horizontal="center" vertical="top"/>
    </xf>
    <xf numFmtId="0" fontId="16" fillId="7" borderId="24" xfId="0" applyFont="1" applyFill="1" applyBorder="1" applyAlignment="1">
      <alignment horizontal="center" vertical="top"/>
    </xf>
    <xf numFmtId="0" fontId="11" fillId="0" borderId="0" xfId="0" applyFont="1" applyFill="1" applyBorder="1" applyAlignment="1">
      <alignment vertical="center"/>
    </xf>
    <xf numFmtId="0" fontId="11"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18"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2"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3" fillId="6" borderId="0" xfId="0" applyFont="1" applyFill="1" applyAlignment="1">
      <alignment vertical="center"/>
    </xf>
    <xf numFmtId="0" fontId="23" fillId="6" borderId="0" xfId="0" applyFont="1" applyFill="1" applyBorder="1" applyAlignment="1">
      <alignment vertical="center"/>
    </xf>
    <xf numFmtId="176" fontId="23"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3"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25" fillId="6" borderId="0" xfId="0" applyFont="1" applyFill="1" applyBorder="1" applyAlignment="1">
      <alignment horizontal="left" vertical="center"/>
    </xf>
    <xf numFmtId="0" fontId="25" fillId="6" borderId="0" xfId="0" applyFont="1" applyFill="1" applyBorder="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9" fillId="6" borderId="0" xfId="0" applyFont="1" applyFill="1" applyBorder="1">
      <alignment vertical="center"/>
    </xf>
    <xf numFmtId="0" fontId="25" fillId="6" borderId="0" xfId="0" applyFont="1" applyFill="1" applyBorder="1" applyAlignment="1">
      <alignment vertical="center"/>
    </xf>
    <xf numFmtId="0" fontId="11" fillId="6" borderId="0" xfId="0" applyFont="1" applyFill="1" applyBorder="1" applyAlignment="1" applyProtection="1">
      <alignment vertical="center" shrinkToFit="1"/>
      <protection locked="0"/>
    </xf>
    <xf numFmtId="0" fontId="9" fillId="6" borderId="0" xfId="0" applyFont="1" applyFill="1" applyBorder="1" applyAlignment="1" applyProtection="1">
      <alignment vertical="center"/>
      <protection locked="0"/>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0" xfId="0" applyFont="1" applyFill="1" applyBorder="1" applyAlignment="1">
      <alignment vertical="center" wrapText="1"/>
    </xf>
    <xf numFmtId="0" fontId="5" fillId="0" borderId="0" xfId="0" applyFont="1" applyAlignment="1">
      <alignment horizontal="left" vertical="top"/>
    </xf>
    <xf numFmtId="0" fontId="5" fillId="0" borderId="0" xfId="0" applyFont="1" applyAlignment="1">
      <alignment vertical="center" wrapText="1"/>
    </xf>
    <xf numFmtId="49" fontId="28" fillId="0" borderId="24" xfId="0" applyNumberFormat="1" applyFont="1" applyBorder="1" applyAlignment="1">
      <alignment horizontal="left" vertical="center" wrapText="1"/>
    </xf>
    <xf numFmtId="0" fontId="28" fillId="0" borderId="24" xfId="0" applyFont="1" applyBorder="1" applyAlignment="1">
      <alignment horizontal="left" vertical="center" wrapText="1"/>
    </xf>
    <xf numFmtId="0" fontId="28" fillId="0" borderId="24" xfId="0" applyFont="1" applyBorder="1" applyAlignment="1">
      <alignment horizontal="left" vertical="top" wrapText="1"/>
    </xf>
    <xf numFmtId="0" fontId="31" fillId="0" borderId="24" xfId="0" applyFont="1" applyBorder="1" applyAlignment="1">
      <alignment horizontal="left" vertical="top" wrapText="1"/>
    </xf>
    <xf numFmtId="0" fontId="5" fillId="0" borderId="10" xfId="0" applyFont="1" applyBorder="1">
      <alignment vertical="center"/>
    </xf>
    <xf numFmtId="49" fontId="28" fillId="0" borderId="16" xfId="0" applyNumberFormat="1" applyFont="1" applyBorder="1" applyAlignment="1">
      <alignment vertical="center" wrapText="1"/>
    </xf>
    <xf numFmtId="0" fontId="31" fillId="0" borderId="16" xfId="0" applyFont="1" applyBorder="1" applyAlignment="1">
      <alignment horizontal="left" vertical="top" wrapText="1"/>
    </xf>
    <xf numFmtId="0" fontId="28" fillId="0" borderId="16" xfId="0" applyFont="1" applyBorder="1" applyAlignment="1">
      <alignment vertical="center" wrapText="1"/>
    </xf>
    <xf numFmtId="0" fontId="34" fillId="0" borderId="24" xfId="0" applyFont="1" applyBorder="1" applyAlignment="1">
      <alignment horizontal="left" vertical="center" wrapText="1"/>
    </xf>
    <xf numFmtId="0" fontId="13" fillId="0" borderId="16" xfId="0" applyFont="1" applyBorder="1" applyAlignment="1">
      <alignment horizontal="center" vertical="center"/>
    </xf>
    <xf numFmtId="49" fontId="28" fillId="0" borderId="16" xfId="0" applyNumberFormat="1" applyFont="1" applyBorder="1" applyAlignment="1">
      <alignment horizontal="left" vertical="center" wrapText="1"/>
    </xf>
    <xf numFmtId="0" fontId="35" fillId="0" borderId="16" xfId="0" applyFont="1" applyBorder="1" applyAlignment="1">
      <alignment horizontal="left" vertical="top" wrapText="1"/>
    </xf>
    <xf numFmtId="0" fontId="28" fillId="0" borderId="16" xfId="0" applyFont="1" applyBorder="1" applyAlignment="1">
      <alignment horizontal="left" vertical="center" wrapText="1"/>
    </xf>
    <xf numFmtId="49" fontId="28" fillId="0" borderId="6" xfId="0" applyNumberFormat="1" applyFont="1" applyBorder="1" applyAlignment="1">
      <alignment horizontal="left" vertical="center" wrapText="1"/>
    </xf>
    <xf numFmtId="0" fontId="28" fillId="0" borderId="16" xfId="0" applyFont="1" applyBorder="1" applyAlignment="1">
      <alignment horizontal="left" vertical="top" wrapText="1"/>
    </xf>
    <xf numFmtId="49" fontId="28" fillId="0" borderId="10" xfId="0" applyNumberFormat="1" applyFont="1" applyBorder="1" applyAlignment="1">
      <alignment horizontal="left" vertical="center" wrapText="1"/>
    </xf>
    <xf numFmtId="0" fontId="29" fillId="0" borderId="39" xfId="0" applyFont="1" applyBorder="1" applyAlignment="1">
      <alignment horizontal="left" vertical="top" wrapText="1"/>
    </xf>
    <xf numFmtId="0" fontId="28" fillId="0" borderId="39" xfId="0" applyFont="1" applyBorder="1" applyAlignment="1">
      <alignment horizontal="left" vertical="center" wrapText="1"/>
    </xf>
    <xf numFmtId="49" fontId="28" fillId="0" borderId="12" xfId="0" applyNumberFormat="1" applyFont="1" applyBorder="1" applyAlignment="1">
      <alignment horizontal="left" vertical="center" wrapText="1"/>
    </xf>
    <xf numFmtId="0" fontId="29" fillId="0" borderId="17" xfId="0" applyFont="1" applyBorder="1" applyAlignment="1">
      <alignment horizontal="left" vertical="top" wrapText="1"/>
    </xf>
    <xf numFmtId="0" fontId="13" fillId="0" borderId="17" xfId="0" applyFont="1" applyBorder="1" applyAlignment="1">
      <alignment horizontal="center" vertical="center"/>
    </xf>
    <xf numFmtId="49" fontId="28" fillId="0" borderId="17" xfId="0" applyNumberFormat="1" applyFont="1" applyBorder="1" applyAlignment="1">
      <alignment horizontal="left" vertical="center" wrapText="1"/>
    </xf>
    <xf numFmtId="0" fontId="5" fillId="10" borderId="17" xfId="0" applyFont="1" applyFill="1" applyBorder="1" applyAlignment="1">
      <alignment horizontal="left" vertical="top" wrapText="1"/>
    </xf>
    <xf numFmtId="0" fontId="27" fillId="0" borderId="0" xfId="0" applyFont="1" applyAlignment="1">
      <alignment horizontal="center" vertical="center"/>
    </xf>
    <xf numFmtId="0" fontId="13" fillId="0" borderId="16" xfId="0" applyFont="1" applyBorder="1" applyAlignment="1">
      <alignment horizontal="center" vertical="center"/>
    </xf>
    <xf numFmtId="0" fontId="13" fillId="0" borderId="39" xfId="0" applyFont="1" applyBorder="1" applyAlignment="1">
      <alignment horizontal="center" vertical="center"/>
    </xf>
    <xf numFmtId="0" fontId="13" fillId="0" borderId="17" xfId="0" applyFont="1" applyBorder="1" applyAlignment="1">
      <alignment horizontal="center"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23" fillId="6" borderId="0" xfId="0" applyFont="1" applyFill="1" applyBorder="1" applyAlignment="1">
      <alignment vertical="center"/>
    </xf>
    <xf numFmtId="176" fontId="23" fillId="6" borderId="0" xfId="0" applyNumberFormat="1" applyFont="1" applyFill="1" applyAlignment="1">
      <alignment vertical="center"/>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lignment vertical="center"/>
    </xf>
    <xf numFmtId="38" fontId="13" fillId="6" borderId="0" xfId="4" applyFont="1" applyFill="1" applyAlignment="1">
      <alignment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1" fillId="9" borderId="25" xfId="0" applyFont="1" applyFill="1" applyBorder="1" applyAlignment="1">
      <alignment vertical="center"/>
    </xf>
    <xf numFmtId="0" fontId="21" fillId="9" borderId="26" xfId="0" applyFont="1" applyFill="1" applyBorder="1" applyAlignment="1">
      <alignment vertical="center"/>
    </xf>
    <xf numFmtId="0" fontId="21"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178" fontId="11" fillId="0" borderId="38" xfId="0" applyNumberFormat="1" applyFont="1" applyFill="1" applyBorder="1" applyAlignment="1">
      <alignment horizontal="center" vertical="center" shrinkToFit="1"/>
    </xf>
    <xf numFmtId="178" fontId="11" fillId="0" borderId="36" xfId="0" applyNumberFormat="1" applyFont="1" applyFill="1" applyBorder="1" applyAlignment="1">
      <alignment horizontal="center" vertical="center" shrinkToFit="1"/>
    </xf>
    <xf numFmtId="178" fontId="11" fillId="0" borderId="9" xfId="0" applyNumberFormat="1" applyFont="1" applyFill="1" applyBorder="1" applyAlignment="1">
      <alignment horizontal="center" vertical="center" shrinkToFit="1"/>
    </xf>
    <xf numFmtId="178" fontId="11" fillId="0" borderId="0" xfId="0" applyNumberFormat="1" applyFont="1" applyFill="1" applyBorder="1" applyAlignment="1">
      <alignment horizontal="center" vertical="center" shrinkToFit="1"/>
    </xf>
    <xf numFmtId="178" fontId="11" fillId="0" borderId="11" xfId="0" applyNumberFormat="1" applyFont="1" applyFill="1" applyBorder="1" applyAlignment="1">
      <alignment horizontal="center" vertical="center" shrinkToFit="1"/>
    </xf>
    <xf numFmtId="178" fontId="11" fillId="0" borderId="8" xfId="0" applyNumberFormat="1" applyFont="1" applyFill="1" applyBorder="1" applyAlignment="1">
      <alignment horizontal="center" vertical="center" shrinkToFit="1"/>
    </xf>
    <xf numFmtId="0" fontId="11" fillId="6" borderId="36"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 xfId="0" applyFont="1" applyFill="1" applyBorder="1" applyAlignment="1">
      <alignment horizontal="center" vertical="center"/>
    </xf>
    <xf numFmtId="177" fontId="11" fillId="3" borderId="33" xfId="4" applyNumberFormat="1" applyFont="1" applyFill="1" applyBorder="1" applyAlignment="1" applyProtection="1">
      <alignment vertical="center" shrinkToFit="1"/>
      <protection locked="0"/>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7" fontId="11" fillId="3" borderId="19" xfId="4" applyNumberFormat="1" applyFont="1" applyFill="1" applyBorder="1" applyAlignment="1" applyProtection="1">
      <alignment vertical="center" shrinkToFit="1"/>
      <protection locked="0"/>
    </xf>
    <xf numFmtId="178" fontId="11" fillId="6" borderId="28" xfId="0" quotePrefix="1" applyNumberFormat="1" applyFont="1" applyFill="1" applyBorder="1" applyAlignment="1">
      <alignment vertical="center" shrinkToFit="1"/>
    </xf>
    <xf numFmtId="178" fontId="11" fillId="6" borderId="26" xfId="0" applyNumberFormat="1" applyFont="1" applyFill="1" applyBorder="1" applyAlignment="1">
      <alignment vertical="center" shrinkToFit="1"/>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0" xfId="0" applyFont="1" applyFill="1" applyBorder="1" applyAlignment="1">
      <alignment horizontal="center" vertical="center" textRotation="255"/>
    </xf>
    <xf numFmtId="178"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6" xfId="0" applyFont="1" applyFill="1" applyBorder="1" applyAlignment="1">
      <alignment horizontal="center" vertical="center" textRotation="255"/>
    </xf>
    <xf numFmtId="0" fontId="11" fillId="2" borderId="39" xfId="0" applyFont="1" applyFill="1" applyBorder="1" applyAlignment="1">
      <alignment horizontal="center" vertical="center" textRotation="255"/>
    </xf>
    <xf numFmtId="0" fontId="11" fillId="2" borderId="17" xfId="0" applyFont="1" applyFill="1" applyBorder="1" applyAlignment="1">
      <alignment horizontal="center" vertical="center" textRotation="255"/>
    </xf>
    <xf numFmtId="0" fontId="11" fillId="0" borderId="9" xfId="0" applyFont="1" applyFill="1" applyBorder="1" applyAlignment="1">
      <alignment horizontal="right" vertical="center" wrapText="1"/>
    </xf>
    <xf numFmtId="0" fontId="11" fillId="0" borderId="0" xfId="0" applyFont="1" applyFill="1" applyBorder="1" applyAlignment="1">
      <alignment horizontal="right" vertical="center" wrapText="1"/>
    </xf>
    <xf numFmtId="177" fontId="11" fillId="3" borderId="13" xfId="4" applyNumberFormat="1" applyFont="1" applyFill="1" applyBorder="1" applyAlignment="1" applyProtection="1">
      <alignment vertical="center" shrinkToFit="1"/>
      <protection locked="0"/>
    </xf>
    <xf numFmtId="176" fontId="11" fillId="6" borderId="2" xfId="0" applyNumberFormat="1" applyFont="1" applyFill="1" applyBorder="1" applyAlignment="1" applyProtection="1">
      <alignment vertical="center"/>
      <protection locked="0"/>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xf>
    <xf numFmtId="0" fontId="8" fillId="3" borderId="2" xfId="0" applyFont="1" applyFill="1" applyBorder="1" applyAlignment="1" applyProtection="1">
      <alignment vertical="center" shrinkToFit="1"/>
      <protection locked="0"/>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6" borderId="30" xfId="0" applyFont="1" applyFill="1" applyBorder="1" applyAlignment="1">
      <alignment horizontal="center"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0" borderId="0" xfId="0" applyFont="1" applyFill="1" applyBorder="1" applyAlignment="1">
      <alignment vertical="center"/>
    </xf>
    <xf numFmtId="0" fontId="11" fillId="0" borderId="10"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4" borderId="24" xfId="0" applyFont="1" applyFill="1" applyBorder="1" applyAlignment="1" applyProtection="1">
      <alignment horizontal="center" vertical="center"/>
      <protection locked="0"/>
    </xf>
    <xf numFmtId="0" fontId="11" fillId="2" borderId="24"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4" borderId="11"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68580</xdr:colOff>
      <xdr:row>3</xdr:row>
      <xdr:rowOff>160020</xdr:rowOff>
    </xdr:from>
    <xdr:to>
      <xdr:col>2</xdr:col>
      <xdr:colOff>243840</xdr:colOff>
      <xdr:row>5</xdr:row>
      <xdr:rowOff>76200</xdr:rowOff>
    </xdr:to>
    <xdr:sp macro="" textlink="">
      <xdr:nvSpPr>
        <xdr:cNvPr id="2" name="右矢印 1">
          <a:extLst>
            <a:ext uri="{FF2B5EF4-FFF2-40B4-BE49-F238E27FC236}">
              <a16:creationId xmlns:a16="http://schemas.microsoft.com/office/drawing/2014/main" id="{39819A63-1639-4D60-A6FA-C8E5AC9EABE2}"/>
            </a:ext>
          </a:extLst>
        </xdr:cNvPr>
        <xdr:cNvSpPr/>
      </xdr:nvSpPr>
      <xdr:spPr>
        <a:xfrm>
          <a:off x="2811780" y="731520"/>
          <a:ext cx="175260" cy="268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899160</xdr:colOff>
      <xdr:row>3</xdr:row>
      <xdr:rowOff>144780</xdr:rowOff>
    </xdr:from>
    <xdr:to>
      <xdr:col>3</xdr:col>
      <xdr:colOff>1074420</xdr:colOff>
      <xdr:row>5</xdr:row>
      <xdr:rowOff>60960</xdr:rowOff>
    </xdr:to>
    <xdr:sp macro="" textlink="">
      <xdr:nvSpPr>
        <xdr:cNvPr id="3" name="右矢印 2">
          <a:extLst>
            <a:ext uri="{FF2B5EF4-FFF2-40B4-BE49-F238E27FC236}">
              <a16:creationId xmlns:a16="http://schemas.microsoft.com/office/drawing/2014/main" id="{8D63A33B-76D2-4AED-B04C-B11F9F498120}"/>
            </a:ext>
          </a:extLst>
        </xdr:cNvPr>
        <xdr:cNvSpPr/>
      </xdr:nvSpPr>
      <xdr:spPr>
        <a:xfrm>
          <a:off x="6976110" y="716280"/>
          <a:ext cx="175260" cy="268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2179320</xdr:colOff>
      <xdr:row>4</xdr:row>
      <xdr:rowOff>30480</xdr:rowOff>
    </xdr:from>
    <xdr:to>
      <xdr:col>2</xdr:col>
      <xdr:colOff>7620</xdr:colOff>
      <xdr:row>5</xdr:row>
      <xdr:rowOff>99060</xdr:rowOff>
    </xdr:to>
    <xdr:sp macro="" textlink="">
      <xdr:nvSpPr>
        <xdr:cNvPr id="4" name="右矢印 3">
          <a:extLst>
            <a:ext uri="{FF2B5EF4-FFF2-40B4-BE49-F238E27FC236}">
              <a16:creationId xmlns:a16="http://schemas.microsoft.com/office/drawing/2014/main" id="{C45B5713-E043-4A70-9B8C-CD90E64F47E4}"/>
            </a:ext>
          </a:extLst>
        </xdr:cNvPr>
        <xdr:cNvSpPr/>
      </xdr:nvSpPr>
      <xdr:spPr>
        <a:xfrm>
          <a:off x="2598420" y="773430"/>
          <a:ext cx="152400" cy="249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426720</xdr:colOff>
      <xdr:row>4</xdr:row>
      <xdr:rowOff>38100</xdr:rowOff>
    </xdr:from>
    <xdr:to>
      <xdr:col>3</xdr:col>
      <xdr:colOff>693420</xdr:colOff>
      <xdr:row>5</xdr:row>
      <xdr:rowOff>106680</xdr:rowOff>
    </xdr:to>
    <xdr:sp macro="" textlink="">
      <xdr:nvSpPr>
        <xdr:cNvPr id="5" name="右矢印 4">
          <a:extLst>
            <a:ext uri="{FF2B5EF4-FFF2-40B4-BE49-F238E27FC236}">
              <a16:creationId xmlns:a16="http://schemas.microsoft.com/office/drawing/2014/main" id="{D6EF01EC-D66D-4B80-81EF-A277581B37A8}"/>
            </a:ext>
          </a:extLst>
        </xdr:cNvPr>
        <xdr:cNvSpPr/>
      </xdr:nvSpPr>
      <xdr:spPr>
        <a:xfrm>
          <a:off x="6503670" y="781050"/>
          <a:ext cx="266700" cy="249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403860</xdr:colOff>
      <xdr:row>10</xdr:row>
      <xdr:rowOff>83820</xdr:rowOff>
    </xdr:from>
    <xdr:to>
      <xdr:col>2</xdr:col>
      <xdr:colOff>2941320</xdr:colOff>
      <xdr:row>10</xdr:row>
      <xdr:rowOff>2476500</xdr:rowOff>
    </xdr:to>
    <xdr:sp macro="" textlink="">
      <xdr:nvSpPr>
        <xdr:cNvPr id="6" name="角丸四角形 5">
          <a:extLst>
            <a:ext uri="{FF2B5EF4-FFF2-40B4-BE49-F238E27FC236}">
              <a16:creationId xmlns:a16="http://schemas.microsoft.com/office/drawing/2014/main" id="{6525FED3-DCFB-49F1-978D-8155481F07E4}"/>
            </a:ext>
          </a:extLst>
        </xdr:cNvPr>
        <xdr:cNvSpPr/>
      </xdr:nvSpPr>
      <xdr:spPr>
        <a:xfrm>
          <a:off x="822960" y="3074670"/>
          <a:ext cx="4861560" cy="2392680"/>
        </a:xfrm>
        <a:prstGeom prst="roundRect">
          <a:avLst/>
        </a:prstGeom>
        <a:solidFill>
          <a:schemeClr val="accent6">
            <a:lumMod val="40000"/>
            <a:lumOff val="6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cap="none" spc="0">
              <a:ln w="0"/>
              <a:solidFill>
                <a:srgbClr val="FF0000"/>
              </a:solidFill>
              <a:effectLst>
                <a:outerShdw blurRad="38100" dist="19050" dir="2700000" algn="tl" rotWithShape="0">
                  <a:schemeClr val="dk1">
                    <a:alpha val="40000"/>
                  </a:schemeClr>
                </a:outerShdw>
              </a:effectLst>
            </a:rPr>
            <a:t>実績報告書は、書類の提出のみ（電子データは不要）。</a:t>
          </a:r>
          <a:endParaRPr kumimoji="1" lang="en-US" altLang="ja-JP" sz="28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2800" b="1" cap="none" spc="0">
              <a:ln w="0"/>
              <a:solidFill>
                <a:srgbClr val="FF0000"/>
              </a:solidFill>
              <a:effectLst>
                <a:outerShdw blurRad="38100" dist="19050" dir="2700000" algn="tl" rotWithShape="0">
                  <a:schemeClr val="dk1">
                    <a:alpha val="40000"/>
                  </a:schemeClr>
                </a:outerShdw>
              </a:effectLst>
            </a:rPr>
            <a:t>　手順１０参照のこと</a:t>
          </a:r>
        </a:p>
      </xdr:txBody>
    </xdr:sp>
    <xdr:clientData/>
  </xdr:twoCellAnchor>
  <xdr:twoCellAnchor>
    <xdr:from>
      <xdr:col>3</xdr:col>
      <xdr:colOff>176108</xdr:colOff>
      <xdr:row>13</xdr:row>
      <xdr:rowOff>998224</xdr:rowOff>
    </xdr:from>
    <xdr:to>
      <xdr:col>3</xdr:col>
      <xdr:colOff>2004057</xdr:colOff>
      <xdr:row>15</xdr:row>
      <xdr:rowOff>144786</xdr:rowOff>
    </xdr:to>
    <xdr:sp macro="" textlink="">
      <xdr:nvSpPr>
        <xdr:cNvPr id="7" name="円形吹き出し 8">
          <a:extLst>
            <a:ext uri="{FF2B5EF4-FFF2-40B4-BE49-F238E27FC236}">
              <a16:creationId xmlns:a16="http://schemas.microsoft.com/office/drawing/2014/main" id="{A7B7EC96-FFDF-42AE-978E-5B58BCBC130F}"/>
            </a:ext>
          </a:extLst>
        </xdr:cNvPr>
        <xdr:cNvSpPr/>
      </xdr:nvSpPr>
      <xdr:spPr>
        <a:xfrm rot="5400000">
          <a:off x="6893664" y="10368393"/>
          <a:ext cx="546737" cy="1827949"/>
        </a:xfrm>
        <a:prstGeom prst="wedgeEllipseCallout">
          <a:avLst/>
        </a:prstGeom>
        <a:solidFill>
          <a:schemeClr val="accent6">
            <a:lumMod val="40000"/>
            <a:lumOff val="60000"/>
          </a:schemeClr>
        </a:solidFill>
        <a:ln>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373379</xdr:colOff>
      <xdr:row>14</xdr:row>
      <xdr:rowOff>38100</xdr:rowOff>
    </xdr:from>
    <xdr:ext cx="1730057" cy="292452"/>
    <xdr:sp macro="" textlink="">
      <xdr:nvSpPr>
        <xdr:cNvPr id="8" name="テキスト ボックス 7">
          <a:extLst>
            <a:ext uri="{FF2B5EF4-FFF2-40B4-BE49-F238E27FC236}">
              <a16:creationId xmlns:a16="http://schemas.microsoft.com/office/drawing/2014/main" id="{1571D66B-C113-4DA8-B6C0-DF96057C96A6}"/>
            </a:ext>
          </a:extLst>
        </xdr:cNvPr>
        <xdr:cNvSpPr txBox="1"/>
      </xdr:nvSpPr>
      <xdr:spPr>
        <a:xfrm>
          <a:off x="6450329" y="11144250"/>
          <a:ext cx="173005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法人の代表者印を押印</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45720</xdr:colOff>
          <xdr:row>11</xdr:row>
          <xdr:rowOff>30480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30480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45720</xdr:colOff>
          <xdr:row>12</xdr:row>
          <xdr:rowOff>22860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24"/>
  <sheetViews>
    <sheetView tabSelected="1" view="pageBreakPreview" topLeftCell="A19" zoomScaleNormal="100" zoomScaleSheetLayoutView="100" workbookViewId="0">
      <selection activeCell="D11" sqref="D11"/>
    </sheetView>
  </sheetViews>
  <sheetFormatPr defaultColWidth="9" defaultRowHeight="13.2"/>
  <cols>
    <col min="1" max="1" width="5.44140625" style="106" bestFit="1" customWidth="1"/>
    <col min="2" max="2" width="30.44140625" style="104" customWidth="1"/>
    <col min="3" max="3" width="43.77734375" style="104" customWidth="1"/>
    <col min="4" max="4" width="49.44140625" style="104" customWidth="1"/>
    <col min="5" max="5" width="4.21875" style="106" customWidth="1"/>
    <col min="6" max="16384" width="9" style="106"/>
  </cols>
  <sheetData>
    <row r="1" spans="1:4" ht="16.2">
      <c r="A1" s="215" t="s">
        <v>245</v>
      </c>
      <c r="B1" s="215"/>
      <c r="C1" s="215"/>
      <c r="D1" s="215"/>
    </row>
    <row r="3" spans="1:4" ht="14.4">
      <c r="B3" s="105"/>
      <c r="C3" s="105"/>
    </row>
    <row r="4" spans="1:4">
      <c r="B4" s="106"/>
      <c r="C4" s="106"/>
      <c r="D4" s="106"/>
    </row>
    <row r="5" spans="1:4" ht="14.4">
      <c r="B5" s="105"/>
      <c r="C5" s="1"/>
      <c r="D5" s="190"/>
    </row>
    <row r="6" spans="1:4" ht="14.4">
      <c r="B6" s="105"/>
      <c r="C6" s="191"/>
      <c r="D6" s="190"/>
    </row>
    <row r="7" spans="1:4" ht="14.4">
      <c r="B7" s="105"/>
      <c r="C7" s="105"/>
    </row>
    <row r="8" spans="1:4" ht="14.4">
      <c r="A8" s="123" t="s">
        <v>124</v>
      </c>
      <c r="B8" s="124" t="s">
        <v>136</v>
      </c>
      <c r="C8" s="125" t="s">
        <v>125</v>
      </c>
      <c r="D8" s="125" t="s">
        <v>126</v>
      </c>
    </row>
    <row r="9" spans="1:4" ht="48">
      <c r="A9" s="107">
        <v>1</v>
      </c>
      <c r="B9" s="192" t="s">
        <v>246</v>
      </c>
      <c r="C9" s="193"/>
      <c r="D9" s="193"/>
    </row>
    <row r="10" spans="1:4" ht="72">
      <c r="A10" s="107">
        <f t="shared" ref="A10:A16" si="0">A9+1</f>
        <v>2</v>
      </c>
      <c r="B10" s="192"/>
      <c r="C10" s="193" t="s">
        <v>247</v>
      </c>
      <c r="D10" s="193"/>
    </row>
    <row r="11" spans="1:4" ht="247.95" customHeight="1">
      <c r="A11" s="107">
        <f t="shared" si="0"/>
        <v>3</v>
      </c>
      <c r="B11" s="192"/>
      <c r="C11" s="193"/>
      <c r="D11" s="194" t="s">
        <v>248</v>
      </c>
    </row>
    <row r="12" spans="1:4" ht="126" customHeight="1">
      <c r="A12" s="107">
        <f t="shared" si="0"/>
        <v>4</v>
      </c>
      <c r="B12" s="192"/>
      <c r="C12" s="195" t="s">
        <v>249</v>
      </c>
      <c r="D12" s="193"/>
    </row>
    <row r="13" spans="1:4" ht="179.4" customHeight="1">
      <c r="A13" s="107">
        <f t="shared" si="0"/>
        <v>5</v>
      </c>
      <c r="B13" s="192"/>
      <c r="C13" s="195" t="s">
        <v>250</v>
      </c>
      <c r="D13" s="196"/>
    </row>
    <row r="14" spans="1:4" ht="86.4" customHeight="1">
      <c r="A14" s="107">
        <f t="shared" si="0"/>
        <v>6</v>
      </c>
      <c r="B14" s="197"/>
      <c r="C14" s="198" t="s">
        <v>251</v>
      </c>
      <c r="D14" s="199"/>
    </row>
    <row r="15" spans="1:4" ht="24">
      <c r="A15" s="107">
        <f t="shared" si="0"/>
        <v>7</v>
      </c>
      <c r="B15" s="192"/>
      <c r="C15" s="193" t="s">
        <v>252</v>
      </c>
      <c r="D15" s="200"/>
    </row>
    <row r="16" spans="1:4" ht="28.8">
      <c r="A16" s="201">
        <f t="shared" si="0"/>
        <v>8</v>
      </c>
      <c r="B16" s="202"/>
      <c r="C16" s="203" t="s">
        <v>253</v>
      </c>
      <c r="D16" s="204"/>
    </row>
    <row r="17" spans="1:4" ht="24">
      <c r="A17" s="216">
        <v>9</v>
      </c>
      <c r="B17" s="205"/>
      <c r="C17" s="206" t="s">
        <v>254</v>
      </c>
      <c r="D17" s="204"/>
    </row>
    <row r="18" spans="1:4" ht="24">
      <c r="A18" s="217"/>
      <c r="B18" s="207"/>
      <c r="C18" s="208" t="s">
        <v>255</v>
      </c>
      <c r="D18" s="209"/>
    </row>
    <row r="19" spans="1:4" ht="48">
      <c r="A19" s="217"/>
      <c r="B19" s="207"/>
      <c r="C19" s="209" t="s">
        <v>256</v>
      </c>
      <c r="D19" s="209"/>
    </row>
    <row r="20" spans="1:4" ht="48">
      <c r="A20" s="217"/>
      <c r="B20" s="207"/>
      <c r="C20" s="208" t="s">
        <v>257</v>
      </c>
      <c r="D20" s="208"/>
    </row>
    <row r="21" spans="1:4" ht="36">
      <c r="A21" s="217"/>
      <c r="B21" s="207"/>
      <c r="C21" s="208" t="s">
        <v>258</v>
      </c>
      <c r="D21" s="208"/>
    </row>
    <row r="22" spans="1:4" ht="27.6" customHeight="1">
      <c r="A22" s="218"/>
      <c r="B22" s="210"/>
      <c r="C22" s="211" t="s">
        <v>259</v>
      </c>
      <c r="D22" s="211"/>
    </row>
    <row r="23" spans="1:4" ht="198" customHeight="1">
      <c r="A23" s="212">
        <v>10</v>
      </c>
      <c r="B23" s="213"/>
      <c r="C23" s="214" t="s">
        <v>260</v>
      </c>
      <c r="D23" s="211"/>
    </row>
    <row r="24" spans="1:4" ht="54" customHeight="1"/>
  </sheetData>
  <mergeCells count="2">
    <mergeCell ref="A1:D1"/>
    <mergeCell ref="A17:A22"/>
  </mergeCells>
  <phoneticPr fontId="3"/>
  <printOptions horizontalCentered="1"/>
  <pageMargins left="0.70866141732283472" right="0.70866141732283472" top="0.74803149606299213" bottom="0.35433070866141736" header="0.31496062992125984" footer="0.31496062992125984"/>
  <pageSetup paperSize="9" scale="61"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3"/>
  <sheetViews>
    <sheetView showZeros="0" view="pageBreakPreview" topLeftCell="A19" zoomScale="70" zoomScaleNormal="70" zoomScaleSheetLayoutView="70" workbookViewId="0">
      <selection activeCell="AG9" sqref="AG9:AU9"/>
    </sheetView>
  </sheetViews>
  <sheetFormatPr defaultColWidth="2.21875" defaultRowHeight="12"/>
  <cols>
    <col min="1" max="1" width="2.6640625" style="1" customWidth="1"/>
    <col min="2" max="16384" width="2.21875" style="1"/>
  </cols>
  <sheetData>
    <row r="1" spans="1:49" ht="13.2">
      <c r="AN1" s="106" t="s">
        <v>237</v>
      </c>
      <c r="AO1" s="106"/>
      <c r="AP1" s="106"/>
      <c r="AQ1" s="106"/>
    </row>
    <row r="3" spans="1:49" ht="12" customHeight="1">
      <c r="A3" s="34"/>
      <c r="B3" s="34"/>
      <c r="C3" s="34"/>
      <c r="D3" s="34"/>
      <c r="E3" s="34"/>
      <c r="F3" s="34"/>
      <c r="G3" s="34"/>
      <c r="H3" s="34"/>
      <c r="I3" s="34"/>
      <c r="J3" s="34"/>
      <c r="K3" s="34"/>
      <c r="L3" s="34"/>
      <c r="M3" s="34"/>
      <c r="N3" s="34"/>
      <c r="O3" s="34"/>
      <c r="P3" s="135"/>
      <c r="Q3" s="135"/>
      <c r="R3" s="135"/>
      <c r="S3" s="34"/>
      <c r="T3" s="34"/>
      <c r="U3" s="34"/>
      <c r="V3" s="34"/>
      <c r="W3" s="135"/>
      <c r="X3" s="152"/>
      <c r="Y3" s="152"/>
      <c r="Z3" s="135"/>
      <c r="AA3" s="135"/>
      <c r="AB3" s="135"/>
      <c r="AC3" s="135"/>
      <c r="AD3" s="34"/>
      <c r="AE3" s="34"/>
      <c r="AF3" s="34"/>
      <c r="AG3" s="34"/>
      <c r="AH3" s="34"/>
      <c r="AI3" s="34"/>
      <c r="AJ3" s="34"/>
      <c r="AK3" s="34"/>
      <c r="AL3" s="34"/>
      <c r="AM3" s="34"/>
      <c r="AN3" s="34"/>
      <c r="AO3" s="34"/>
      <c r="AP3" s="34"/>
      <c r="AQ3" s="34"/>
      <c r="AR3" s="34"/>
      <c r="AS3" s="34"/>
      <c r="AT3" s="34"/>
      <c r="AU3" s="34"/>
      <c r="AV3" s="34"/>
      <c r="AW3" s="34"/>
    </row>
    <row r="4" spans="1:49" ht="13.2">
      <c r="A4" s="35"/>
      <c r="B4" s="36"/>
      <c r="C4" s="37"/>
      <c r="D4" s="37"/>
      <c r="E4" s="35"/>
      <c r="F4" s="35"/>
      <c r="G4" s="35"/>
      <c r="H4" s="35"/>
      <c r="I4" s="35"/>
      <c r="J4" s="35"/>
      <c r="K4" s="35"/>
      <c r="L4" s="35"/>
      <c r="M4" s="35"/>
      <c r="N4" s="35"/>
      <c r="O4" s="35"/>
      <c r="P4" s="141"/>
      <c r="Q4" s="141"/>
      <c r="R4" s="141"/>
      <c r="S4" s="35"/>
      <c r="T4" s="35"/>
      <c r="U4" s="35"/>
      <c r="V4" s="35"/>
      <c r="W4" s="141"/>
      <c r="X4" s="154"/>
      <c r="Y4" s="154"/>
      <c r="Z4" s="141"/>
      <c r="AA4" s="141"/>
      <c r="AB4" s="141"/>
      <c r="AC4" s="141"/>
      <c r="AD4" s="35"/>
      <c r="AE4" s="35"/>
      <c r="AF4" s="35"/>
      <c r="AG4" s="35"/>
      <c r="AH4" s="35"/>
      <c r="AI4" s="35"/>
      <c r="AJ4" s="35"/>
      <c r="AK4" s="136" t="s">
        <v>17</v>
      </c>
      <c r="AL4" s="219"/>
      <c r="AM4" s="219"/>
      <c r="AN4" s="135" t="s">
        <v>3</v>
      </c>
      <c r="AO4" s="219"/>
      <c r="AP4" s="219"/>
      <c r="AQ4" s="135" t="s">
        <v>2</v>
      </c>
      <c r="AR4" s="219"/>
      <c r="AS4" s="219"/>
      <c r="AT4" s="34" t="s">
        <v>1</v>
      </c>
      <c r="AW4" s="34"/>
    </row>
    <row r="5" spans="1:49" ht="45" customHeight="1">
      <c r="A5" s="35"/>
      <c r="B5" s="36"/>
      <c r="C5" s="37"/>
      <c r="D5" s="37"/>
      <c r="E5" s="35"/>
      <c r="F5" s="35"/>
      <c r="G5" s="35"/>
      <c r="H5" s="35"/>
      <c r="I5" s="35"/>
      <c r="J5" s="35"/>
      <c r="K5" s="35"/>
      <c r="L5" s="35"/>
      <c r="M5" s="35"/>
      <c r="N5" s="35"/>
      <c r="O5" s="35"/>
      <c r="P5" s="141"/>
      <c r="Q5" s="141"/>
      <c r="R5" s="141"/>
      <c r="S5" s="35"/>
      <c r="T5" s="35"/>
      <c r="U5" s="35"/>
      <c r="V5" s="35"/>
      <c r="W5" s="141"/>
      <c r="X5" s="154"/>
      <c r="Y5" s="154"/>
      <c r="Z5" s="141"/>
      <c r="AA5" s="141"/>
      <c r="AB5" s="141"/>
      <c r="AC5" s="141"/>
      <c r="AD5" s="35"/>
      <c r="AE5" s="35"/>
      <c r="AF5" s="35"/>
      <c r="AG5" s="35"/>
      <c r="AH5" s="35"/>
      <c r="AI5" s="35"/>
      <c r="AJ5" s="35"/>
      <c r="AK5" s="35"/>
      <c r="AL5" s="35"/>
      <c r="AM5" s="35"/>
      <c r="AN5" s="35"/>
      <c r="AO5" s="35"/>
      <c r="AP5" s="35"/>
      <c r="AQ5" s="35"/>
      <c r="AR5" s="35"/>
      <c r="AS5" s="35"/>
      <c r="AT5" s="35"/>
      <c r="AU5" s="35"/>
      <c r="AV5" s="35"/>
      <c r="AW5" s="35"/>
    </row>
    <row r="6" spans="1:49" ht="18" customHeight="1">
      <c r="A6" s="223" t="s">
        <v>222</v>
      </c>
      <c r="B6" s="223"/>
      <c r="C6" s="223"/>
      <c r="D6" s="223"/>
      <c r="E6" s="223"/>
      <c r="F6" s="223"/>
      <c r="G6" s="223"/>
      <c r="H6" s="35"/>
      <c r="I6" s="35" t="s">
        <v>0</v>
      </c>
      <c r="J6" s="35"/>
      <c r="K6" s="35"/>
      <c r="L6" s="35"/>
      <c r="M6" s="35"/>
      <c r="N6" s="35"/>
      <c r="O6" s="35"/>
      <c r="P6" s="141"/>
      <c r="Q6" s="141"/>
      <c r="R6" s="141"/>
      <c r="S6" s="35"/>
      <c r="T6" s="35"/>
      <c r="U6" s="35"/>
      <c r="V6" s="35"/>
      <c r="W6" s="141"/>
      <c r="X6" s="154"/>
      <c r="Y6" s="154"/>
      <c r="Z6" s="141"/>
      <c r="AA6" s="141"/>
      <c r="AB6" s="141"/>
      <c r="AC6" s="141"/>
      <c r="AD6" s="35"/>
      <c r="AE6" s="35"/>
      <c r="AF6" s="35"/>
      <c r="AG6" s="35"/>
      <c r="AH6" s="35"/>
      <c r="AI6" s="35"/>
      <c r="AJ6" s="35"/>
      <c r="AK6" s="35"/>
      <c r="AL6" s="35"/>
      <c r="AM6" s="35"/>
      <c r="AN6" s="35"/>
      <c r="AO6" s="35"/>
      <c r="AP6" s="35"/>
      <c r="AQ6" s="35"/>
      <c r="AR6" s="35"/>
      <c r="AS6" s="35"/>
      <c r="AT6" s="35"/>
      <c r="AU6" s="35"/>
      <c r="AV6" s="35"/>
      <c r="AW6" s="35"/>
    </row>
    <row r="7" spans="1:49" ht="45" customHeight="1">
      <c r="A7" s="39"/>
      <c r="B7" s="39"/>
      <c r="C7" s="39"/>
      <c r="D7" s="39"/>
      <c r="E7" s="39"/>
      <c r="F7" s="39"/>
      <c r="G7" s="39"/>
      <c r="H7" s="35"/>
      <c r="I7" s="35"/>
      <c r="J7" s="35"/>
      <c r="K7" s="35"/>
      <c r="L7" s="35"/>
      <c r="M7" s="35"/>
      <c r="N7" s="35"/>
      <c r="O7" s="35"/>
      <c r="P7" s="141"/>
      <c r="Q7" s="141"/>
      <c r="R7" s="141"/>
      <c r="S7" s="35"/>
      <c r="T7" s="35"/>
      <c r="U7" s="35"/>
      <c r="V7" s="35"/>
      <c r="W7" s="141"/>
      <c r="X7" s="154"/>
      <c r="Y7" s="154"/>
      <c r="Z7" s="141"/>
      <c r="AA7" s="141"/>
      <c r="AB7" s="141"/>
      <c r="AC7" s="141"/>
      <c r="AD7" s="35"/>
      <c r="AE7" s="35"/>
      <c r="AF7" s="35"/>
      <c r="AG7" s="35"/>
      <c r="AH7" s="35"/>
      <c r="AI7" s="35"/>
      <c r="AJ7" s="35"/>
      <c r="AK7" s="35"/>
      <c r="AL7" s="35"/>
      <c r="AM7" s="35"/>
      <c r="AN7" s="35"/>
      <c r="AO7" s="35"/>
      <c r="AP7" s="35"/>
      <c r="AQ7" s="35"/>
      <c r="AR7" s="35"/>
      <c r="AS7" s="35"/>
      <c r="AT7" s="35"/>
      <c r="AU7" s="35"/>
      <c r="AV7" s="35"/>
      <c r="AW7" s="35"/>
    </row>
    <row r="8" spans="1:49" ht="13.2">
      <c r="A8" s="94"/>
      <c r="B8" s="94"/>
      <c r="C8" s="94"/>
      <c r="D8" s="94"/>
      <c r="E8" s="94"/>
      <c r="F8" s="94"/>
      <c r="G8" s="94"/>
      <c r="H8" s="35"/>
      <c r="I8" s="35"/>
      <c r="J8" s="35"/>
      <c r="K8" s="35"/>
      <c r="L8" s="35"/>
      <c r="M8" s="35"/>
      <c r="N8" s="35"/>
      <c r="O8" s="35"/>
      <c r="P8" s="141"/>
      <c r="Q8" s="141"/>
      <c r="R8" s="141"/>
      <c r="S8" s="35"/>
      <c r="T8" s="35"/>
      <c r="U8" s="35"/>
      <c r="V8" s="35"/>
      <c r="W8" s="141"/>
      <c r="X8" s="154"/>
      <c r="Y8" s="154"/>
      <c r="Z8" s="141"/>
      <c r="AA8" s="141"/>
      <c r="AB8" s="141"/>
      <c r="AC8" s="141"/>
      <c r="AD8" s="35"/>
      <c r="AE8" s="35"/>
      <c r="AF8" s="35"/>
      <c r="AG8" s="224" t="s">
        <v>122</v>
      </c>
      <c r="AH8" s="224"/>
      <c r="AI8" s="224"/>
      <c r="AJ8" s="224"/>
      <c r="AK8" s="224"/>
      <c r="AL8" s="224"/>
      <c r="AM8" s="224"/>
      <c r="AN8" s="224"/>
      <c r="AO8" s="224"/>
      <c r="AP8" s="224"/>
      <c r="AQ8" s="224"/>
      <c r="AR8" s="224"/>
      <c r="AS8" s="224"/>
      <c r="AT8" s="224"/>
      <c r="AU8" s="224"/>
      <c r="AV8" s="39"/>
      <c r="AW8" s="35"/>
    </row>
    <row r="9" spans="1:49" ht="18" customHeight="1">
      <c r="A9" s="39"/>
      <c r="B9" s="39"/>
      <c r="C9" s="39"/>
      <c r="D9" s="39"/>
      <c r="E9" s="39"/>
      <c r="F9" s="39"/>
      <c r="G9" s="39"/>
      <c r="H9" s="35"/>
      <c r="I9" s="35"/>
      <c r="J9" s="35"/>
      <c r="K9" s="35"/>
      <c r="L9" s="35"/>
      <c r="M9" s="35"/>
      <c r="N9" s="35"/>
      <c r="O9" s="35"/>
      <c r="P9" s="141"/>
      <c r="Q9" s="141"/>
      <c r="R9" s="141"/>
      <c r="S9" s="35"/>
      <c r="T9" s="35"/>
      <c r="U9" s="35"/>
      <c r="V9" s="35"/>
      <c r="W9" s="141"/>
      <c r="X9" s="154"/>
      <c r="Y9" s="154"/>
      <c r="Z9" s="141"/>
      <c r="AA9" s="141"/>
      <c r="AB9" s="141"/>
      <c r="AC9" s="141"/>
      <c r="AD9" s="35"/>
      <c r="AE9" s="35"/>
      <c r="AF9" s="35"/>
      <c r="AG9" s="224" t="s">
        <v>244</v>
      </c>
      <c r="AH9" s="224"/>
      <c r="AI9" s="224"/>
      <c r="AJ9" s="224"/>
      <c r="AK9" s="224"/>
      <c r="AL9" s="224"/>
      <c r="AM9" s="224"/>
      <c r="AN9" s="224"/>
      <c r="AO9" s="224"/>
      <c r="AP9" s="224"/>
      <c r="AQ9" s="224"/>
      <c r="AR9" s="224"/>
      <c r="AS9" s="224"/>
      <c r="AT9" s="224"/>
      <c r="AU9" s="224"/>
      <c r="AV9" s="100"/>
      <c r="AW9" s="35"/>
    </row>
    <row r="10" spans="1:49" ht="60" customHeight="1">
      <c r="A10" s="39"/>
      <c r="B10" s="39"/>
      <c r="C10" s="39"/>
      <c r="D10" s="39"/>
      <c r="E10" s="39"/>
      <c r="F10" s="39"/>
      <c r="G10" s="39"/>
      <c r="H10" s="35"/>
      <c r="I10" s="35"/>
      <c r="J10" s="35"/>
      <c r="K10" s="35"/>
      <c r="L10" s="35"/>
      <c r="M10" s="35"/>
      <c r="N10" s="35"/>
      <c r="O10" s="35"/>
      <c r="P10" s="141"/>
      <c r="Q10" s="141"/>
      <c r="R10" s="141"/>
      <c r="S10" s="35"/>
      <c r="T10" s="35"/>
      <c r="U10" s="35"/>
      <c r="V10" s="35"/>
      <c r="W10" s="141"/>
      <c r="X10" s="154"/>
      <c r="Y10" s="154"/>
      <c r="Z10" s="141"/>
      <c r="AA10" s="141"/>
      <c r="AB10" s="141"/>
      <c r="AC10" s="141"/>
      <c r="AD10" s="35"/>
      <c r="AE10" s="35"/>
      <c r="AF10" s="35"/>
      <c r="AG10" s="35"/>
      <c r="AH10" s="35"/>
      <c r="AI10" s="35"/>
      <c r="AJ10" s="35"/>
      <c r="AK10" s="35"/>
      <c r="AL10" s="35"/>
      <c r="AM10" s="35"/>
      <c r="AN10" s="35"/>
      <c r="AO10" s="35"/>
      <c r="AP10" s="35"/>
      <c r="AQ10" s="35"/>
      <c r="AR10" s="35"/>
      <c r="AS10" s="35"/>
      <c r="AT10" s="35"/>
      <c r="AU10" s="35"/>
      <c r="AV10" s="35"/>
      <c r="AW10" s="35"/>
    </row>
    <row r="11" spans="1:49" ht="18" customHeight="1">
      <c r="A11" s="220" t="s">
        <v>223</v>
      </c>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149"/>
      <c r="AW11" s="149"/>
    </row>
    <row r="12" spans="1:49" ht="60" customHeight="1">
      <c r="A12" s="35"/>
      <c r="B12" s="36"/>
      <c r="C12" s="37"/>
      <c r="D12" s="37"/>
      <c r="E12" s="35"/>
      <c r="F12" s="35"/>
      <c r="G12" s="35"/>
      <c r="H12" s="35"/>
      <c r="I12" s="35"/>
      <c r="J12" s="35"/>
      <c r="K12" s="35"/>
      <c r="L12" s="35"/>
      <c r="M12" s="35"/>
      <c r="N12" s="35"/>
      <c r="O12" s="35"/>
      <c r="P12" s="141"/>
      <c r="Q12" s="141"/>
      <c r="R12" s="141"/>
      <c r="S12" s="35"/>
      <c r="T12" s="35"/>
      <c r="U12" s="35"/>
      <c r="V12" s="35"/>
      <c r="W12" s="141"/>
      <c r="X12" s="154"/>
      <c r="Y12" s="154"/>
      <c r="Z12" s="141"/>
      <c r="AA12" s="141"/>
      <c r="AB12" s="141"/>
      <c r="AC12" s="141"/>
      <c r="AD12" s="35"/>
      <c r="AE12" s="35"/>
      <c r="AF12" s="35"/>
      <c r="AG12" s="35"/>
      <c r="AH12" s="35"/>
      <c r="AI12" s="35"/>
      <c r="AJ12" s="35"/>
      <c r="AK12" s="35"/>
      <c r="AL12" s="35"/>
      <c r="AM12" s="35"/>
      <c r="AN12" s="35"/>
      <c r="AO12" s="35"/>
      <c r="AP12" s="35"/>
      <c r="AQ12" s="35"/>
      <c r="AR12" s="35"/>
      <c r="AS12" s="35"/>
      <c r="AT12" s="35"/>
      <c r="AU12" s="35"/>
      <c r="AV12" s="35"/>
      <c r="AW12" s="35"/>
    </row>
    <row r="13" spans="1:49" ht="13.2">
      <c r="A13" s="35" t="s">
        <v>224</v>
      </c>
      <c r="B13" s="36"/>
      <c r="C13" s="37"/>
      <c r="D13" s="37"/>
      <c r="E13" s="35"/>
      <c r="F13" s="35"/>
      <c r="G13" s="35"/>
      <c r="H13" s="35"/>
      <c r="I13" s="35"/>
      <c r="J13" s="35"/>
      <c r="K13" s="35"/>
      <c r="L13" s="35"/>
      <c r="M13" s="35"/>
      <c r="N13" s="35"/>
      <c r="O13" s="35"/>
      <c r="P13" s="141"/>
      <c r="Q13" s="141"/>
      <c r="R13" s="141"/>
      <c r="S13" s="35"/>
      <c r="T13" s="35"/>
      <c r="U13" s="35"/>
      <c r="V13" s="35"/>
      <c r="W13" s="141"/>
      <c r="X13" s="154"/>
      <c r="Y13" s="154"/>
      <c r="Z13" s="141"/>
      <c r="AA13" s="141"/>
      <c r="AB13" s="141"/>
      <c r="AC13" s="141"/>
      <c r="AD13" s="35"/>
      <c r="AE13" s="35"/>
      <c r="AF13" s="35"/>
      <c r="AG13" s="35"/>
      <c r="AH13" s="35"/>
      <c r="AI13" s="35"/>
      <c r="AJ13" s="35"/>
      <c r="AK13" s="35"/>
      <c r="AL13" s="35"/>
      <c r="AM13" s="35"/>
      <c r="AN13" s="35"/>
      <c r="AO13" s="35"/>
      <c r="AP13" s="35"/>
      <c r="AQ13" s="35"/>
      <c r="AR13" s="35"/>
      <c r="AS13" s="35"/>
      <c r="AT13" s="35"/>
      <c r="AU13" s="35"/>
      <c r="AV13" s="35"/>
      <c r="AW13" s="35"/>
    </row>
    <row r="14" spans="1:49" ht="57" customHeight="1">
      <c r="A14" s="35"/>
      <c r="B14" s="35"/>
      <c r="C14" s="35"/>
      <c r="D14" s="35"/>
      <c r="E14" s="35"/>
      <c r="F14" s="35"/>
      <c r="G14" s="35"/>
      <c r="H14" s="35"/>
      <c r="I14" s="35"/>
      <c r="J14" s="35"/>
      <c r="K14" s="35"/>
      <c r="L14" s="35"/>
      <c r="M14" s="35"/>
      <c r="N14" s="35"/>
      <c r="O14" s="35"/>
      <c r="P14" s="141"/>
      <c r="Q14" s="141"/>
      <c r="R14" s="141"/>
      <c r="S14" s="35"/>
      <c r="T14" s="35"/>
      <c r="U14" s="35"/>
      <c r="V14" s="35"/>
      <c r="W14" s="141"/>
      <c r="X14" s="154"/>
      <c r="Y14" s="154"/>
      <c r="Z14" s="141"/>
      <c r="AA14" s="141"/>
      <c r="AB14" s="141"/>
      <c r="AC14" s="141"/>
      <c r="AD14" s="35"/>
      <c r="AE14" s="35"/>
      <c r="AF14" s="35"/>
      <c r="AG14" s="35"/>
      <c r="AH14" s="35"/>
      <c r="AI14" s="35"/>
      <c r="AJ14" s="35"/>
      <c r="AK14" s="35"/>
      <c r="AL14" s="35"/>
      <c r="AM14" s="35"/>
      <c r="AN14" s="35"/>
      <c r="AO14" s="35"/>
      <c r="AP14" s="35"/>
      <c r="AQ14" s="35"/>
      <c r="AR14" s="35"/>
      <c r="AS14" s="35"/>
      <c r="AT14" s="35"/>
      <c r="AU14" s="35"/>
      <c r="AV14" s="35"/>
      <c r="AW14" s="35"/>
    </row>
    <row r="15" spans="1:49" ht="13.2">
      <c r="A15" s="35"/>
      <c r="B15" s="235" t="s">
        <v>225</v>
      </c>
      <c r="C15" s="235"/>
      <c r="D15" s="235"/>
      <c r="E15" s="235"/>
      <c r="F15" s="235"/>
      <c r="G15" s="235"/>
      <c r="H15" s="235"/>
      <c r="I15" s="235"/>
      <c r="J15" s="235"/>
      <c r="K15" s="236">
        <f ca="1">SUM(AH18:AL23)</f>
        <v>0</v>
      </c>
      <c r="L15" s="236"/>
      <c r="M15" s="236"/>
      <c r="N15" s="236"/>
      <c r="O15" s="236"/>
      <c r="P15" s="236"/>
      <c r="Q15" s="236"/>
      <c r="R15" s="236"/>
      <c r="S15" s="236"/>
      <c r="T15" s="236"/>
      <c r="U15" s="236"/>
      <c r="V15" s="38" t="s">
        <v>12</v>
      </c>
      <c r="W15" s="142"/>
      <c r="X15" s="155"/>
      <c r="Y15" s="155"/>
      <c r="Z15" s="142"/>
      <c r="AA15" s="142"/>
      <c r="AB15" s="142"/>
      <c r="AC15" s="142"/>
      <c r="AD15" s="38"/>
      <c r="AE15" s="35"/>
      <c r="AF15" s="35"/>
      <c r="AG15" s="35"/>
      <c r="AH15" s="35"/>
      <c r="AI15" s="35"/>
      <c r="AJ15" s="35"/>
      <c r="AK15" s="35"/>
      <c r="AL15" s="35"/>
      <c r="AM15" s="35"/>
      <c r="AN15" s="35"/>
      <c r="AO15" s="35"/>
      <c r="AP15" s="35"/>
      <c r="AQ15" s="35"/>
      <c r="AR15" s="35"/>
      <c r="AS15" s="35"/>
      <c r="AT15" s="35"/>
      <c r="AU15" s="35"/>
      <c r="AV15" s="35"/>
      <c r="AW15" s="35"/>
    </row>
    <row r="16" spans="1:49" ht="7.5" customHeight="1">
      <c r="A16" s="35"/>
      <c r="B16" s="38"/>
      <c r="C16" s="38"/>
      <c r="D16" s="38"/>
      <c r="E16" s="38"/>
      <c r="F16" s="38"/>
      <c r="G16" s="38"/>
      <c r="H16" s="38"/>
      <c r="I16" s="38"/>
      <c r="J16" s="38"/>
      <c r="K16" s="38"/>
      <c r="L16" s="38"/>
      <c r="M16" s="38"/>
      <c r="N16" s="38"/>
      <c r="O16" s="38"/>
      <c r="P16" s="142"/>
      <c r="Q16" s="142"/>
      <c r="R16" s="142"/>
      <c r="S16" s="38"/>
      <c r="T16" s="38"/>
      <c r="U16" s="38"/>
      <c r="V16" s="38"/>
      <c r="W16" s="142"/>
      <c r="X16" s="155"/>
      <c r="Y16" s="155"/>
      <c r="Z16" s="142"/>
      <c r="AA16" s="142"/>
      <c r="AB16" s="142"/>
      <c r="AC16" s="142"/>
      <c r="AD16" s="38"/>
      <c r="AE16" s="35"/>
      <c r="AF16" s="35"/>
      <c r="AG16" s="35"/>
      <c r="AH16" s="35"/>
      <c r="AI16" s="35"/>
      <c r="AJ16" s="35"/>
      <c r="AK16" s="35"/>
      <c r="AL16" s="35"/>
      <c r="AM16" s="35"/>
      <c r="AN16" s="35"/>
      <c r="AO16" s="35"/>
      <c r="AP16" s="35"/>
      <c r="AQ16" s="35"/>
      <c r="AR16" s="35"/>
      <c r="AS16" s="35"/>
      <c r="AT16" s="35"/>
      <c r="AU16" s="35"/>
      <c r="AV16" s="35"/>
      <c r="AW16" s="35"/>
    </row>
    <row r="17" spans="1:49" ht="13.2">
      <c r="A17" s="35"/>
      <c r="B17" s="143" t="s">
        <v>196</v>
      </c>
      <c r="D17" s="38"/>
      <c r="E17" s="38"/>
      <c r="F17" s="38"/>
      <c r="G17" s="38"/>
      <c r="H17" s="38"/>
      <c r="I17" s="38"/>
      <c r="L17" s="38"/>
      <c r="M17" s="38"/>
      <c r="N17" s="38"/>
      <c r="O17" s="38"/>
      <c r="P17" s="142"/>
      <c r="Q17" s="142"/>
      <c r="R17" s="142"/>
      <c r="S17" s="38"/>
      <c r="T17" s="38"/>
      <c r="U17" s="38"/>
      <c r="V17" s="38"/>
      <c r="W17" s="142"/>
      <c r="X17" s="155"/>
      <c r="Y17" s="155"/>
      <c r="Z17" s="142"/>
      <c r="AA17" s="142"/>
      <c r="AB17" s="142"/>
      <c r="AC17" s="142"/>
      <c r="AD17" s="38"/>
      <c r="AE17" s="35"/>
      <c r="AF17" s="35"/>
      <c r="AG17" s="35"/>
      <c r="AH17" s="35"/>
      <c r="AI17" s="35"/>
      <c r="AJ17" s="35"/>
      <c r="AK17" s="35"/>
      <c r="AL17" s="35"/>
      <c r="AM17" s="35"/>
      <c r="AN17" s="35"/>
      <c r="AO17" s="35"/>
      <c r="AP17" s="35"/>
      <c r="AQ17" s="35"/>
      <c r="AR17" s="35"/>
      <c r="AS17" s="35"/>
      <c r="AT17" s="35"/>
      <c r="AU17" s="35"/>
      <c r="AV17" s="35"/>
      <c r="AW17" s="35"/>
    </row>
    <row r="18" spans="1:49" ht="13.2">
      <c r="A18" s="35"/>
      <c r="B18" s="38"/>
      <c r="C18" s="221" t="s">
        <v>197</v>
      </c>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2">
        <f ca="1">SUM('（第３号様式別紙１）実績額一覧'!H5:H19)</f>
        <v>0</v>
      </c>
      <c r="AI18" s="222"/>
      <c r="AJ18" s="222"/>
      <c r="AK18" s="222"/>
      <c r="AL18" s="222"/>
      <c r="AM18" s="35" t="s">
        <v>12</v>
      </c>
      <c r="AN18" s="35"/>
      <c r="AO18" s="35"/>
      <c r="AP18" s="35"/>
      <c r="AQ18" s="35"/>
      <c r="AR18" s="35"/>
      <c r="AS18" s="35"/>
      <c r="AT18" s="35"/>
      <c r="AU18" s="35"/>
      <c r="AV18" s="35"/>
      <c r="AW18" s="35"/>
    </row>
    <row r="19" spans="1:49" ht="13.2">
      <c r="A19" s="35"/>
      <c r="B19" s="38"/>
      <c r="C19" s="221" t="s">
        <v>201</v>
      </c>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2">
        <f ca="1">SUM('（第３号様式別紙１）実績額一覧'!J5:J19)</f>
        <v>0</v>
      </c>
      <c r="AI19" s="222"/>
      <c r="AJ19" s="222"/>
      <c r="AK19" s="222"/>
      <c r="AL19" s="222"/>
      <c r="AM19" s="35" t="s">
        <v>12</v>
      </c>
      <c r="AN19" s="35"/>
      <c r="AO19" s="35"/>
      <c r="AP19" s="35"/>
      <c r="AQ19" s="35"/>
      <c r="AR19" s="35"/>
      <c r="AS19" s="35"/>
      <c r="AT19" s="35"/>
      <c r="AU19" s="35"/>
      <c r="AV19" s="35"/>
      <c r="AW19" s="35"/>
    </row>
    <row r="20" spans="1:49" ht="13.2">
      <c r="A20" s="141"/>
      <c r="B20" s="142"/>
      <c r="C20" s="221" t="s">
        <v>202</v>
      </c>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2">
        <f ca="1">SUM('（第３号様式別紙１）実績額一覧'!K5:K19)</f>
        <v>0</v>
      </c>
      <c r="AI20" s="222"/>
      <c r="AJ20" s="222"/>
      <c r="AK20" s="222"/>
      <c r="AL20" s="222"/>
      <c r="AM20" s="141" t="s">
        <v>12</v>
      </c>
      <c r="AN20" s="141"/>
      <c r="AO20" s="141"/>
      <c r="AP20" s="141"/>
      <c r="AQ20" s="141"/>
      <c r="AR20" s="141"/>
      <c r="AS20" s="141"/>
      <c r="AT20" s="141"/>
      <c r="AU20" s="141"/>
      <c r="AV20" s="141"/>
      <c r="AW20" s="141"/>
    </row>
    <row r="21" spans="1:49" ht="13.2">
      <c r="A21" s="35"/>
      <c r="B21" s="38"/>
      <c r="C21" s="221" t="s">
        <v>207</v>
      </c>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f ca="1">SUM('（第３号様式別紙１）実績額一覧'!L5:L19)</f>
        <v>0</v>
      </c>
      <c r="AI21" s="222"/>
      <c r="AJ21" s="222"/>
      <c r="AK21" s="222"/>
      <c r="AL21" s="222"/>
      <c r="AM21" s="35" t="s">
        <v>12</v>
      </c>
      <c r="AN21" s="35"/>
      <c r="AO21" s="35"/>
      <c r="AP21" s="35"/>
      <c r="AQ21" s="35"/>
      <c r="AR21" s="35"/>
      <c r="AS21" s="35"/>
      <c r="AT21" s="35"/>
      <c r="AU21" s="35"/>
      <c r="AV21" s="35"/>
      <c r="AW21" s="35"/>
    </row>
    <row r="22" spans="1:49" ht="13.2">
      <c r="A22" s="141"/>
      <c r="B22" s="142"/>
      <c r="C22" s="144"/>
      <c r="D22" s="144" t="s">
        <v>205</v>
      </c>
      <c r="E22" s="144"/>
      <c r="F22" s="144"/>
      <c r="G22" s="144"/>
      <c r="H22" s="144"/>
      <c r="I22" s="144"/>
      <c r="J22" s="144"/>
      <c r="K22" s="144"/>
      <c r="L22" s="144"/>
      <c r="M22" s="144"/>
      <c r="N22" s="144"/>
      <c r="O22" s="144"/>
      <c r="P22" s="144"/>
      <c r="Q22" s="144"/>
      <c r="R22" s="144"/>
      <c r="S22" s="144"/>
      <c r="T22" s="144"/>
      <c r="U22" s="144"/>
      <c r="V22" s="144"/>
      <c r="W22" s="144"/>
      <c r="X22" s="153"/>
      <c r="Y22" s="153"/>
      <c r="Z22" s="144"/>
      <c r="AA22" s="144"/>
      <c r="AB22" s="144"/>
      <c r="AC22" s="144"/>
      <c r="AD22" s="144"/>
      <c r="AE22" s="144"/>
      <c r="AF22" s="144"/>
      <c r="AG22" s="144"/>
      <c r="AH22" s="145"/>
      <c r="AI22" s="145"/>
      <c r="AJ22" s="145"/>
      <c r="AK22" s="145"/>
      <c r="AL22" s="145"/>
      <c r="AM22" s="141"/>
      <c r="AN22" s="141"/>
      <c r="AO22" s="141"/>
      <c r="AP22" s="141"/>
      <c r="AQ22" s="141"/>
      <c r="AR22" s="141"/>
      <c r="AS22" s="141"/>
      <c r="AT22" s="141"/>
      <c r="AU22" s="141"/>
      <c r="AV22" s="141"/>
      <c r="AW22" s="141"/>
    </row>
    <row r="23" spans="1:49" ht="13.2">
      <c r="A23" s="35"/>
      <c r="B23" s="38"/>
      <c r="C23" s="221" t="s">
        <v>206</v>
      </c>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2">
        <f ca="1">SUM('（第３号様式別紙１）実績額一覧'!M5:M19)</f>
        <v>0</v>
      </c>
      <c r="AI23" s="222"/>
      <c r="AJ23" s="222"/>
      <c r="AK23" s="222"/>
      <c r="AL23" s="222"/>
      <c r="AM23" s="35" t="s">
        <v>12</v>
      </c>
      <c r="AN23" s="35"/>
      <c r="AO23" s="35"/>
      <c r="AP23" s="35"/>
      <c r="AQ23" s="35"/>
      <c r="AR23" s="35"/>
      <c r="AS23" s="35"/>
      <c r="AT23" s="35"/>
      <c r="AU23" s="35"/>
      <c r="AV23" s="35"/>
      <c r="AW23" s="35"/>
    </row>
    <row r="24" spans="1:49" ht="13.2">
      <c r="A24" s="35"/>
      <c r="B24" s="35"/>
      <c r="C24" s="35"/>
      <c r="D24" s="35"/>
      <c r="E24" s="35"/>
      <c r="F24" s="35"/>
      <c r="G24" s="35"/>
      <c r="H24" s="35"/>
      <c r="I24" s="35"/>
      <c r="J24" s="35"/>
      <c r="K24" s="35"/>
      <c r="L24" s="35"/>
      <c r="M24" s="38"/>
      <c r="N24" s="38"/>
      <c r="O24" s="38"/>
      <c r="P24" s="142"/>
      <c r="Q24" s="142"/>
      <c r="R24" s="142"/>
      <c r="S24" s="38"/>
      <c r="T24" s="38"/>
      <c r="U24" s="38"/>
      <c r="V24" s="38"/>
      <c r="W24" s="142"/>
      <c r="X24" s="155"/>
      <c r="Y24" s="155"/>
      <c r="Z24" s="142"/>
      <c r="AA24" s="142"/>
      <c r="AB24" s="142"/>
      <c r="AC24" s="142"/>
      <c r="AD24" s="38"/>
      <c r="AE24" s="35"/>
      <c r="AF24" s="35"/>
      <c r="AG24" s="35"/>
      <c r="AH24" s="35"/>
      <c r="AI24" s="35"/>
      <c r="AJ24" s="35"/>
      <c r="AK24" s="35"/>
      <c r="AL24" s="35"/>
      <c r="AM24" s="35"/>
      <c r="AN24" s="35"/>
      <c r="AO24" s="35"/>
      <c r="AP24" s="35"/>
      <c r="AQ24" s="35"/>
      <c r="AR24" s="35"/>
      <c r="AS24" s="35"/>
      <c r="AT24" s="35"/>
      <c r="AU24" s="35"/>
      <c r="AV24" s="35"/>
      <c r="AW24" s="35"/>
    </row>
    <row r="25" spans="1:49" ht="13.2">
      <c r="A25" s="35"/>
      <c r="B25" s="35"/>
      <c r="C25" s="35"/>
      <c r="D25" s="35"/>
      <c r="E25" s="35"/>
      <c r="F25" s="35"/>
      <c r="G25" s="35"/>
      <c r="H25" s="35"/>
      <c r="I25" s="35"/>
      <c r="J25" s="35"/>
      <c r="K25" s="35"/>
      <c r="L25" s="35"/>
      <c r="M25" s="38"/>
      <c r="N25" s="38"/>
      <c r="O25" s="38"/>
      <c r="P25" s="142"/>
      <c r="Q25" s="142"/>
      <c r="R25" s="142"/>
      <c r="S25" s="38"/>
      <c r="T25" s="38"/>
      <c r="U25" s="38"/>
      <c r="V25" s="38"/>
      <c r="W25" s="142"/>
      <c r="X25" s="155"/>
      <c r="Y25" s="155"/>
      <c r="Z25" s="142"/>
      <c r="AA25" s="142"/>
      <c r="AB25" s="142"/>
      <c r="AC25" s="142"/>
      <c r="AD25" s="38"/>
      <c r="AE25" s="35"/>
      <c r="AF25" s="35"/>
      <c r="AG25" s="35"/>
      <c r="AH25" s="35"/>
      <c r="AI25" s="35"/>
      <c r="AJ25" s="35"/>
      <c r="AK25" s="35"/>
      <c r="AL25" s="35"/>
      <c r="AM25" s="35"/>
      <c r="AN25" s="35"/>
      <c r="AO25" s="35"/>
      <c r="AP25" s="35"/>
      <c r="AQ25" s="35"/>
      <c r="AR25" s="35"/>
      <c r="AS25" s="35"/>
      <c r="AT25" s="35"/>
      <c r="AU25" s="35"/>
      <c r="AV25" s="35"/>
      <c r="AW25" s="35"/>
    </row>
    <row r="26" spans="1:49" ht="13.2">
      <c r="A26" s="35"/>
      <c r="B26" s="35" t="s">
        <v>198</v>
      </c>
      <c r="C26" s="35"/>
      <c r="D26" s="35"/>
      <c r="E26" s="35"/>
      <c r="F26" s="35"/>
      <c r="G26" s="35"/>
      <c r="H26" s="35"/>
      <c r="I26" s="35"/>
      <c r="J26" s="35"/>
      <c r="K26" s="35"/>
      <c r="L26" s="35"/>
      <c r="M26" s="38"/>
      <c r="N26" s="38"/>
      <c r="O26" s="38"/>
      <c r="P26" s="142"/>
      <c r="Q26" s="142"/>
      <c r="R26" s="142"/>
      <c r="S26" s="38"/>
      <c r="T26" s="38"/>
      <c r="U26" s="38"/>
      <c r="V26" s="38"/>
      <c r="W26" s="142"/>
      <c r="X26" s="155"/>
      <c r="Y26" s="155"/>
      <c r="Z26" s="142"/>
      <c r="AA26" s="142"/>
      <c r="AB26" s="142"/>
      <c r="AC26" s="142"/>
      <c r="AD26" s="38"/>
      <c r="AE26" s="35"/>
      <c r="AF26" s="35"/>
      <c r="AG26" s="35"/>
      <c r="AH26" s="35"/>
      <c r="AI26" s="35"/>
      <c r="AJ26" s="35"/>
      <c r="AK26" s="35"/>
      <c r="AL26" s="35"/>
      <c r="AM26" s="35"/>
      <c r="AN26" s="35"/>
      <c r="AO26" s="35"/>
      <c r="AP26" s="35"/>
      <c r="AQ26" s="35"/>
      <c r="AR26" s="35"/>
      <c r="AS26" s="35"/>
      <c r="AT26" s="35"/>
      <c r="AU26" s="35"/>
      <c r="AV26" s="35"/>
      <c r="AW26" s="35"/>
    </row>
    <row r="27" spans="1:49" ht="13.2">
      <c r="A27" s="40"/>
      <c r="B27" s="35" t="s">
        <v>238</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5.75" customHeight="1">
      <c r="A28" s="40"/>
      <c r="B28" s="35" t="s">
        <v>226</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ht="15.75" customHeight="1">
      <c r="A29" s="40"/>
      <c r="B29" s="35" t="s">
        <v>239</v>
      </c>
      <c r="C29" s="40"/>
      <c r="D29" s="35"/>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ht="13.2">
      <c r="A30" s="40"/>
      <c r="B30" s="35" t="s">
        <v>240</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row>
    <row r="41" spans="1:49">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row>
    <row r="42" spans="1:49">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t="s">
        <v>127</v>
      </c>
      <c r="AF42" s="40"/>
      <c r="AG42" s="40"/>
      <c r="AH42" s="40"/>
      <c r="AI42" s="40"/>
      <c r="AJ42" s="40"/>
      <c r="AK42" s="40"/>
      <c r="AL42" s="40"/>
      <c r="AM42" s="40"/>
      <c r="AN42" s="40"/>
      <c r="AO42" s="40"/>
      <c r="AP42" s="40"/>
      <c r="AQ42" s="40"/>
      <c r="AR42" s="40"/>
      <c r="AS42" s="40"/>
      <c r="AT42" s="40"/>
      <c r="AU42" s="40"/>
      <c r="AV42" s="40"/>
      <c r="AW42" s="40"/>
    </row>
    <row r="43" spans="1:49" ht="6"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H43" s="40"/>
      <c r="AJ43" s="40"/>
      <c r="AK43" s="40"/>
      <c r="AL43" s="40"/>
      <c r="AM43" s="40"/>
      <c r="AN43" s="40"/>
      <c r="AO43" s="40"/>
      <c r="AP43" s="40"/>
      <c r="AQ43" s="40"/>
      <c r="AR43" s="40"/>
      <c r="AS43" s="40"/>
      <c r="AT43" s="40"/>
      <c r="AU43" s="40"/>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33" t="s">
        <v>129</v>
      </c>
      <c r="AF44" s="234"/>
      <c r="AG44" s="234"/>
      <c r="AH44" s="234"/>
      <c r="AI44" s="234"/>
      <c r="AJ44" s="234"/>
      <c r="AK44" s="234"/>
      <c r="AL44" s="109"/>
      <c r="AM44" s="225"/>
      <c r="AN44" s="225"/>
      <c r="AO44" s="225"/>
      <c r="AP44" s="225"/>
      <c r="AQ44" s="225"/>
      <c r="AR44" s="225"/>
      <c r="AS44" s="225"/>
      <c r="AT44" s="225"/>
      <c r="AU44" s="225"/>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33" t="s">
        <v>130</v>
      </c>
      <c r="AF45" s="234"/>
      <c r="AG45" s="234"/>
      <c r="AH45" s="234"/>
      <c r="AI45" s="234"/>
      <c r="AJ45" s="234"/>
      <c r="AK45" s="234"/>
      <c r="AL45" s="109"/>
      <c r="AM45" s="225"/>
      <c r="AN45" s="225"/>
      <c r="AO45" s="225"/>
      <c r="AP45" s="225"/>
      <c r="AQ45" s="225"/>
      <c r="AR45" s="225"/>
      <c r="AS45" s="225"/>
      <c r="AT45" s="225"/>
      <c r="AU45" s="225"/>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226" t="s">
        <v>131</v>
      </c>
      <c r="AF46" s="227"/>
      <c r="AG46" s="227"/>
      <c r="AH46" s="108"/>
      <c r="AI46" s="230" t="s">
        <v>128</v>
      </c>
      <c r="AJ46" s="231"/>
      <c r="AK46" s="231"/>
      <c r="AL46" s="232"/>
      <c r="AM46" s="225"/>
      <c r="AN46" s="225"/>
      <c r="AO46" s="225"/>
      <c r="AP46" s="225"/>
      <c r="AQ46" s="225"/>
      <c r="AR46" s="225"/>
      <c r="AS46" s="225"/>
      <c r="AT46" s="225"/>
      <c r="AU46" s="225"/>
      <c r="AV46" s="40"/>
      <c r="AW46" s="40"/>
    </row>
    <row r="47" spans="1:49" ht="18.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228"/>
      <c r="AF47" s="229"/>
      <c r="AG47" s="229"/>
      <c r="AH47" s="110"/>
      <c r="AI47" s="230" t="s">
        <v>132</v>
      </c>
      <c r="AJ47" s="231"/>
      <c r="AK47" s="231"/>
      <c r="AL47" s="232"/>
      <c r="AM47" s="225"/>
      <c r="AN47" s="225"/>
      <c r="AO47" s="225"/>
      <c r="AP47" s="225"/>
      <c r="AQ47" s="225"/>
      <c r="AR47" s="225"/>
      <c r="AS47" s="225"/>
      <c r="AT47" s="225"/>
      <c r="AU47" s="225"/>
      <c r="AV47" s="40"/>
      <c r="AW47" s="40"/>
    </row>
    <row r="48" spans="1:49" ht="18.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row r="52" spans="1:49">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row>
    <row r="53" spans="1:49">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row>
  </sheetData>
  <sheetProtection password="EF99" sheet="1" selectLockedCells="1"/>
  <mergeCells count="28">
    <mergeCell ref="C21:AG21"/>
    <mergeCell ref="AH21:AL21"/>
    <mergeCell ref="C23:AG23"/>
    <mergeCell ref="AH23:AL23"/>
    <mergeCell ref="B15:J15"/>
    <mergeCell ref="K15:U15"/>
    <mergeCell ref="C18:AG18"/>
    <mergeCell ref="AH18:AL18"/>
    <mergeCell ref="C19:AG19"/>
    <mergeCell ref="AH19:AL19"/>
    <mergeCell ref="AM47:AU47"/>
    <mergeCell ref="AE46:AG47"/>
    <mergeCell ref="AI46:AL46"/>
    <mergeCell ref="AI47:AL47"/>
    <mergeCell ref="AE44:AK44"/>
    <mergeCell ref="AE45:AK45"/>
    <mergeCell ref="AM44:AU44"/>
    <mergeCell ref="AM45:AU45"/>
    <mergeCell ref="AM46:AU46"/>
    <mergeCell ref="AL4:AM4"/>
    <mergeCell ref="AO4:AP4"/>
    <mergeCell ref="AR4:AS4"/>
    <mergeCell ref="A11:AU11"/>
    <mergeCell ref="C20:AG20"/>
    <mergeCell ref="AH20:AL20"/>
    <mergeCell ref="A6:G6"/>
    <mergeCell ref="AG8:AU8"/>
    <mergeCell ref="AG9:AU9"/>
  </mergeCells>
  <phoneticPr fontId="3"/>
  <printOptions horizontalCentered="1"/>
  <pageMargins left="0.70866141732283472" right="0.70866141732283472" top="0.94488188976377963" bottom="0.74803149606299213" header="0.31496062992125984" footer="0.31496062992125984"/>
  <pageSetup paperSize="9" scale="83" orientation="portrait" cellComments="asDisplayed" r:id="rId1"/>
  <colBreaks count="1" manualBreakCount="1">
    <brk id="47" min="2" max="5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6"/>
  <sheetViews>
    <sheetView showZeros="0" zoomScaleNormal="100" zoomScaleSheetLayoutView="100" workbookViewId="0">
      <selection activeCell="B7" sqref="B7"/>
    </sheetView>
  </sheetViews>
  <sheetFormatPr defaultColWidth="2.21875" defaultRowHeight="13.2"/>
  <cols>
    <col min="1" max="1" width="3.109375" style="7" customWidth="1"/>
    <col min="2" max="2" width="30.21875" style="7" customWidth="1"/>
    <col min="3" max="3" width="12.88671875" style="7" customWidth="1"/>
    <col min="4" max="4" width="20.88671875" style="7" customWidth="1"/>
    <col min="5" max="5" width="13.88671875" style="7" bestFit="1" customWidth="1"/>
    <col min="6" max="6" width="20.88671875" style="7" customWidth="1"/>
    <col min="7" max="7" width="13.88671875" style="7" customWidth="1"/>
    <col min="8" max="8" width="11.21875" style="7" customWidth="1"/>
    <col min="9" max="9" width="7.33203125" style="7" bestFit="1" customWidth="1"/>
    <col min="10" max="14" width="11.21875" style="7" customWidth="1"/>
    <col min="15" max="15" width="4.44140625" style="7" bestFit="1" customWidth="1"/>
    <col min="16" max="16384" width="2.21875" style="7"/>
  </cols>
  <sheetData>
    <row r="1" spans="1:38">
      <c r="A1" s="7" t="s">
        <v>241</v>
      </c>
    </row>
    <row r="2" spans="1:38">
      <c r="A2" s="97"/>
    </row>
    <row r="3" spans="1:38" ht="18" customHeight="1">
      <c r="A3" s="237" t="s">
        <v>121</v>
      </c>
      <c r="B3" s="239" t="s">
        <v>14</v>
      </c>
      <c r="C3" s="238" t="s">
        <v>22</v>
      </c>
      <c r="D3" s="239" t="s">
        <v>15</v>
      </c>
      <c r="E3" s="239" t="s">
        <v>4</v>
      </c>
      <c r="F3" s="243" t="s">
        <v>52</v>
      </c>
      <c r="G3" s="245" t="s">
        <v>208</v>
      </c>
      <c r="H3" s="249" t="s">
        <v>229</v>
      </c>
      <c r="I3" s="249"/>
      <c r="J3" s="249"/>
      <c r="K3" s="249"/>
      <c r="L3" s="249"/>
      <c r="M3" s="249"/>
      <c r="N3" s="250"/>
      <c r="O3" s="247" t="s">
        <v>123</v>
      </c>
    </row>
    <row r="4" spans="1:38" ht="43.2">
      <c r="A4" s="237"/>
      <c r="B4" s="239"/>
      <c r="C4" s="238"/>
      <c r="D4" s="239"/>
      <c r="E4" s="239"/>
      <c r="F4" s="244"/>
      <c r="G4" s="246"/>
      <c r="H4" s="96" t="s">
        <v>181</v>
      </c>
      <c r="I4" s="96" t="s">
        <v>120</v>
      </c>
      <c r="J4" s="96" t="s">
        <v>180</v>
      </c>
      <c r="K4" s="131" t="s">
        <v>179</v>
      </c>
      <c r="L4" s="96" t="s">
        <v>46</v>
      </c>
      <c r="M4" s="95" t="s">
        <v>47</v>
      </c>
      <c r="N4" s="121" t="s">
        <v>16</v>
      </c>
      <c r="O4" s="248"/>
    </row>
    <row r="5" spans="1:38" ht="22.5" customHeight="1" thickBot="1">
      <c r="A5" s="174">
        <v>1</v>
      </c>
      <c r="B5" s="140">
        <f ca="1">IFERROR(INDIRECT("個票"&amp;$A5&amp;"！$t$7"),"")</f>
        <v>0</v>
      </c>
      <c r="C5" s="140">
        <f ca="1">IFERROR(INDIRECT("個票"&amp;$A5&amp;"！$h$7"),"")</f>
        <v>0</v>
      </c>
      <c r="D5" s="140">
        <f ca="1">IFERROR(INDIRECT("個票"&amp;$A5&amp;"！$l$10"),"")</f>
        <v>0</v>
      </c>
      <c r="E5" s="140">
        <f ca="1">IFERROR(INDIRECT("個票"&amp;$A5&amp;"！$w$9"),"")</f>
        <v>0</v>
      </c>
      <c r="F5" s="140" t="str">
        <f ca="1">IFERROR(INDIRECT("個票"&amp;$A5&amp;"！$ｄ$9")&amp;INDIRECT("個票"&amp;$A5&amp;"！$ｈ$9"),"")</f>
        <v/>
      </c>
      <c r="G5" s="176" t="str">
        <f ca="1">IF(N5&gt;0,'(第３号様式）実績報告書'!$AG$8,"")</f>
        <v/>
      </c>
      <c r="H5" s="101">
        <f ca="1">IFERROR(INDIRECT("個票"&amp;$A5&amp;"！$ai$21"),"")</f>
        <v>0</v>
      </c>
      <c r="I5" s="102">
        <f ca="1">IFERROR(INDIRECT("個票"&amp;$A5&amp;"！$ao$22"),"")</f>
        <v>0</v>
      </c>
      <c r="J5" s="101" t="str">
        <f ca="1">IFERROR(INDIRECT("個票"&amp;$A5&amp;"！$ai$24"),"")</f>
        <v/>
      </c>
      <c r="K5" s="101" t="str">
        <f ca="1">IFERROR(INDIRECT("個票"&amp;$A5&amp;"！$ai$40"),"")</f>
        <v/>
      </c>
      <c r="L5" s="101">
        <f ca="1">IFERROR(INDIRECT("個票"&amp;$A5&amp;"！$ai$52"),"")</f>
        <v>0</v>
      </c>
      <c r="M5" s="103" t="str">
        <f ca="1">IFERROR(INDIRECT("個票"&amp;$A5&amp;"！$ai$57"),"")</f>
        <v/>
      </c>
      <c r="N5" s="101">
        <f ca="1">SUM(H5,J5,,K5,L5,M5)</f>
        <v>0</v>
      </c>
      <c r="O5" s="173"/>
    </row>
    <row r="6" spans="1:38" ht="22.5" customHeight="1" thickBot="1">
      <c r="A6" s="174">
        <v>2</v>
      </c>
      <c r="B6" s="140" t="str">
        <f t="shared" ref="B6:B19" ca="1" si="0">IFERROR(INDIRECT("個票"&amp;$A6&amp;"！$t$7"),"")</f>
        <v/>
      </c>
      <c r="C6" s="140" t="str">
        <f t="shared" ref="C6:C19" ca="1" si="1">IFERROR(INDIRECT("個票"&amp;$A6&amp;"！$h$7"),"")</f>
        <v/>
      </c>
      <c r="D6" s="140" t="str">
        <f t="shared" ref="D6:D19" ca="1" si="2">IFERROR(INDIRECT("個票"&amp;$A6&amp;"！$l$10"),"")</f>
        <v/>
      </c>
      <c r="E6" s="140" t="str">
        <f t="shared" ref="E6:E19" ca="1" si="3">IFERROR(INDIRECT("個票"&amp;$A6&amp;"！$w$9"),"")</f>
        <v/>
      </c>
      <c r="F6" s="140" t="str">
        <f t="shared" ref="F6:F19" ca="1" si="4">IFERROR(INDIRECT("個票"&amp;$A6&amp;"！$ｄ$9")&amp;INDIRECT("個票"&amp;$A6&amp;"！$ｈ$9"),"")</f>
        <v/>
      </c>
      <c r="G6" s="176" t="str">
        <f ca="1">IF(N6&gt;0,'(第３号様式）実績報告書'!$AG$8,"")</f>
        <v/>
      </c>
      <c r="H6" s="101" t="str">
        <f t="shared" ref="H6:H19" ca="1" si="5">IFERROR(INDIRECT("個票"&amp;$A6&amp;"！$ai$21"),"")</f>
        <v/>
      </c>
      <c r="I6" s="102" t="str">
        <f t="shared" ref="I6:I19" ca="1" si="6">IFERROR(INDIRECT("個票"&amp;$A6&amp;"！$ao$22"),"")</f>
        <v/>
      </c>
      <c r="J6" s="101" t="str">
        <f t="shared" ref="J6:J19" ca="1" si="7">IFERROR(INDIRECT("個票"&amp;$A6&amp;"！$ai$24"),"")</f>
        <v/>
      </c>
      <c r="K6" s="101" t="str">
        <f t="shared" ref="K6:K19" ca="1" si="8">IFERROR(INDIRECT("個票"&amp;$A6&amp;"！$ai$40"),"")</f>
        <v/>
      </c>
      <c r="L6" s="101" t="str">
        <f t="shared" ref="L6:L19" ca="1" si="9">IFERROR(INDIRECT("個票"&amp;$A6&amp;"！$ai$52"),"")</f>
        <v/>
      </c>
      <c r="M6" s="103" t="str">
        <f t="shared" ref="M6:M19" ca="1" si="10">IFERROR(INDIRECT("個票"&amp;$A6&amp;"！$ai$57"),"")</f>
        <v/>
      </c>
      <c r="N6" s="101">
        <f t="shared" ref="N6:N19" ca="1" si="11">SUM(H6,J6,,K6,L6,M6)</f>
        <v>0</v>
      </c>
      <c r="O6" s="173"/>
      <c r="S6" s="240" t="str">
        <f ca="1">IF(_xlfn.SHEETS()-5=COUNTIF(N5:N19,"&gt;0"),"○","！（本表の事業所数と個票の枚数が一致しません）")</f>
        <v>！（本表の事業所数と個票の枚数が一致しません）</v>
      </c>
      <c r="T6" s="241"/>
      <c r="U6" s="241"/>
      <c r="V6" s="241"/>
      <c r="W6" s="241"/>
      <c r="X6" s="241"/>
      <c r="Y6" s="241"/>
      <c r="Z6" s="241"/>
      <c r="AA6" s="241"/>
      <c r="AB6" s="241"/>
      <c r="AC6" s="241"/>
      <c r="AD6" s="241"/>
      <c r="AE6" s="241"/>
      <c r="AF6" s="241"/>
      <c r="AG6" s="241"/>
      <c r="AH6" s="241"/>
      <c r="AI6" s="241"/>
      <c r="AJ6" s="241"/>
      <c r="AK6" s="241"/>
      <c r="AL6" s="242"/>
    </row>
    <row r="7" spans="1:38" ht="22.5" customHeight="1">
      <c r="A7" s="174">
        <v>3</v>
      </c>
      <c r="B7" s="140" t="str">
        <f t="shared" ca="1" si="0"/>
        <v/>
      </c>
      <c r="C7" s="140" t="str">
        <f t="shared" ca="1" si="1"/>
        <v/>
      </c>
      <c r="D7" s="140" t="str">
        <f t="shared" ca="1" si="2"/>
        <v/>
      </c>
      <c r="E7" s="140" t="str">
        <f t="shared" ca="1" si="3"/>
        <v/>
      </c>
      <c r="F7" s="140" t="str">
        <f t="shared" ca="1" si="4"/>
        <v/>
      </c>
      <c r="G7" s="176" t="str">
        <f ca="1">IF(N7&gt;0,'(第３号様式）実績報告書'!$AG$8,"")</f>
        <v/>
      </c>
      <c r="H7" s="101" t="str">
        <f t="shared" ca="1" si="5"/>
        <v/>
      </c>
      <c r="I7" s="102" t="str">
        <f t="shared" ca="1" si="6"/>
        <v/>
      </c>
      <c r="J7" s="101" t="str">
        <f t="shared" ca="1" si="7"/>
        <v/>
      </c>
      <c r="K7" s="101" t="str">
        <f t="shared" ca="1" si="8"/>
        <v/>
      </c>
      <c r="L7" s="101" t="str">
        <f t="shared" ca="1" si="9"/>
        <v/>
      </c>
      <c r="M7" s="103" t="str">
        <f t="shared" ca="1" si="10"/>
        <v/>
      </c>
      <c r="N7" s="101">
        <f t="shared" ca="1" si="11"/>
        <v>0</v>
      </c>
      <c r="O7" s="173"/>
      <c r="S7" s="139" t="s">
        <v>194</v>
      </c>
    </row>
    <row r="8" spans="1:38" ht="22.5" customHeight="1">
      <c r="A8" s="174">
        <v>4</v>
      </c>
      <c r="B8" s="140" t="str">
        <f t="shared" ca="1" si="0"/>
        <v/>
      </c>
      <c r="C8" s="140" t="str">
        <f t="shared" ca="1" si="1"/>
        <v/>
      </c>
      <c r="D8" s="140" t="str">
        <f t="shared" ca="1" si="2"/>
        <v/>
      </c>
      <c r="E8" s="140" t="str">
        <f t="shared" ca="1" si="3"/>
        <v/>
      </c>
      <c r="F8" s="140" t="str">
        <f t="shared" ca="1" si="4"/>
        <v/>
      </c>
      <c r="G8" s="176" t="str">
        <f ca="1">IF(N8&gt;0,'(第３号様式）実績報告書'!$AG$8,"")</f>
        <v/>
      </c>
      <c r="H8" s="101" t="str">
        <f t="shared" ca="1" si="5"/>
        <v/>
      </c>
      <c r="I8" s="102" t="str">
        <f t="shared" ca="1" si="6"/>
        <v/>
      </c>
      <c r="J8" s="101" t="str">
        <f t="shared" ca="1" si="7"/>
        <v/>
      </c>
      <c r="K8" s="101" t="str">
        <f t="shared" ca="1" si="8"/>
        <v/>
      </c>
      <c r="L8" s="101" t="str">
        <f t="shared" ca="1" si="9"/>
        <v/>
      </c>
      <c r="M8" s="103" t="str">
        <f t="shared" ca="1" si="10"/>
        <v/>
      </c>
      <c r="N8" s="101">
        <f t="shared" ca="1" si="11"/>
        <v>0</v>
      </c>
      <c r="O8" s="173"/>
      <c r="S8" s="139" t="s">
        <v>195</v>
      </c>
    </row>
    <row r="9" spans="1:38" ht="22.5" customHeight="1">
      <c r="A9" s="174">
        <v>5</v>
      </c>
      <c r="B9" s="140" t="str">
        <f t="shared" ca="1" si="0"/>
        <v/>
      </c>
      <c r="C9" s="140" t="str">
        <f t="shared" ca="1" si="1"/>
        <v/>
      </c>
      <c r="D9" s="140" t="str">
        <f t="shared" ca="1" si="2"/>
        <v/>
      </c>
      <c r="E9" s="140" t="str">
        <f t="shared" ca="1" si="3"/>
        <v/>
      </c>
      <c r="F9" s="140" t="str">
        <f t="shared" ca="1" si="4"/>
        <v/>
      </c>
      <c r="G9" s="176" t="str">
        <f ca="1">IF(N9&gt;0,'(第３号様式）実績報告書'!$AG$8,"")</f>
        <v/>
      </c>
      <c r="H9" s="101" t="str">
        <f t="shared" ca="1" si="5"/>
        <v/>
      </c>
      <c r="I9" s="102" t="str">
        <f t="shared" ca="1" si="6"/>
        <v/>
      </c>
      <c r="J9" s="101" t="str">
        <f t="shared" ca="1" si="7"/>
        <v/>
      </c>
      <c r="K9" s="101" t="str">
        <f t="shared" ca="1" si="8"/>
        <v/>
      </c>
      <c r="L9" s="101" t="str">
        <f t="shared" ca="1" si="9"/>
        <v/>
      </c>
      <c r="M9" s="103" t="str">
        <f t="shared" ca="1" si="10"/>
        <v/>
      </c>
      <c r="N9" s="101">
        <f t="shared" ca="1" si="11"/>
        <v>0</v>
      </c>
      <c r="O9" s="173"/>
    </row>
    <row r="10" spans="1:38" ht="22.5" customHeight="1">
      <c r="A10" s="174">
        <v>6</v>
      </c>
      <c r="B10" s="140" t="str">
        <f t="shared" ca="1" si="0"/>
        <v/>
      </c>
      <c r="C10" s="140" t="str">
        <f t="shared" ca="1" si="1"/>
        <v/>
      </c>
      <c r="D10" s="140" t="str">
        <f t="shared" ca="1" si="2"/>
        <v/>
      </c>
      <c r="E10" s="140" t="str">
        <f t="shared" ca="1" si="3"/>
        <v/>
      </c>
      <c r="F10" s="140" t="str">
        <f t="shared" ca="1" si="4"/>
        <v/>
      </c>
      <c r="G10" s="176" t="str">
        <f ca="1">IF(N10&gt;0,'(第３号様式）実績報告書'!$AG$8,"")</f>
        <v/>
      </c>
      <c r="H10" s="101" t="str">
        <f t="shared" ca="1" si="5"/>
        <v/>
      </c>
      <c r="I10" s="102" t="str">
        <f t="shared" ca="1" si="6"/>
        <v/>
      </c>
      <c r="J10" s="101" t="str">
        <f t="shared" ca="1" si="7"/>
        <v/>
      </c>
      <c r="K10" s="101" t="str">
        <f t="shared" ca="1" si="8"/>
        <v/>
      </c>
      <c r="L10" s="101" t="str">
        <f t="shared" ca="1" si="9"/>
        <v/>
      </c>
      <c r="M10" s="103" t="str">
        <f t="shared" ca="1" si="10"/>
        <v/>
      </c>
      <c r="N10" s="101">
        <f t="shared" ca="1" si="11"/>
        <v>0</v>
      </c>
      <c r="O10" s="173"/>
    </row>
    <row r="11" spans="1:38" ht="22.5" customHeight="1">
      <c r="A11" s="174">
        <v>7</v>
      </c>
      <c r="B11" s="140" t="str">
        <f t="shared" ca="1" si="0"/>
        <v/>
      </c>
      <c r="C11" s="140" t="str">
        <f t="shared" ca="1" si="1"/>
        <v/>
      </c>
      <c r="D11" s="140" t="str">
        <f t="shared" ca="1" si="2"/>
        <v/>
      </c>
      <c r="E11" s="140" t="str">
        <f t="shared" ca="1" si="3"/>
        <v/>
      </c>
      <c r="F11" s="140" t="str">
        <f t="shared" ca="1" si="4"/>
        <v/>
      </c>
      <c r="G11" s="176" t="str">
        <f ca="1">IF(N11&gt;0,'(第３号様式）実績報告書'!$AG$8,"")</f>
        <v/>
      </c>
      <c r="H11" s="101" t="str">
        <f t="shared" ca="1" si="5"/>
        <v/>
      </c>
      <c r="I11" s="102" t="str">
        <f t="shared" ca="1" si="6"/>
        <v/>
      </c>
      <c r="J11" s="101" t="str">
        <f t="shared" ca="1" si="7"/>
        <v/>
      </c>
      <c r="K11" s="101" t="str">
        <f t="shared" ca="1" si="8"/>
        <v/>
      </c>
      <c r="L11" s="101" t="str">
        <f t="shared" ca="1" si="9"/>
        <v/>
      </c>
      <c r="M11" s="103" t="str">
        <f t="shared" ca="1" si="10"/>
        <v/>
      </c>
      <c r="N11" s="101">
        <f t="shared" ca="1" si="11"/>
        <v>0</v>
      </c>
      <c r="O11" s="173"/>
    </row>
    <row r="12" spans="1:38" ht="22.5" customHeight="1">
      <c r="A12" s="174">
        <v>8</v>
      </c>
      <c r="B12" s="140" t="str">
        <f t="shared" ca="1" si="0"/>
        <v/>
      </c>
      <c r="C12" s="140" t="str">
        <f t="shared" ca="1" si="1"/>
        <v/>
      </c>
      <c r="D12" s="140" t="str">
        <f t="shared" ca="1" si="2"/>
        <v/>
      </c>
      <c r="E12" s="140" t="str">
        <f t="shared" ca="1" si="3"/>
        <v/>
      </c>
      <c r="F12" s="140" t="str">
        <f t="shared" ca="1" si="4"/>
        <v/>
      </c>
      <c r="G12" s="176" t="str">
        <f ca="1">IF(N12&gt;0,'(第３号様式）実績報告書'!$AG$8,"")</f>
        <v/>
      </c>
      <c r="H12" s="101" t="str">
        <f t="shared" ca="1" si="5"/>
        <v/>
      </c>
      <c r="I12" s="102" t="str">
        <f t="shared" ca="1" si="6"/>
        <v/>
      </c>
      <c r="J12" s="101" t="str">
        <f t="shared" ca="1" si="7"/>
        <v/>
      </c>
      <c r="K12" s="101" t="str">
        <f t="shared" ca="1" si="8"/>
        <v/>
      </c>
      <c r="L12" s="101" t="str">
        <f t="shared" ca="1" si="9"/>
        <v/>
      </c>
      <c r="M12" s="103" t="str">
        <f t="shared" ca="1" si="10"/>
        <v/>
      </c>
      <c r="N12" s="101">
        <f t="shared" ca="1" si="11"/>
        <v>0</v>
      </c>
      <c r="O12" s="173"/>
    </row>
    <row r="13" spans="1:38" ht="22.5" customHeight="1">
      <c r="A13" s="174">
        <v>9</v>
      </c>
      <c r="B13" s="140" t="str">
        <f t="shared" ca="1" si="0"/>
        <v/>
      </c>
      <c r="C13" s="140" t="str">
        <f t="shared" ca="1" si="1"/>
        <v/>
      </c>
      <c r="D13" s="140" t="str">
        <f t="shared" ca="1" si="2"/>
        <v/>
      </c>
      <c r="E13" s="140" t="str">
        <f t="shared" ca="1" si="3"/>
        <v/>
      </c>
      <c r="F13" s="140" t="str">
        <f t="shared" ca="1" si="4"/>
        <v/>
      </c>
      <c r="G13" s="176" t="str">
        <f ca="1">IF(N13&gt;0,'(第３号様式）実績報告書'!$AG$8,"")</f>
        <v/>
      </c>
      <c r="H13" s="101" t="str">
        <f t="shared" ca="1" si="5"/>
        <v/>
      </c>
      <c r="I13" s="102" t="str">
        <f t="shared" ca="1" si="6"/>
        <v/>
      </c>
      <c r="J13" s="101" t="str">
        <f t="shared" ca="1" si="7"/>
        <v/>
      </c>
      <c r="K13" s="101" t="str">
        <f t="shared" ca="1" si="8"/>
        <v/>
      </c>
      <c r="L13" s="101" t="str">
        <f t="shared" ca="1" si="9"/>
        <v/>
      </c>
      <c r="M13" s="103" t="str">
        <f t="shared" ca="1" si="10"/>
        <v/>
      </c>
      <c r="N13" s="101">
        <f t="shared" ca="1" si="11"/>
        <v>0</v>
      </c>
      <c r="O13" s="173"/>
    </row>
    <row r="14" spans="1:38" ht="22.5" customHeight="1">
      <c r="A14" s="174">
        <v>10</v>
      </c>
      <c r="B14" s="140" t="str">
        <f t="shared" ca="1" si="0"/>
        <v/>
      </c>
      <c r="C14" s="140" t="str">
        <f t="shared" ca="1" si="1"/>
        <v/>
      </c>
      <c r="D14" s="140" t="str">
        <f t="shared" ca="1" si="2"/>
        <v/>
      </c>
      <c r="E14" s="140" t="str">
        <f t="shared" ca="1" si="3"/>
        <v/>
      </c>
      <c r="F14" s="140" t="str">
        <f t="shared" ca="1" si="4"/>
        <v/>
      </c>
      <c r="G14" s="176" t="str">
        <f ca="1">IF(N14&gt;0,'(第３号様式）実績報告書'!$AG$8,"")</f>
        <v/>
      </c>
      <c r="H14" s="101" t="str">
        <f t="shared" ca="1" si="5"/>
        <v/>
      </c>
      <c r="I14" s="102" t="str">
        <f t="shared" ca="1" si="6"/>
        <v/>
      </c>
      <c r="J14" s="101" t="str">
        <f t="shared" ca="1" si="7"/>
        <v/>
      </c>
      <c r="K14" s="101" t="str">
        <f t="shared" ca="1" si="8"/>
        <v/>
      </c>
      <c r="L14" s="101" t="str">
        <f t="shared" ca="1" si="9"/>
        <v/>
      </c>
      <c r="M14" s="103" t="str">
        <f t="shared" ca="1" si="10"/>
        <v/>
      </c>
      <c r="N14" s="101">
        <f t="shared" ca="1" si="11"/>
        <v>0</v>
      </c>
      <c r="O14" s="173"/>
    </row>
    <row r="15" spans="1:38" ht="22.5" customHeight="1">
      <c r="A15" s="174">
        <v>11</v>
      </c>
      <c r="B15" s="140" t="str">
        <f t="shared" ca="1" si="0"/>
        <v/>
      </c>
      <c r="C15" s="140" t="str">
        <f t="shared" ca="1" si="1"/>
        <v/>
      </c>
      <c r="D15" s="140" t="str">
        <f t="shared" ca="1" si="2"/>
        <v/>
      </c>
      <c r="E15" s="140" t="str">
        <f t="shared" ca="1" si="3"/>
        <v/>
      </c>
      <c r="F15" s="140" t="str">
        <f t="shared" ca="1" si="4"/>
        <v/>
      </c>
      <c r="G15" s="176" t="str">
        <f ca="1">IF(N15&gt;0,'(第３号様式）実績報告書'!$AG$8,"")</f>
        <v/>
      </c>
      <c r="H15" s="101" t="str">
        <f t="shared" ca="1" si="5"/>
        <v/>
      </c>
      <c r="I15" s="102" t="str">
        <f t="shared" ca="1" si="6"/>
        <v/>
      </c>
      <c r="J15" s="101" t="str">
        <f t="shared" ca="1" si="7"/>
        <v/>
      </c>
      <c r="K15" s="101" t="str">
        <f t="shared" ca="1" si="8"/>
        <v/>
      </c>
      <c r="L15" s="101" t="str">
        <f t="shared" ca="1" si="9"/>
        <v/>
      </c>
      <c r="M15" s="103" t="str">
        <f t="shared" ca="1" si="10"/>
        <v/>
      </c>
      <c r="N15" s="101">
        <f t="shared" ca="1" si="11"/>
        <v>0</v>
      </c>
      <c r="O15" s="173"/>
    </row>
    <row r="16" spans="1:38" ht="22.5" customHeight="1">
      <c r="A16" s="174">
        <v>12</v>
      </c>
      <c r="B16" s="140" t="str">
        <f t="shared" ca="1" si="0"/>
        <v/>
      </c>
      <c r="C16" s="140" t="str">
        <f t="shared" ca="1" si="1"/>
        <v/>
      </c>
      <c r="D16" s="140" t="str">
        <f t="shared" ca="1" si="2"/>
        <v/>
      </c>
      <c r="E16" s="140" t="str">
        <f t="shared" ca="1" si="3"/>
        <v/>
      </c>
      <c r="F16" s="140" t="str">
        <f t="shared" ca="1" si="4"/>
        <v/>
      </c>
      <c r="G16" s="176" t="str">
        <f ca="1">IF(N16&gt;0,'(第３号様式）実績報告書'!$AG$8,"")</f>
        <v/>
      </c>
      <c r="H16" s="101" t="str">
        <f t="shared" ca="1" si="5"/>
        <v/>
      </c>
      <c r="I16" s="102" t="str">
        <f t="shared" ca="1" si="6"/>
        <v/>
      </c>
      <c r="J16" s="101" t="str">
        <f t="shared" ca="1" si="7"/>
        <v/>
      </c>
      <c r="K16" s="101" t="str">
        <f t="shared" ca="1" si="8"/>
        <v/>
      </c>
      <c r="L16" s="101" t="str">
        <f t="shared" ca="1" si="9"/>
        <v/>
      </c>
      <c r="M16" s="103" t="str">
        <f t="shared" ca="1" si="10"/>
        <v/>
      </c>
      <c r="N16" s="101">
        <f t="shared" ca="1" si="11"/>
        <v>0</v>
      </c>
      <c r="O16" s="173"/>
    </row>
    <row r="17" spans="1:15" ht="22.5" customHeight="1">
      <c r="A17" s="174">
        <v>13</v>
      </c>
      <c r="B17" s="140" t="str">
        <f t="shared" ca="1" si="0"/>
        <v/>
      </c>
      <c r="C17" s="140" t="str">
        <f t="shared" ca="1" si="1"/>
        <v/>
      </c>
      <c r="D17" s="140" t="str">
        <f t="shared" ca="1" si="2"/>
        <v/>
      </c>
      <c r="E17" s="140" t="str">
        <f t="shared" ca="1" si="3"/>
        <v/>
      </c>
      <c r="F17" s="140" t="str">
        <f t="shared" ca="1" si="4"/>
        <v/>
      </c>
      <c r="G17" s="176" t="str">
        <f ca="1">IF(N17&gt;0,'(第３号様式）実績報告書'!$AG$8,"")</f>
        <v/>
      </c>
      <c r="H17" s="101" t="str">
        <f t="shared" ca="1" si="5"/>
        <v/>
      </c>
      <c r="I17" s="102" t="str">
        <f t="shared" ca="1" si="6"/>
        <v/>
      </c>
      <c r="J17" s="101" t="str">
        <f t="shared" ca="1" si="7"/>
        <v/>
      </c>
      <c r="K17" s="101" t="str">
        <f t="shared" ca="1" si="8"/>
        <v/>
      </c>
      <c r="L17" s="101" t="str">
        <f t="shared" ca="1" si="9"/>
        <v/>
      </c>
      <c r="M17" s="103" t="str">
        <f t="shared" ca="1" si="10"/>
        <v/>
      </c>
      <c r="N17" s="101">
        <f t="shared" ca="1" si="11"/>
        <v>0</v>
      </c>
      <c r="O17" s="173"/>
    </row>
    <row r="18" spans="1:15" ht="22.5" customHeight="1">
      <c r="A18" s="174">
        <v>14</v>
      </c>
      <c r="B18" s="140" t="str">
        <f t="shared" ca="1" si="0"/>
        <v/>
      </c>
      <c r="C18" s="140" t="str">
        <f t="shared" ca="1" si="1"/>
        <v/>
      </c>
      <c r="D18" s="140" t="str">
        <f t="shared" ca="1" si="2"/>
        <v/>
      </c>
      <c r="E18" s="140" t="str">
        <f t="shared" ca="1" si="3"/>
        <v/>
      </c>
      <c r="F18" s="140" t="str">
        <f t="shared" ca="1" si="4"/>
        <v/>
      </c>
      <c r="G18" s="176" t="str">
        <f ca="1">IF(N18&gt;0,'(第３号様式）実績報告書'!$AG$8,"")</f>
        <v/>
      </c>
      <c r="H18" s="101" t="str">
        <f t="shared" ca="1" si="5"/>
        <v/>
      </c>
      <c r="I18" s="102" t="str">
        <f t="shared" ca="1" si="6"/>
        <v/>
      </c>
      <c r="J18" s="101" t="str">
        <f t="shared" ca="1" si="7"/>
        <v/>
      </c>
      <c r="K18" s="101" t="str">
        <f t="shared" ca="1" si="8"/>
        <v/>
      </c>
      <c r="L18" s="101" t="str">
        <f t="shared" ca="1" si="9"/>
        <v/>
      </c>
      <c r="M18" s="103" t="str">
        <f t="shared" ca="1" si="10"/>
        <v/>
      </c>
      <c r="N18" s="101">
        <f t="shared" ca="1" si="11"/>
        <v>0</v>
      </c>
      <c r="O18" s="173"/>
    </row>
    <row r="19" spans="1:15" ht="22.5" customHeight="1">
      <c r="A19" s="174">
        <v>15</v>
      </c>
      <c r="B19" s="140" t="str">
        <f t="shared" ca="1" si="0"/>
        <v/>
      </c>
      <c r="C19" s="140" t="str">
        <f t="shared" ca="1" si="1"/>
        <v/>
      </c>
      <c r="D19" s="140" t="str">
        <f t="shared" ca="1" si="2"/>
        <v/>
      </c>
      <c r="E19" s="140" t="str">
        <f t="shared" ca="1" si="3"/>
        <v/>
      </c>
      <c r="F19" s="140" t="str">
        <f t="shared" ca="1" si="4"/>
        <v/>
      </c>
      <c r="G19" s="176" t="str">
        <f ca="1">IF(N19&gt;0,'(第３号様式）実績報告書'!$AG$8,"")</f>
        <v/>
      </c>
      <c r="H19" s="101" t="str">
        <f t="shared" ca="1" si="5"/>
        <v/>
      </c>
      <c r="I19" s="102" t="str">
        <f t="shared" ca="1" si="6"/>
        <v/>
      </c>
      <c r="J19" s="101" t="str">
        <f t="shared" ca="1" si="7"/>
        <v/>
      </c>
      <c r="K19" s="101" t="str">
        <f t="shared" ca="1" si="8"/>
        <v/>
      </c>
      <c r="L19" s="101" t="str">
        <f t="shared" ca="1" si="9"/>
        <v/>
      </c>
      <c r="M19" s="103" t="str">
        <f t="shared" ca="1" si="10"/>
        <v/>
      </c>
      <c r="N19" s="101">
        <f t="shared" ca="1" si="11"/>
        <v>0</v>
      </c>
      <c r="O19" s="173"/>
    </row>
    <row r="20" spans="1:15" ht="11.25" customHeight="1"/>
    <row r="21" spans="1:15" customFormat="1">
      <c r="A21" s="7" t="s">
        <v>213</v>
      </c>
      <c r="B21" s="7"/>
      <c r="C21" s="7"/>
    </row>
    <row r="22" spans="1:15" customFormat="1" ht="16.5" customHeight="1">
      <c r="A22" s="98"/>
      <c r="B22" s="11" t="s">
        <v>212</v>
      </c>
      <c r="C22" s="7"/>
    </row>
    <row r="23" spans="1:15" customFormat="1" ht="16.5" customHeight="1">
      <c r="A23" s="98"/>
      <c r="B23" s="11"/>
      <c r="C23" s="7"/>
    </row>
    <row r="24" spans="1:15" customFormat="1" ht="16.5" customHeight="1">
      <c r="A24" s="12"/>
      <c r="B24" s="99"/>
      <c r="C24" s="7"/>
    </row>
    <row r="25" spans="1:15" customFormat="1" ht="16.5" customHeight="1">
      <c r="A25" s="12"/>
      <c r="B25" s="99"/>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disablePrompts="1"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55" orientation="landscape" cellComments="asDisplayed"/>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topLeftCell="A50" zoomScaleNormal="100" zoomScaleSheetLayoutView="100" workbookViewId="0">
      <selection activeCell="M36" sqref="M36:AM36"/>
    </sheetView>
  </sheetViews>
  <sheetFormatPr defaultColWidth="2.21875" defaultRowHeight="13.2"/>
  <cols>
    <col min="1" max="1" width="2.21875" style="2" customWidth="1"/>
    <col min="2" max="7" width="2.21875" style="2"/>
    <col min="8" max="19" width="2.44140625" style="2" bestFit="1" customWidth="1"/>
    <col min="20" max="39" width="2.21875" style="2"/>
    <col min="40" max="48" width="5.6640625" style="2" customWidth="1"/>
    <col min="49" max="57" width="2.21875" style="2"/>
    <col min="58" max="58" width="9.109375" style="2" bestFit="1" customWidth="1"/>
    <col min="59" max="16384" width="2.21875" style="2"/>
  </cols>
  <sheetData>
    <row r="1" spans="1:48">
      <c r="A1" s="2" t="s">
        <v>242</v>
      </c>
    </row>
    <row r="2" spans="1:48" ht="7.5" customHeight="1"/>
    <row r="3" spans="1:48">
      <c r="A3" s="364" t="s">
        <v>227</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6"/>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357" t="s">
        <v>48</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9"/>
    </row>
    <row r="6" spans="1:48" ht="4.5" customHeight="1">
      <c r="A6" s="4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row>
    <row r="7" spans="1:48" ht="17.25" customHeight="1">
      <c r="A7" s="266" t="s">
        <v>22</v>
      </c>
      <c r="B7" s="267"/>
      <c r="C7" s="267"/>
      <c r="D7" s="267"/>
      <c r="E7" s="267"/>
      <c r="F7" s="267"/>
      <c r="G7" s="268"/>
      <c r="H7" s="386"/>
      <c r="I7" s="387"/>
      <c r="J7" s="387"/>
      <c r="K7" s="387"/>
      <c r="L7" s="387"/>
      <c r="M7" s="387"/>
      <c r="N7" s="388"/>
      <c r="O7" s="266" t="s">
        <v>49</v>
      </c>
      <c r="P7" s="267"/>
      <c r="Q7" s="267"/>
      <c r="R7" s="267"/>
      <c r="S7" s="268"/>
      <c r="T7" s="389"/>
      <c r="U7" s="334"/>
      <c r="V7" s="334"/>
      <c r="W7" s="334"/>
      <c r="X7" s="334"/>
      <c r="Y7" s="334"/>
      <c r="Z7" s="334"/>
      <c r="AA7" s="334"/>
      <c r="AB7" s="334"/>
      <c r="AC7" s="334"/>
      <c r="AD7" s="334"/>
      <c r="AE7" s="334"/>
      <c r="AF7" s="334"/>
      <c r="AG7" s="334"/>
      <c r="AH7" s="334"/>
      <c r="AI7" s="334"/>
      <c r="AJ7" s="334"/>
      <c r="AK7" s="334"/>
      <c r="AL7" s="334"/>
      <c r="AM7" s="390"/>
    </row>
    <row r="8" spans="1:48">
      <c r="A8" s="367" t="s">
        <v>50</v>
      </c>
      <c r="B8" s="368"/>
      <c r="C8" s="369"/>
      <c r="D8" s="266" t="s">
        <v>51</v>
      </c>
      <c r="E8" s="267"/>
      <c r="F8" s="267"/>
      <c r="G8" s="268"/>
      <c r="H8" s="23" t="s">
        <v>52</v>
      </c>
      <c r="I8" s="23"/>
      <c r="J8" s="23"/>
      <c r="K8" s="23"/>
      <c r="L8" s="23"/>
      <c r="M8" s="23"/>
      <c r="N8" s="23"/>
      <c r="O8" s="23"/>
      <c r="P8" s="23"/>
      <c r="Q8" s="23"/>
      <c r="R8" s="23"/>
      <c r="S8" s="24"/>
      <c r="T8" s="367" t="s">
        <v>53</v>
      </c>
      <c r="U8" s="368"/>
      <c r="V8" s="369"/>
      <c r="W8" s="266" t="s">
        <v>54</v>
      </c>
      <c r="X8" s="267"/>
      <c r="Y8" s="267"/>
      <c r="Z8" s="267"/>
      <c r="AA8" s="267"/>
      <c r="AB8" s="267"/>
      <c r="AC8" s="267"/>
      <c r="AD8" s="267"/>
      <c r="AE8" s="267"/>
      <c r="AF8" s="268"/>
      <c r="AG8" s="374" t="s">
        <v>55</v>
      </c>
      <c r="AH8" s="375"/>
      <c r="AI8" s="375"/>
      <c r="AJ8" s="375"/>
      <c r="AK8" s="375"/>
      <c r="AL8" s="375"/>
      <c r="AM8" s="376"/>
    </row>
    <row r="9" spans="1:48" ht="17.25" customHeight="1">
      <c r="A9" s="370"/>
      <c r="B9" s="293"/>
      <c r="C9" s="294"/>
      <c r="D9" s="371"/>
      <c r="E9" s="372"/>
      <c r="F9" s="372"/>
      <c r="G9" s="373"/>
      <c r="H9" s="377"/>
      <c r="I9" s="378"/>
      <c r="J9" s="378"/>
      <c r="K9" s="378"/>
      <c r="L9" s="378"/>
      <c r="M9" s="378"/>
      <c r="N9" s="378"/>
      <c r="O9" s="378"/>
      <c r="P9" s="378"/>
      <c r="Q9" s="378"/>
      <c r="R9" s="378"/>
      <c r="S9" s="379"/>
      <c r="T9" s="370"/>
      <c r="U9" s="293"/>
      <c r="V9" s="294"/>
      <c r="W9" s="380"/>
      <c r="X9" s="381"/>
      <c r="Y9" s="381"/>
      <c r="Z9" s="381"/>
      <c r="AA9" s="381"/>
      <c r="AB9" s="381"/>
      <c r="AC9" s="381"/>
      <c r="AD9" s="381"/>
      <c r="AE9" s="381"/>
      <c r="AF9" s="382"/>
      <c r="AG9" s="383"/>
      <c r="AH9" s="384"/>
      <c r="AI9" s="384"/>
      <c r="AJ9" s="384"/>
      <c r="AK9" s="384"/>
      <c r="AL9" s="384"/>
      <c r="AM9" s="385"/>
    </row>
    <row r="10" spans="1:48" s="3" customFormat="1" ht="20.25" customHeight="1">
      <c r="A10" s="27" t="s">
        <v>115</v>
      </c>
      <c r="B10" s="25"/>
      <c r="C10" s="28"/>
      <c r="D10" s="28"/>
      <c r="E10" s="26"/>
      <c r="F10" s="26"/>
      <c r="G10" s="26"/>
      <c r="H10" s="26"/>
      <c r="I10" s="26"/>
      <c r="J10" s="26"/>
      <c r="K10" s="29"/>
      <c r="L10" s="341"/>
      <c r="M10" s="342"/>
      <c r="N10" s="342"/>
      <c r="O10" s="342"/>
      <c r="P10" s="342"/>
      <c r="Q10" s="342"/>
      <c r="R10" s="342"/>
      <c r="S10" s="342"/>
      <c r="T10" s="342"/>
      <c r="U10" s="342"/>
      <c r="V10" s="342"/>
      <c r="W10" s="342"/>
      <c r="X10" s="342"/>
      <c r="Y10" s="343"/>
      <c r="Z10" s="338" t="s">
        <v>40</v>
      </c>
      <c r="AA10" s="339"/>
      <c r="AB10" s="340"/>
      <c r="AC10" s="334"/>
      <c r="AD10" s="334"/>
      <c r="AE10" s="285" t="s">
        <v>13</v>
      </c>
      <c r="AF10" s="286"/>
      <c r="AG10" s="335" t="s">
        <v>118</v>
      </c>
      <c r="AH10" s="336"/>
      <c r="AI10" s="337"/>
      <c r="AJ10" s="334"/>
      <c r="AK10" s="334"/>
      <c r="AL10" s="285" t="s">
        <v>13</v>
      </c>
      <c r="AM10" s="286"/>
      <c r="AP10" s="329"/>
      <c r="AQ10" s="329"/>
      <c r="AR10" s="329"/>
      <c r="AS10" s="329"/>
      <c r="AT10" s="329"/>
      <c r="AU10" s="329"/>
    </row>
    <row r="11" spans="1:48" s="3" customFormat="1" ht="18" customHeight="1">
      <c r="A11" s="344" t="s">
        <v>6</v>
      </c>
      <c r="B11" s="345"/>
      <c r="C11" s="345"/>
      <c r="D11" s="345"/>
      <c r="E11" s="345"/>
      <c r="F11" s="345"/>
      <c r="G11" s="345"/>
      <c r="H11" s="346"/>
      <c r="I11" s="10"/>
      <c r="J11" s="46" t="s">
        <v>137</v>
      </c>
      <c r="K11" s="47"/>
      <c r="L11" s="48"/>
      <c r="M11" s="48"/>
      <c r="N11" s="48"/>
      <c r="O11" s="48"/>
      <c r="P11" s="48"/>
      <c r="Q11" s="48"/>
      <c r="R11" s="48"/>
      <c r="S11" s="48"/>
      <c r="T11" s="48"/>
      <c r="U11" s="48"/>
      <c r="V11" s="48"/>
      <c r="W11" s="48"/>
      <c r="X11" s="48"/>
      <c r="Y11" s="10"/>
      <c r="Z11" s="46" t="s">
        <v>138</v>
      </c>
      <c r="AA11" s="47"/>
      <c r="AB11" s="48"/>
      <c r="AC11" s="48"/>
      <c r="AD11" s="48"/>
      <c r="AE11" s="48"/>
      <c r="AF11" s="48"/>
      <c r="AG11" s="48"/>
      <c r="AH11" s="48"/>
      <c r="AI11" s="48"/>
      <c r="AJ11" s="48"/>
      <c r="AK11" s="48"/>
      <c r="AL11" s="48"/>
      <c r="AM11" s="52"/>
    </row>
    <row r="12" spans="1:48" s="3" customFormat="1" ht="18" customHeight="1">
      <c r="A12" s="347"/>
      <c r="B12" s="348"/>
      <c r="C12" s="348"/>
      <c r="D12" s="348"/>
      <c r="E12" s="348"/>
      <c r="F12" s="348"/>
      <c r="G12" s="348"/>
      <c r="H12" s="349"/>
      <c r="I12" s="15"/>
      <c r="J12" s="49" t="s">
        <v>45</v>
      </c>
      <c r="K12" s="50"/>
      <c r="L12" s="51"/>
      <c r="M12" s="51"/>
      <c r="N12" s="51"/>
      <c r="O12" s="51"/>
      <c r="P12" s="51"/>
      <c r="Q12" s="51"/>
      <c r="R12" s="51"/>
      <c r="S12" s="51"/>
      <c r="T12" s="51"/>
      <c r="U12" s="50"/>
      <c r="V12" s="51"/>
      <c r="W12" s="51"/>
      <c r="X12" s="51"/>
      <c r="Y12" s="9"/>
      <c r="Z12" s="53" t="s">
        <v>44</v>
      </c>
      <c r="AA12" s="50"/>
      <c r="AB12" s="51"/>
      <c r="AC12" s="51"/>
      <c r="AD12" s="51"/>
      <c r="AE12" s="51"/>
      <c r="AF12" s="51"/>
      <c r="AG12" s="51"/>
      <c r="AH12" s="51"/>
      <c r="AI12" s="51"/>
      <c r="AJ12" s="51"/>
      <c r="AK12" s="51"/>
      <c r="AL12" s="51"/>
      <c r="AM12" s="54"/>
    </row>
    <row r="13" spans="1:48" s="3" customFormat="1" ht="9" customHeight="1">
      <c r="A13" s="55"/>
      <c r="B13" s="56"/>
      <c r="C13" s="56"/>
      <c r="D13" s="56"/>
      <c r="E13" s="56"/>
      <c r="F13" s="56"/>
      <c r="G13" s="56"/>
      <c r="H13" s="56"/>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357" t="s">
        <v>103</v>
      </c>
      <c r="B14" s="35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9"/>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361" t="s">
        <v>193</v>
      </c>
      <c r="B16" s="361"/>
      <c r="C16" s="361"/>
      <c r="D16" s="361"/>
      <c r="E16" s="361"/>
      <c r="F16" s="361"/>
      <c r="G16" s="361"/>
      <c r="H16" s="361"/>
      <c r="I16" s="361"/>
      <c r="J16" s="361"/>
      <c r="K16" s="361"/>
      <c r="L16" s="361"/>
      <c r="M16" s="361"/>
      <c r="N16" s="361"/>
      <c r="O16" s="361"/>
      <c r="P16" s="361"/>
      <c r="Q16" s="361"/>
      <c r="R16" s="361"/>
      <c r="S16" s="361"/>
      <c r="T16" s="361"/>
      <c r="U16" s="361"/>
      <c r="V16" s="361"/>
      <c r="W16" s="361"/>
      <c r="X16" s="360"/>
      <c r="Y16" s="360"/>
      <c r="Z16" s="360"/>
      <c r="AA16" s="362" t="s">
        <v>209</v>
      </c>
      <c r="AB16" s="363"/>
      <c r="AC16" s="363"/>
      <c r="AD16" s="363"/>
      <c r="AE16" s="363"/>
      <c r="AF16" s="363"/>
      <c r="AG16" s="363"/>
      <c r="AH16" s="363"/>
      <c r="AI16" s="363"/>
      <c r="AJ16" s="363"/>
      <c r="AK16" s="363"/>
      <c r="AL16" s="363"/>
      <c r="AM16" s="363"/>
    </row>
    <row r="17" spans="1:48" s="3" customFormat="1" ht="19.5" customHeight="1">
      <c r="A17" s="361" t="s">
        <v>116</v>
      </c>
      <c r="B17" s="361"/>
      <c r="C17" s="361"/>
      <c r="D17" s="361"/>
      <c r="E17" s="361"/>
      <c r="F17" s="361"/>
      <c r="G17" s="361"/>
      <c r="H17" s="361"/>
      <c r="I17" s="361"/>
      <c r="J17" s="361"/>
      <c r="K17" s="361"/>
      <c r="L17" s="361"/>
      <c r="M17" s="361"/>
      <c r="N17" s="361"/>
      <c r="O17" s="361"/>
      <c r="P17" s="361"/>
      <c r="Q17" s="361"/>
      <c r="R17" s="361"/>
      <c r="S17" s="361"/>
      <c r="T17" s="361"/>
      <c r="U17" s="361"/>
      <c r="V17" s="361"/>
      <c r="W17" s="361"/>
      <c r="X17" s="360"/>
      <c r="Y17" s="360"/>
      <c r="Z17" s="360"/>
      <c r="AA17" s="362" t="s">
        <v>104</v>
      </c>
      <c r="AB17" s="363"/>
      <c r="AC17" s="363"/>
      <c r="AD17" s="363"/>
      <c r="AE17" s="363"/>
      <c r="AF17" s="363"/>
      <c r="AG17" s="363"/>
      <c r="AH17" s="363"/>
      <c r="AI17" s="363"/>
      <c r="AJ17" s="363"/>
      <c r="AK17" s="363"/>
      <c r="AL17" s="363"/>
      <c r="AM17" s="363"/>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357" t="s">
        <v>228</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9"/>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178" t="s">
        <v>178</v>
      </c>
      <c r="B21" s="62"/>
      <c r="C21" s="62"/>
      <c r="D21" s="62"/>
      <c r="E21" s="62"/>
      <c r="F21" s="62"/>
      <c r="G21" s="62"/>
      <c r="H21" s="62"/>
      <c r="I21" s="156" t="s">
        <v>133</v>
      </c>
      <c r="J21" s="63"/>
      <c r="K21" s="57"/>
      <c r="L21" s="59"/>
      <c r="M21" s="59"/>
      <c r="N21" s="59"/>
      <c r="O21" s="59"/>
      <c r="P21" s="59"/>
      <c r="Q21" s="59"/>
      <c r="R21" s="59"/>
      <c r="S21" s="59"/>
      <c r="T21" s="59"/>
      <c r="U21" s="59"/>
      <c r="V21" s="59"/>
      <c r="W21" s="59"/>
      <c r="X21" s="59"/>
      <c r="Y21" s="59"/>
      <c r="Z21" s="59"/>
      <c r="AA21" s="59"/>
      <c r="AB21" s="59"/>
      <c r="AC21" s="59"/>
      <c r="AD21" s="59"/>
      <c r="AE21" s="307" t="s">
        <v>230</v>
      </c>
      <c r="AF21" s="308"/>
      <c r="AG21" s="308"/>
      <c r="AH21" s="309"/>
      <c r="AI21" s="353">
        <f>(20*M22+5*V22)*10+AE22</f>
        <v>0</v>
      </c>
      <c r="AJ21" s="354"/>
      <c r="AK21" s="354"/>
      <c r="AL21" s="281" t="s">
        <v>12</v>
      </c>
      <c r="AM21" s="282"/>
    </row>
    <row r="22" spans="1:48" s="3" customFormat="1" ht="19.5" customHeight="1">
      <c r="A22" s="30" t="s">
        <v>36</v>
      </c>
      <c r="B22" s="31"/>
      <c r="C22" s="32"/>
      <c r="D22" s="32"/>
      <c r="E22" s="32"/>
      <c r="F22" s="32"/>
      <c r="G22" s="33"/>
      <c r="H22" s="330" t="s">
        <v>37</v>
      </c>
      <c r="I22" s="331"/>
      <c r="J22" s="331"/>
      <c r="K22" s="331"/>
      <c r="L22" s="332"/>
      <c r="M22" s="333">
        <f>COUNTIFS(職員表!$H6:$H85,$H$7,職員表!$O6:$O85,20,職員表!$I6:$I85,個票1!$L$10)</f>
        <v>0</v>
      </c>
      <c r="N22" s="333"/>
      <c r="O22" s="333"/>
      <c r="P22" s="22" t="s">
        <v>38</v>
      </c>
      <c r="Q22" s="312" t="s">
        <v>39</v>
      </c>
      <c r="R22" s="313"/>
      <c r="S22" s="313"/>
      <c r="T22" s="313"/>
      <c r="U22" s="314"/>
      <c r="V22" s="333">
        <f>COUNTIFS(職員表!$H6:$H85,$H7,職員表!$O6:$O85,5,職員表!$I6:$I85,個票1!$L$10)</f>
        <v>0</v>
      </c>
      <c r="W22" s="333"/>
      <c r="X22" s="333"/>
      <c r="Y22" s="70" t="s">
        <v>38</v>
      </c>
      <c r="Z22" s="111" t="s">
        <v>134</v>
      </c>
      <c r="AA22" s="112"/>
      <c r="AB22" s="112"/>
      <c r="AC22" s="112"/>
      <c r="AD22" s="113"/>
      <c r="AE22" s="350"/>
      <c r="AF22" s="351"/>
      <c r="AG22" s="351"/>
      <c r="AH22" s="352" t="s">
        <v>12</v>
      </c>
      <c r="AI22" s="352"/>
      <c r="AJ22" s="122" t="s">
        <v>135</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93"/>
      <c r="Y23" s="44"/>
      <c r="Z23" s="44"/>
      <c r="AA23" s="44"/>
      <c r="AB23" s="44"/>
      <c r="AC23" s="44"/>
      <c r="AD23" s="48"/>
      <c r="AE23" s="59"/>
      <c r="AF23" s="59"/>
      <c r="AG23" s="59"/>
      <c r="AH23" s="59"/>
      <c r="AI23" s="59"/>
      <c r="AJ23" s="59"/>
      <c r="AK23" s="59"/>
      <c r="AL23" s="59"/>
      <c r="AM23" s="59"/>
    </row>
    <row r="24" spans="1:48" ht="19.5" customHeight="1">
      <c r="A24" s="179" t="s">
        <v>203</v>
      </c>
      <c r="B24" s="64"/>
      <c r="C24" s="64"/>
      <c r="D24" s="64"/>
      <c r="E24" s="64"/>
      <c r="F24" s="64"/>
      <c r="G24" s="64"/>
      <c r="H24" s="64"/>
      <c r="I24" s="64"/>
      <c r="J24" s="180"/>
      <c r="K24" s="180"/>
      <c r="L24" s="180"/>
      <c r="M24" s="180"/>
      <c r="N24" s="180"/>
      <c r="O24" s="181"/>
      <c r="P24" s="182"/>
      <c r="Q24" s="182"/>
      <c r="R24" s="182"/>
      <c r="S24" s="184"/>
      <c r="T24" s="63"/>
      <c r="U24" s="65"/>
      <c r="V24" s="65"/>
      <c r="W24" s="56"/>
      <c r="X24" s="315" t="s">
        <v>117</v>
      </c>
      <c r="Y24" s="316"/>
      <c r="Z24" s="316"/>
      <c r="AA24" s="316"/>
      <c r="AB24" s="317"/>
      <c r="AC24" s="318" t="s">
        <v>231</v>
      </c>
      <c r="AD24" s="289" t="s">
        <v>234</v>
      </c>
      <c r="AE24" s="289"/>
      <c r="AF24" s="289"/>
      <c r="AG24" s="289"/>
      <c r="AH24" s="290"/>
      <c r="AI24" s="251" t="e">
        <f>MIN(X25,ROUNDDOWN(H37/1000,0))</f>
        <v>#N/A</v>
      </c>
      <c r="AJ24" s="252"/>
      <c r="AK24" s="252"/>
      <c r="AL24" s="257" t="s">
        <v>12</v>
      </c>
      <c r="AM24" s="257"/>
    </row>
    <row r="25" spans="1:48">
      <c r="A25" s="179"/>
      <c r="B25" s="64"/>
      <c r="C25" s="183" t="s">
        <v>139</v>
      </c>
      <c r="D25" s="64"/>
      <c r="E25" s="64"/>
      <c r="F25" s="64"/>
      <c r="G25" s="64"/>
      <c r="H25" s="64"/>
      <c r="I25" s="64"/>
      <c r="J25" s="180"/>
      <c r="K25" s="180"/>
      <c r="L25" s="180"/>
      <c r="M25" s="180"/>
      <c r="N25" s="180"/>
      <c r="O25" s="181"/>
      <c r="P25" s="182"/>
      <c r="Q25" s="182"/>
      <c r="R25" s="182"/>
      <c r="S25" s="184"/>
      <c r="T25" s="63"/>
      <c r="U25" s="65"/>
      <c r="V25" s="65"/>
      <c r="W25" s="69"/>
      <c r="X25" s="321" t="e">
        <f>VLOOKUP(L10,計算用!A3:G34,2,FALSE)</f>
        <v>#N/A</v>
      </c>
      <c r="Y25" s="322"/>
      <c r="Z25" s="322"/>
      <c r="AA25" s="355" t="s">
        <v>12</v>
      </c>
      <c r="AB25" s="356"/>
      <c r="AC25" s="319"/>
      <c r="AD25" s="291"/>
      <c r="AE25" s="291"/>
      <c r="AF25" s="291"/>
      <c r="AG25" s="291"/>
      <c r="AH25" s="292"/>
      <c r="AI25" s="253"/>
      <c r="AJ25" s="254"/>
      <c r="AK25" s="254"/>
      <c r="AL25" s="258"/>
      <c r="AM25" s="258"/>
      <c r="AV25" s="3"/>
    </row>
    <row r="26" spans="1:48">
      <c r="A26" s="56" t="s">
        <v>140</v>
      </c>
      <c r="B26" s="62"/>
      <c r="C26" s="56"/>
      <c r="D26" s="62"/>
      <c r="E26" s="64"/>
      <c r="F26" s="62"/>
      <c r="G26" s="62"/>
      <c r="H26" s="62"/>
      <c r="I26" s="62"/>
      <c r="J26" s="65"/>
      <c r="K26" s="65"/>
      <c r="L26" s="65"/>
      <c r="M26" s="65"/>
      <c r="N26" s="65"/>
      <c r="O26" s="66"/>
      <c r="P26" s="67"/>
      <c r="Q26" s="68"/>
      <c r="R26" s="68"/>
      <c r="S26" s="65"/>
      <c r="T26" s="63"/>
      <c r="U26" s="65"/>
      <c r="V26" s="65"/>
      <c r="W26" s="69"/>
      <c r="X26" s="321"/>
      <c r="Y26" s="322"/>
      <c r="Z26" s="322"/>
      <c r="AA26" s="355"/>
      <c r="AB26" s="356"/>
      <c r="AC26" s="320"/>
      <c r="AD26" s="293"/>
      <c r="AE26" s="293"/>
      <c r="AF26" s="293"/>
      <c r="AG26" s="293"/>
      <c r="AH26" s="294"/>
      <c r="AI26" s="255"/>
      <c r="AJ26" s="256"/>
      <c r="AK26" s="256"/>
      <c r="AL26" s="259"/>
      <c r="AM26" s="259"/>
    </row>
    <row r="27" spans="1:48" ht="15" customHeight="1">
      <c r="A27" s="266" t="s">
        <v>105</v>
      </c>
      <c r="B27" s="267"/>
      <c r="C27" s="267"/>
      <c r="D27" s="267"/>
      <c r="E27" s="267"/>
      <c r="F27" s="267"/>
      <c r="G27" s="268"/>
      <c r="H27" s="267" t="s">
        <v>235</v>
      </c>
      <c r="I27" s="267"/>
      <c r="J27" s="267"/>
      <c r="K27" s="267"/>
      <c r="L27" s="267"/>
      <c r="M27" s="266" t="s">
        <v>7</v>
      </c>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8"/>
    </row>
    <row r="28" spans="1:48" ht="15" customHeight="1">
      <c r="A28" s="114" t="s">
        <v>106</v>
      </c>
      <c r="B28" s="115"/>
      <c r="C28" s="115"/>
      <c r="D28" s="115"/>
      <c r="E28" s="116"/>
      <c r="F28" s="116"/>
      <c r="G28" s="117"/>
      <c r="H28" s="323"/>
      <c r="I28" s="323"/>
      <c r="J28" s="323"/>
      <c r="K28" s="323"/>
      <c r="L28" s="323"/>
      <c r="M28" s="269"/>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1"/>
    </row>
    <row r="29" spans="1:48" ht="15" customHeight="1">
      <c r="A29" s="71" t="s">
        <v>107</v>
      </c>
      <c r="B29" s="72"/>
      <c r="C29" s="72"/>
      <c r="D29" s="72"/>
      <c r="E29" s="73"/>
      <c r="F29" s="73"/>
      <c r="G29" s="74"/>
      <c r="H29" s="278"/>
      <c r="I29" s="278"/>
      <c r="J29" s="278"/>
      <c r="K29" s="278"/>
      <c r="L29" s="278"/>
      <c r="M29" s="272"/>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4"/>
    </row>
    <row r="30" spans="1:48" ht="15" customHeight="1">
      <c r="A30" s="71" t="s">
        <v>108</v>
      </c>
      <c r="B30" s="72"/>
      <c r="C30" s="72"/>
      <c r="D30" s="72"/>
      <c r="E30" s="73"/>
      <c r="F30" s="73"/>
      <c r="G30" s="74"/>
      <c r="H30" s="278"/>
      <c r="I30" s="278"/>
      <c r="J30" s="278"/>
      <c r="K30" s="278"/>
      <c r="L30" s="278"/>
      <c r="M30" s="272"/>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4"/>
    </row>
    <row r="31" spans="1:48" ht="15" customHeight="1">
      <c r="A31" s="71" t="s">
        <v>109</v>
      </c>
      <c r="B31" s="72"/>
      <c r="C31" s="72"/>
      <c r="D31" s="72"/>
      <c r="E31" s="73"/>
      <c r="F31" s="73"/>
      <c r="G31" s="74"/>
      <c r="H31" s="278"/>
      <c r="I31" s="278"/>
      <c r="J31" s="278"/>
      <c r="K31" s="278"/>
      <c r="L31" s="278"/>
      <c r="M31" s="272"/>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4"/>
    </row>
    <row r="32" spans="1:48" ht="15" customHeight="1">
      <c r="A32" s="71" t="s">
        <v>110</v>
      </c>
      <c r="B32" s="72"/>
      <c r="C32" s="72"/>
      <c r="D32" s="72"/>
      <c r="E32" s="73"/>
      <c r="F32" s="73"/>
      <c r="G32" s="74"/>
      <c r="H32" s="278"/>
      <c r="I32" s="278"/>
      <c r="J32" s="278"/>
      <c r="K32" s="278"/>
      <c r="L32" s="278"/>
      <c r="M32" s="272"/>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4"/>
    </row>
    <row r="33" spans="1:48" ht="15" customHeight="1">
      <c r="A33" s="71" t="s">
        <v>111</v>
      </c>
      <c r="B33" s="72"/>
      <c r="C33" s="72"/>
      <c r="D33" s="72"/>
      <c r="E33" s="73"/>
      <c r="F33" s="73"/>
      <c r="G33" s="74"/>
      <c r="H33" s="278"/>
      <c r="I33" s="278"/>
      <c r="J33" s="278"/>
      <c r="K33" s="278"/>
      <c r="L33" s="278"/>
      <c r="M33" s="272"/>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4"/>
      <c r="AV33" s="3"/>
    </row>
    <row r="34" spans="1:48" ht="15" customHeight="1">
      <c r="A34" s="71" t="s">
        <v>112</v>
      </c>
      <c r="B34" s="72"/>
      <c r="C34" s="72"/>
      <c r="D34" s="72"/>
      <c r="E34" s="73"/>
      <c r="F34" s="73"/>
      <c r="G34" s="74"/>
      <c r="H34" s="278"/>
      <c r="I34" s="278"/>
      <c r="J34" s="278"/>
      <c r="K34" s="278"/>
      <c r="L34" s="278"/>
      <c r="M34" s="272"/>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4"/>
    </row>
    <row r="35" spans="1:48" ht="15" customHeight="1">
      <c r="A35" s="71" t="s">
        <v>113</v>
      </c>
      <c r="B35" s="75"/>
      <c r="C35" s="75"/>
      <c r="D35" s="75"/>
      <c r="E35" s="75"/>
      <c r="F35" s="75"/>
      <c r="G35" s="76"/>
      <c r="H35" s="278"/>
      <c r="I35" s="278"/>
      <c r="J35" s="278"/>
      <c r="K35" s="278"/>
      <c r="L35" s="278"/>
      <c r="M35" s="272"/>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4"/>
    </row>
    <row r="36" spans="1:48" ht="15" customHeight="1">
      <c r="A36" s="77" t="s">
        <v>114</v>
      </c>
      <c r="B36" s="78"/>
      <c r="C36" s="78"/>
      <c r="D36" s="78"/>
      <c r="E36" s="79"/>
      <c r="F36" s="79"/>
      <c r="G36" s="80"/>
      <c r="H36" s="260"/>
      <c r="I36" s="260"/>
      <c r="J36" s="260"/>
      <c r="K36" s="260"/>
      <c r="L36" s="260"/>
      <c r="M36" s="275"/>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7"/>
    </row>
    <row r="37" spans="1:48" ht="15" customHeight="1">
      <c r="A37" s="81" t="s">
        <v>16</v>
      </c>
      <c r="B37" s="82"/>
      <c r="C37" s="82"/>
      <c r="D37" s="82"/>
      <c r="E37" s="82"/>
      <c r="F37" s="82"/>
      <c r="G37" s="83"/>
      <c r="H37" s="261">
        <f>SUM(H28:L36)</f>
        <v>0</v>
      </c>
      <c r="I37" s="261"/>
      <c r="J37" s="261"/>
      <c r="K37" s="261"/>
      <c r="L37" s="262"/>
      <c r="M37" s="263"/>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5"/>
    </row>
    <row r="38" spans="1:48" ht="7.5" customHeight="1">
      <c r="A38" s="84"/>
      <c r="B38" s="84"/>
      <c r="C38" s="84"/>
      <c r="D38" s="84"/>
      <c r="E38" s="85"/>
      <c r="F38" s="85"/>
      <c r="G38" s="85"/>
      <c r="H38" s="85"/>
      <c r="I38" s="85"/>
      <c r="J38" s="86"/>
      <c r="K38" s="86"/>
      <c r="L38" s="86"/>
      <c r="M38" s="86"/>
      <c r="N38" s="86"/>
      <c r="O38" s="87"/>
      <c r="P38" s="87"/>
      <c r="Q38" s="87"/>
      <c r="R38" s="87"/>
      <c r="S38" s="87"/>
      <c r="T38" s="87"/>
      <c r="U38" s="87"/>
      <c r="V38" s="87"/>
      <c r="W38" s="87"/>
      <c r="X38" s="87"/>
      <c r="Y38" s="87"/>
      <c r="Z38" s="87"/>
      <c r="AA38" s="87"/>
      <c r="AB38" s="87"/>
      <c r="AC38" s="87"/>
      <c r="AD38" s="87"/>
      <c r="AE38" s="87"/>
      <c r="AF38" s="87"/>
      <c r="AG38" s="87"/>
      <c r="AH38" s="129"/>
      <c r="AI38" s="87"/>
      <c r="AJ38" s="87"/>
      <c r="AK38" s="87"/>
      <c r="AL38" s="87"/>
      <c r="AM38" s="87"/>
    </row>
    <row r="39" spans="1:48" ht="19.5" customHeight="1" thickBot="1">
      <c r="A39" s="179" t="s">
        <v>204</v>
      </c>
      <c r="B39" s="64"/>
      <c r="C39" s="64"/>
      <c r="D39" s="64"/>
      <c r="E39" s="64"/>
      <c r="F39" s="64"/>
      <c r="G39" s="64"/>
      <c r="H39" s="64"/>
      <c r="I39" s="64"/>
      <c r="J39" s="180"/>
      <c r="K39" s="180"/>
      <c r="L39" s="180"/>
      <c r="M39" s="180"/>
      <c r="N39" s="180"/>
      <c r="O39" s="181"/>
      <c r="P39" s="182"/>
      <c r="Q39" s="182"/>
      <c r="R39" s="182"/>
      <c r="S39" s="180"/>
      <c r="T39" s="185"/>
      <c r="U39" s="180"/>
      <c r="V39" s="65"/>
      <c r="W39" s="127"/>
      <c r="X39" s="295" t="s">
        <v>117</v>
      </c>
      <c r="Y39" s="296"/>
      <c r="Z39" s="296"/>
      <c r="AA39" s="296"/>
      <c r="AB39" s="297"/>
      <c r="AC39" s="298"/>
      <c r="AD39" s="126"/>
      <c r="AE39" s="126"/>
      <c r="AF39" s="126"/>
      <c r="AG39" s="126"/>
      <c r="AH39" s="126"/>
      <c r="AI39" s="299"/>
      <c r="AJ39" s="299"/>
      <c r="AK39" s="299"/>
      <c r="AL39" s="300"/>
      <c r="AM39" s="300"/>
    </row>
    <row r="40" spans="1:48" ht="13.8" thickBot="1">
      <c r="A40" s="179"/>
      <c r="B40" s="64"/>
      <c r="C40" s="183" t="s">
        <v>175</v>
      </c>
      <c r="D40" s="64"/>
      <c r="E40" s="64"/>
      <c r="F40" s="64"/>
      <c r="G40" s="64"/>
      <c r="H40" s="64"/>
      <c r="I40" s="64"/>
      <c r="J40" s="180"/>
      <c r="K40" s="180"/>
      <c r="L40" s="180"/>
      <c r="M40" s="180"/>
      <c r="N40" s="180"/>
      <c r="O40" s="181"/>
      <c r="P40" s="182"/>
      <c r="Q40" s="182"/>
      <c r="R40" s="182"/>
      <c r="S40" s="180"/>
      <c r="T40" s="185"/>
      <c r="U40" s="180"/>
      <c r="V40" s="65"/>
      <c r="W40" s="69"/>
      <c r="X40" s="301" t="e">
        <f>VLOOKUP(L10,計算用!A3:G34,5,FALSE)</f>
        <v>#N/A</v>
      </c>
      <c r="Y40" s="302"/>
      <c r="Z40" s="302"/>
      <c r="AA40" s="303" t="s">
        <v>12</v>
      </c>
      <c r="AB40" s="304"/>
      <c r="AC40" s="298"/>
      <c r="AD40" s="126"/>
      <c r="AE40" s="307" t="s">
        <v>231</v>
      </c>
      <c r="AF40" s="308"/>
      <c r="AG40" s="308"/>
      <c r="AH40" s="309"/>
      <c r="AI40" s="305" t="str">
        <f>IF(OR(L10=計算用!A7, L10=計算用!A17,L10=計算用!A18,L10=計算用!A19,L10=計算用!A20,L10=計算用!A21,L10=計算用!A22,L10=計算用!A23),MIN(X40,ROUNDDOWN(H50/1000,0)),"")</f>
        <v/>
      </c>
      <c r="AJ40" s="306"/>
      <c r="AK40" s="306"/>
      <c r="AL40" s="281" t="s">
        <v>12</v>
      </c>
      <c r="AM40" s="282"/>
      <c r="AV40" s="3"/>
    </row>
    <row r="41" spans="1:48" ht="15" customHeight="1">
      <c r="A41" s="266" t="s">
        <v>105</v>
      </c>
      <c r="B41" s="267"/>
      <c r="C41" s="267"/>
      <c r="D41" s="267"/>
      <c r="E41" s="267"/>
      <c r="F41" s="267"/>
      <c r="G41" s="268"/>
      <c r="H41" s="267" t="s">
        <v>235</v>
      </c>
      <c r="I41" s="267"/>
      <c r="J41" s="267"/>
      <c r="K41" s="267"/>
      <c r="L41" s="267"/>
      <c r="M41" s="266" t="s">
        <v>7</v>
      </c>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8"/>
    </row>
    <row r="42" spans="1:48" ht="15" customHeight="1">
      <c r="A42" s="71" t="s">
        <v>176</v>
      </c>
      <c r="B42" s="72"/>
      <c r="C42" s="72"/>
      <c r="D42" s="72"/>
      <c r="E42" s="73"/>
      <c r="F42" s="73"/>
      <c r="G42" s="74"/>
      <c r="H42" s="278"/>
      <c r="I42" s="278"/>
      <c r="J42" s="278"/>
      <c r="K42" s="278"/>
      <c r="L42" s="278"/>
      <c r="M42" s="272"/>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4"/>
    </row>
    <row r="43" spans="1:48" ht="15" customHeight="1">
      <c r="A43" s="134" t="s">
        <v>182</v>
      </c>
      <c r="B43" s="72"/>
      <c r="C43" s="72"/>
      <c r="D43" s="72"/>
      <c r="E43" s="73"/>
      <c r="F43" s="73"/>
      <c r="G43" s="74"/>
      <c r="H43" s="278"/>
      <c r="I43" s="278"/>
      <c r="J43" s="278"/>
      <c r="K43" s="278"/>
      <c r="L43" s="278"/>
      <c r="M43" s="272"/>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4"/>
    </row>
    <row r="44" spans="1:48" ht="15" customHeight="1">
      <c r="A44" s="134" t="s">
        <v>183</v>
      </c>
      <c r="B44" s="72"/>
      <c r="C44" s="72"/>
      <c r="D44" s="72"/>
      <c r="E44" s="73"/>
      <c r="F44" s="73"/>
      <c r="G44" s="74"/>
      <c r="H44" s="278"/>
      <c r="I44" s="278"/>
      <c r="J44" s="278"/>
      <c r="K44" s="278"/>
      <c r="L44" s="278"/>
      <c r="M44" s="272"/>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4"/>
    </row>
    <row r="45" spans="1:48" ht="15" customHeight="1">
      <c r="A45" s="71" t="s">
        <v>111</v>
      </c>
      <c r="B45" s="72"/>
      <c r="C45" s="72"/>
      <c r="D45" s="72"/>
      <c r="E45" s="73"/>
      <c r="F45" s="73"/>
      <c r="G45" s="74"/>
      <c r="H45" s="278"/>
      <c r="I45" s="278"/>
      <c r="J45" s="278"/>
      <c r="K45" s="278"/>
      <c r="L45" s="278"/>
      <c r="M45" s="272"/>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4"/>
    </row>
    <row r="46" spans="1:48" ht="15" customHeight="1">
      <c r="A46" s="71" t="s">
        <v>109</v>
      </c>
      <c r="B46" s="72"/>
      <c r="C46" s="72"/>
      <c r="D46" s="72"/>
      <c r="E46" s="73"/>
      <c r="F46" s="73"/>
      <c r="G46" s="74"/>
      <c r="H46" s="278"/>
      <c r="I46" s="278"/>
      <c r="J46" s="278"/>
      <c r="K46" s="278"/>
      <c r="L46" s="278"/>
      <c r="M46" s="272"/>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4"/>
    </row>
    <row r="47" spans="1:48" ht="15" customHeight="1">
      <c r="A47" s="71" t="s">
        <v>112</v>
      </c>
      <c r="B47" s="72"/>
      <c r="C47" s="72"/>
      <c r="D47" s="72"/>
      <c r="E47" s="73"/>
      <c r="F47" s="73"/>
      <c r="G47" s="74"/>
      <c r="H47" s="278"/>
      <c r="I47" s="278"/>
      <c r="J47" s="278"/>
      <c r="K47" s="278"/>
      <c r="L47" s="278"/>
      <c r="M47" s="272"/>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4"/>
    </row>
    <row r="48" spans="1:48" ht="15" customHeight="1">
      <c r="A48" s="71" t="s">
        <v>113</v>
      </c>
      <c r="B48" s="75"/>
      <c r="C48" s="75"/>
      <c r="D48" s="75"/>
      <c r="E48" s="75"/>
      <c r="F48" s="75"/>
      <c r="G48" s="76"/>
      <c r="H48" s="278"/>
      <c r="I48" s="278"/>
      <c r="J48" s="278"/>
      <c r="K48" s="278"/>
      <c r="L48" s="278"/>
      <c r="M48" s="272"/>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4"/>
    </row>
    <row r="49" spans="1:46" ht="15" customHeight="1">
      <c r="A49" s="77" t="s">
        <v>114</v>
      </c>
      <c r="B49" s="78"/>
      <c r="C49" s="78"/>
      <c r="D49" s="78"/>
      <c r="E49" s="79"/>
      <c r="F49" s="79"/>
      <c r="G49" s="80"/>
      <c r="H49" s="260"/>
      <c r="I49" s="260"/>
      <c r="J49" s="260"/>
      <c r="K49" s="260"/>
      <c r="L49" s="260"/>
      <c r="M49" s="275"/>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7"/>
    </row>
    <row r="50" spans="1:46" ht="15" customHeight="1">
      <c r="A50" s="81" t="s">
        <v>16</v>
      </c>
      <c r="B50" s="82"/>
      <c r="C50" s="82"/>
      <c r="D50" s="82"/>
      <c r="E50" s="82"/>
      <c r="F50" s="82"/>
      <c r="G50" s="83"/>
      <c r="H50" s="261">
        <f>SUM(H42:L49)</f>
        <v>0</v>
      </c>
      <c r="I50" s="261"/>
      <c r="J50" s="261"/>
      <c r="K50" s="261"/>
      <c r="L50" s="262"/>
      <c r="M50" s="263"/>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5"/>
    </row>
    <row r="51" spans="1:46" ht="7.5" customHeight="1" thickBot="1">
      <c r="A51" s="84"/>
      <c r="B51" s="84"/>
      <c r="C51" s="84"/>
      <c r="D51" s="84"/>
      <c r="E51" s="85"/>
      <c r="F51" s="85"/>
      <c r="G51" s="85"/>
      <c r="H51" s="85"/>
      <c r="I51" s="85"/>
      <c r="J51" s="86"/>
      <c r="K51" s="86"/>
      <c r="L51" s="86"/>
      <c r="M51" s="86"/>
      <c r="N51" s="86"/>
      <c r="O51" s="87"/>
      <c r="P51" s="87"/>
      <c r="Q51" s="87"/>
      <c r="R51" s="87"/>
      <c r="S51" s="87"/>
      <c r="T51" s="87"/>
      <c r="U51" s="87"/>
      <c r="V51" s="87"/>
      <c r="W51" s="87"/>
      <c r="X51" s="87"/>
      <c r="Y51" s="87"/>
      <c r="Z51" s="87"/>
      <c r="AA51" s="87"/>
      <c r="AB51" s="87"/>
      <c r="AC51" s="87"/>
      <c r="AD51" s="87"/>
      <c r="AE51" s="87"/>
      <c r="AF51" s="87"/>
      <c r="AG51" s="87"/>
      <c r="AH51" s="128"/>
      <c r="AI51" s="87"/>
      <c r="AJ51" s="87"/>
      <c r="AK51" s="87"/>
      <c r="AL51" s="87"/>
      <c r="AM51" s="87"/>
    </row>
    <row r="52" spans="1:46" s="3" customFormat="1" ht="19.5" customHeight="1" thickBot="1">
      <c r="A52" s="178" t="s">
        <v>221</v>
      </c>
      <c r="B52" s="64"/>
      <c r="C52" s="64"/>
      <c r="D52" s="64"/>
      <c r="E52" s="64"/>
      <c r="F52" s="64"/>
      <c r="G52" s="64"/>
      <c r="H52" s="64"/>
      <c r="I52" s="186"/>
      <c r="J52" s="185"/>
      <c r="K52" s="182"/>
      <c r="L52" s="187"/>
      <c r="M52" s="187"/>
      <c r="N52" s="187"/>
      <c r="O52" s="187"/>
      <c r="P52" s="187"/>
      <c r="Q52" s="187"/>
      <c r="R52" s="187"/>
      <c r="S52" s="187"/>
      <c r="T52" s="187"/>
      <c r="U52" s="187"/>
      <c r="V52" s="187"/>
      <c r="W52" s="187"/>
      <c r="X52" s="187"/>
      <c r="Y52" s="187"/>
      <c r="Z52" s="187"/>
      <c r="AA52" s="187"/>
      <c r="AB52" s="187"/>
      <c r="AC52" s="187"/>
      <c r="AD52" s="59"/>
      <c r="AE52" s="307" t="s">
        <v>232</v>
      </c>
      <c r="AF52" s="308"/>
      <c r="AG52" s="308"/>
      <c r="AH52" s="309"/>
      <c r="AI52" s="279">
        <f t="shared" ref="AI52" si="0">IF(L10=A54,ROUNDDOWN(X54*AI54/1000,0),IF(L10=A55,ROUNDDOWN(X55*AI55/1000,0),IF(NOT(OR(L10=A54,L10=A55)),ROUNDDOWN(X53*AI53/1000,0))))</f>
        <v>0</v>
      </c>
      <c r="AJ52" s="280"/>
      <c r="AK52" s="280"/>
      <c r="AL52" s="281" t="s">
        <v>12</v>
      </c>
      <c r="AM52" s="282"/>
    </row>
    <row r="53" spans="1:46" s="3" customFormat="1" ht="15.75" customHeight="1">
      <c r="A53" s="312" t="s">
        <v>141</v>
      </c>
      <c r="B53" s="313"/>
      <c r="C53" s="313"/>
      <c r="D53" s="313"/>
      <c r="E53" s="313"/>
      <c r="F53" s="313"/>
      <c r="G53" s="313"/>
      <c r="H53" s="313"/>
      <c r="I53" s="313"/>
      <c r="J53" s="313"/>
      <c r="K53" s="313"/>
      <c r="L53" s="313"/>
      <c r="M53" s="313"/>
      <c r="N53" s="313"/>
      <c r="O53" s="313"/>
      <c r="P53" s="313"/>
      <c r="Q53" s="313"/>
      <c r="R53" s="313"/>
      <c r="S53" s="313"/>
      <c r="T53" s="313"/>
      <c r="U53" s="313"/>
      <c r="V53" s="313"/>
      <c r="W53" s="314"/>
      <c r="X53" s="324">
        <v>2000</v>
      </c>
      <c r="Y53" s="324"/>
      <c r="Z53" s="324"/>
      <c r="AA53" s="310" t="s">
        <v>23</v>
      </c>
      <c r="AB53" s="311"/>
      <c r="AC53" s="312" t="s">
        <v>24</v>
      </c>
      <c r="AD53" s="313"/>
      <c r="AE53" s="313"/>
      <c r="AF53" s="313"/>
      <c r="AG53" s="313"/>
      <c r="AH53" s="314"/>
      <c r="AI53" s="283"/>
      <c r="AJ53" s="284"/>
      <c r="AK53" s="284"/>
      <c r="AL53" s="287" t="s">
        <v>13</v>
      </c>
      <c r="AM53" s="288"/>
    </row>
    <row r="54" spans="1:46" s="3" customFormat="1" ht="15.75" customHeight="1">
      <c r="A54" s="312" t="s">
        <v>142</v>
      </c>
      <c r="B54" s="313"/>
      <c r="C54" s="313"/>
      <c r="D54" s="313"/>
      <c r="E54" s="313"/>
      <c r="F54" s="313"/>
      <c r="G54" s="313"/>
      <c r="H54" s="313"/>
      <c r="I54" s="313"/>
      <c r="J54" s="313"/>
      <c r="K54" s="313"/>
      <c r="L54" s="313"/>
      <c r="M54" s="313"/>
      <c r="N54" s="313"/>
      <c r="O54" s="313"/>
      <c r="P54" s="313"/>
      <c r="Q54" s="313"/>
      <c r="R54" s="313"/>
      <c r="S54" s="313"/>
      <c r="T54" s="313"/>
      <c r="U54" s="313"/>
      <c r="V54" s="313"/>
      <c r="W54" s="314"/>
      <c r="X54" s="324">
        <v>1500</v>
      </c>
      <c r="Y54" s="324"/>
      <c r="Z54" s="324"/>
      <c r="AA54" s="310" t="s">
        <v>23</v>
      </c>
      <c r="AB54" s="311"/>
      <c r="AC54" s="312" t="s">
        <v>24</v>
      </c>
      <c r="AD54" s="313"/>
      <c r="AE54" s="313"/>
      <c r="AF54" s="313"/>
      <c r="AG54" s="313"/>
      <c r="AH54" s="314"/>
      <c r="AI54" s="283"/>
      <c r="AJ54" s="284"/>
      <c r="AK54" s="284"/>
      <c r="AL54" s="285" t="s">
        <v>13</v>
      </c>
      <c r="AM54" s="286"/>
    </row>
    <row r="55" spans="1:46" s="3" customFormat="1" ht="15.75" customHeight="1">
      <c r="A55" s="312" t="s">
        <v>143</v>
      </c>
      <c r="B55" s="313"/>
      <c r="C55" s="313"/>
      <c r="D55" s="313"/>
      <c r="E55" s="313"/>
      <c r="F55" s="313"/>
      <c r="G55" s="313"/>
      <c r="H55" s="313"/>
      <c r="I55" s="313"/>
      <c r="J55" s="313"/>
      <c r="K55" s="313"/>
      <c r="L55" s="313"/>
      <c r="M55" s="313"/>
      <c r="N55" s="313"/>
      <c r="O55" s="313"/>
      <c r="P55" s="313"/>
      <c r="Q55" s="313"/>
      <c r="R55" s="313"/>
      <c r="S55" s="313"/>
      <c r="T55" s="313"/>
      <c r="U55" s="313"/>
      <c r="V55" s="313"/>
      <c r="W55" s="314"/>
      <c r="X55" s="324">
        <v>2500</v>
      </c>
      <c r="Y55" s="324"/>
      <c r="Z55" s="324"/>
      <c r="AA55" s="310" t="s">
        <v>23</v>
      </c>
      <c r="AB55" s="311"/>
      <c r="AC55" s="312" t="s">
        <v>24</v>
      </c>
      <c r="AD55" s="313"/>
      <c r="AE55" s="313"/>
      <c r="AF55" s="313"/>
      <c r="AG55" s="313"/>
      <c r="AH55" s="314"/>
      <c r="AI55" s="283"/>
      <c r="AJ55" s="284"/>
      <c r="AK55" s="284"/>
      <c r="AL55" s="285" t="s">
        <v>13</v>
      </c>
      <c r="AM55" s="286"/>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c r="A57" s="178" t="s">
        <v>144</v>
      </c>
      <c r="B57" s="182"/>
      <c r="C57" s="64"/>
      <c r="D57" s="64"/>
      <c r="E57" s="64"/>
      <c r="F57" s="64"/>
      <c r="G57" s="64"/>
      <c r="H57" s="64"/>
      <c r="I57" s="186"/>
      <c r="J57" s="185"/>
      <c r="K57" s="182"/>
      <c r="L57" s="187"/>
      <c r="M57" s="187"/>
      <c r="N57" s="187"/>
      <c r="O57" s="188"/>
      <c r="P57" s="188"/>
      <c r="Q57" s="188"/>
      <c r="R57" s="188"/>
      <c r="S57" s="188"/>
      <c r="T57" s="189"/>
      <c r="U57" s="189"/>
      <c r="V57" s="189"/>
      <c r="W57" s="189"/>
      <c r="X57" s="295" t="s">
        <v>117</v>
      </c>
      <c r="Y57" s="296"/>
      <c r="Z57" s="296"/>
      <c r="AA57" s="296"/>
      <c r="AB57" s="297"/>
      <c r="AC57" s="318" t="s">
        <v>231</v>
      </c>
      <c r="AD57" s="289" t="s">
        <v>233</v>
      </c>
      <c r="AE57" s="289"/>
      <c r="AF57" s="289"/>
      <c r="AG57" s="289"/>
      <c r="AH57" s="290"/>
      <c r="AI57" s="251" t="e">
        <f>MIN(X58,ROUNDDOWN(H70/1000,0))</f>
        <v>#N/A</v>
      </c>
      <c r="AJ57" s="252"/>
      <c r="AK57" s="252"/>
      <c r="AL57" s="257" t="s">
        <v>12</v>
      </c>
      <c r="AM57" s="257"/>
    </row>
    <row r="58" spans="1:46" s="3" customFormat="1" ht="13.2" customHeight="1">
      <c r="A58" s="188"/>
      <c r="B58" s="183" t="s">
        <v>145</v>
      </c>
      <c r="C58" s="64"/>
      <c r="D58" s="64"/>
      <c r="E58" s="64"/>
      <c r="F58" s="64"/>
      <c r="G58" s="64"/>
      <c r="H58" s="64"/>
      <c r="I58" s="64"/>
      <c r="J58" s="64"/>
      <c r="K58" s="64"/>
      <c r="L58" s="64"/>
      <c r="M58" s="64"/>
      <c r="N58" s="64"/>
      <c r="O58" s="64"/>
      <c r="P58" s="64"/>
      <c r="Q58" s="64"/>
      <c r="R58" s="64"/>
      <c r="S58" s="64"/>
      <c r="T58" s="64"/>
      <c r="U58" s="64"/>
      <c r="V58" s="64"/>
      <c r="W58" s="64"/>
      <c r="X58" s="325" t="e">
        <f>VLOOKUP(L10,計算用!A3:G34,6,FALSE)</f>
        <v>#N/A</v>
      </c>
      <c r="Y58" s="326"/>
      <c r="Z58" s="326"/>
      <c r="AA58" s="327" t="s">
        <v>12</v>
      </c>
      <c r="AB58" s="328"/>
      <c r="AC58" s="319"/>
      <c r="AD58" s="291"/>
      <c r="AE58" s="291"/>
      <c r="AF58" s="291"/>
      <c r="AG58" s="291"/>
      <c r="AH58" s="292"/>
      <c r="AI58" s="253"/>
      <c r="AJ58" s="254"/>
      <c r="AK58" s="254"/>
      <c r="AL58" s="258"/>
      <c r="AM58" s="258"/>
    </row>
    <row r="59" spans="1:46" s="3" customFormat="1" ht="13.2" customHeight="1">
      <c r="A59" s="56" t="s">
        <v>119</v>
      </c>
      <c r="B59" s="62"/>
      <c r="C59" s="62"/>
      <c r="D59" s="62"/>
      <c r="E59" s="62"/>
      <c r="F59" s="62"/>
      <c r="G59" s="62"/>
      <c r="H59" s="62"/>
      <c r="I59" s="62"/>
      <c r="J59" s="62"/>
      <c r="K59" s="62"/>
      <c r="L59" s="62"/>
      <c r="M59" s="62"/>
      <c r="N59" s="62"/>
      <c r="O59" s="62"/>
      <c r="P59" s="62"/>
      <c r="Q59" s="62"/>
      <c r="R59" s="62"/>
      <c r="S59" s="62"/>
      <c r="T59" s="62"/>
      <c r="U59" s="62"/>
      <c r="V59" s="62"/>
      <c r="W59" s="62"/>
      <c r="X59" s="325" t="e">
        <f>VLOOKUP(L30,計算用!A24:G52,5,FALSE)</f>
        <v>#N/A</v>
      </c>
      <c r="Y59" s="326"/>
      <c r="Z59" s="326"/>
      <c r="AA59" s="327"/>
      <c r="AB59" s="328"/>
      <c r="AC59" s="320"/>
      <c r="AD59" s="293"/>
      <c r="AE59" s="293"/>
      <c r="AF59" s="293"/>
      <c r="AG59" s="293"/>
      <c r="AH59" s="294"/>
      <c r="AI59" s="255"/>
      <c r="AJ59" s="256"/>
      <c r="AK59" s="256"/>
      <c r="AL59" s="259"/>
      <c r="AM59" s="259"/>
      <c r="AT59" s="4"/>
    </row>
    <row r="60" spans="1:46" ht="15" customHeight="1">
      <c r="A60" s="266" t="s">
        <v>105</v>
      </c>
      <c r="B60" s="267"/>
      <c r="C60" s="267"/>
      <c r="D60" s="267"/>
      <c r="E60" s="267"/>
      <c r="F60" s="267"/>
      <c r="G60" s="268"/>
      <c r="H60" s="267" t="s">
        <v>235</v>
      </c>
      <c r="I60" s="267"/>
      <c r="J60" s="267"/>
      <c r="K60" s="267"/>
      <c r="L60" s="267"/>
      <c r="M60" s="266" t="s">
        <v>7</v>
      </c>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8"/>
    </row>
    <row r="61" spans="1:46" ht="15" customHeight="1">
      <c r="A61" s="114" t="s">
        <v>106</v>
      </c>
      <c r="B61" s="115"/>
      <c r="C61" s="115"/>
      <c r="D61" s="115"/>
      <c r="E61" s="116"/>
      <c r="F61" s="116"/>
      <c r="G61" s="117"/>
      <c r="H61" s="323"/>
      <c r="I61" s="323"/>
      <c r="J61" s="323"/>
      <c r="K61" s="323"/>
      <c r="L61" s="323"/>
      <c r="M61" s="269"/>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1"/>
    </row>
    <row r="62" spans="1:46" ht="15" customHeight="1">
      <c r="A62" s="71" t="s">
        <v>107</v>
      </c>
      <c r="B62" s="72"/>
      <c r="C62" s="72"/>
      <c r="D62" s="72"/>
      <c r="E62" s="73"/>
      <c r="F62" s="73"/>
      <c r="G62" s="74"/>
      <c r="H62" s="278"/>
      <c r="I62" s="278"/>
      <c r="J62" s="278"/>
      <c r="K62" s="278"/>
      <c r="L62" s="278"/>
      <c r="M62" s="272"/>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4"/>
    </row>
    <row r="63" spans="1:46" ht="15" customHeight="1">
      <c r="A63" s="71" t="s">
        <v>108</v>
      </c>
      <c r="B63" s="72"/>
      <c r="C63" s="72"/>
      <c r="D63" s="72"/>
      <c r="E63" s="73"/>
      <c r="F63" s="73"/>
      <c r="G63" s="74"/>
      <c r="H63" s="278"/>
      <c r="I63" s="278"/>
      <c r="J63" s="278"/>
      <c r="K63" s="278"/>
      <c r="L63" s="278"/>
      <c r="M63" s="272"/>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4"/>
    </row>
    <row r="64" spans="1:46" ht="15" customHeight="1">
      <c r="A64" s="71" t="s">
        <v>109</v>
      </c>
      <c r="B64" s="72"/>
      <c r="C64" s="72"/>
      <c r="D64" s="72"/>
      <c r="E64" s="73"/>
      <c r="F64" s="73"/>
      <c r="G64" s="74"/>
      <c r="H64" s="278"/>
      <c r="I64" s="278"/>
      <c r="J64" s="278"/>
      <c r="K64" s="278"/>
      <c r="L64" s="278"/>
      <c r="M64" s="272"/>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4"/>
    </row>
    <row r="65" spans="1:39" ht="15" customHeight="1">
      <c r="A65" s="71" t="s">
        <v>110</v>
      </c>
      <c r="B65" s="72"/>
      <c r="C65" s="72"/>
      <c r="D65" s="72"/>
      <c r="E65" s="73"/>
      <c r="F65" s="73"/>
      <c r="G65" s="74"/>
      <c r="H65" s="278"/>
      <c r="I65" s="278"/>
      <c r="J65" s="278"/>
      <c r="K65" s="278"/>
      <c r="L65" s="278"/>
      <c r="M65" s="272"/>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4"/>
    </row>
    <row r="66" spans="1:39" ht="15" customHeight="1">
      <c r="A66" s="71" t="s">
        <v>111</v>
      </c>
      <c r="B66" s="72"/>
      <c r="C66" s="72"/>
      <c r="D66" s="72"/>
      <c r="E66" s="73"/>
      <c r="F66" s="73"/>
      <c r="G66" s="74"/>
      <c r="H66" s="278"/>
      <c r="I66" s="278"/>
      <c r="J66" s="278"/>
      <c r="K66" s="278"/>
      <c r="L66" s="278"/>
      <c r="M66" s="272"/>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4"/>
    </row>
    <row r="67" spans="1:39" ht="15" customHeight="1">
      <c r="A67" s="71" t="s">
        <v>112</v>
      </c>
      <c r="B67" s="72"/>
      <c r="C67" s="72"/>
      <c r="D67" s="72"/>
      <c r="E67" s="73"/>
      <c r="F67" s="73"/>
      <c r="G67" s="74"/>
      <c r="H67" s="278"/>
      <c r="I67" s="278"/>
      <c r="J67" s="278"/>
      <c r="K67" s="278"/>
      <c r="L67" s="278"/>
      <c r="M67" s="272"/>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4"/>
    </row>
    <row r="68" spans="1:39" ht="15" customHeight="1">
      <c r="A68" s="71" t="s">
        <v>113</v>
      </c>
      <c r="B68" s="75"/>
      <c r="C68" s="75"/>
      <c r="D68" s="75"/>
      <c r="E68" s="75"/>
      <c r="F68" s="75"/>
      <c r="G68" s="76"/>
      <c r="H68" s="278"/>
      <c r="I68" s="278"/>
      <c r="J68" s="278"/>
      <c r="K68" s="278"/>
      <c r="L68" s="278"/>
      <c r="M68" s="272"/>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4"/>
    </row>
    <row r="69" spans="1:39" ht="15" customHeight="1">
      <c r="A69" s="77" t="s">
        <v>114</v>
      </c>
      <c r="B69" s="78"/>
      <c r="C69" s="78"/>
      <c r="D69" s="78"/>
      <c r="E69" s="79"/>
      <c r="F69" s="79"/>
      <c r="G69" s="80"/>
      <c r="H69" s="260"/>
      <c r="I69" s="260"/>
      <c r="J69" s="260"/>
      <c r="K69" s="260"/>
      <c r="L69" s="260"/>
      <c r="M69" s="275"/>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7"/>
    </row>
    <row r="70" spans="1:39" ht="15" customHeight="1">
      <c r="A70" s="81" t="s">
        <v>16</v>
      </c>
      <c r="B70" s="88"/>
      <c r="C70" s="88"/>
      <c r="D70" s="88"/>
      <c r="E70" s="82"/>
      <c r="F70" s="82"/>
      <c r="G70" s="83"/>
      <c r="H70" s="261">
        <f>SUM(H61:L69)</f>
        <v>0</v>
      </c>
      <c r="I70" s="261"/>
      <c r="J70" s="261"/>
      <c r="K70" s="261"/>
      <c r="L70" s="262"/>
      <c r="M70" s="263"/>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5"/>
    </row>
    <row r="71" spans="1:39" ht="4.5" customHeight="1">
      <c r="A71" s="84"/>
      <c r="B71" s="84"/>
      <c r="C71" s="84"/>
      <c r="D71" s="84"/>
      <c r="E71" s="89"/>
      <c r="F71" s="89"/>
      <c r="G71" s="89"/>
      <c r="H71" s="89"/>
      <c r="I71" s="89"/>
      <c r="J71" s="91"/>
      <c r="K71" s="91"/>
      <c r="L71" s="91"/>
      <c r="M71" s="91"/>
      <c r="N71" s="91"/>
      <c r="O71" s="89"/>
      <c r="P71" s="89"/>
      <c r="Q71" s="89"/>
      <c r="R71" s="89"/>
      <c r="S71" s="89"/>
      <c r="T71" s="89"/>
      <c r="U71" s="89"/>
      <c r="V71" s="89"/>
      <c r="W71" s="89"/>
      <c r="X71" s="89"/>
      <c r="Y71" s="92"/>
      <c r="Z71" s="92"/>
      <c r="AA71" s="92"/>
      <c r="AB71" s="92"/>
      <c r="AC71" s="92"/>
      <c r="AD71" s="92"/>
      <c r="AE71" s="89"/>
      <c r="AF71" s="89"/>
      <c r="AG71" s="89"/>
      <c r="AH71" s="89"/>
      <c r="AI71" s="89"/>
      <c r="AJ71" s="89"/>
      <c r="AK71" s="89"/>
      <c r="AL71" s="89"/>
      <c r="AM71" s="89"/>
    </row>
    <row r="72" spans="1:39">
      <c r="A72" s="41"/>
      <c r="B72" s="90"/>
      <c r="C72" s="90"/>
      <c r="D72" s="90"/>
      <c r="E72" s="90"/>
      <c r="F72" s="90"/>
      <c r="G72" s="90"/>
      <c r="H72" s="90"/>
      <c r="I72" s="90"/>
      <c r="J72" s="90"/>
      <c r="K72" s="90"/>
      <c r="L72" s="90"/>
      <c r="M72" s="90"/>
      <c r="N72" s="90"/>
      <c r="O72" s="90"/>
      <c r="P72" s="90"/>
      <c r="Q72" s="90"/>
      <c r="R72" s="90"/>
      <c r="S72" s="90"/>
      <c r="T72" s="90"/>
      <c r="U72" s="90"/>
      <c r="V72" s="90"/>
      <c r="W72" s="90"/>
      <c r="X72" s="90"/>
      <c r="Y72" s="68"/>
      <c r="Z72" s="68"/>
      <c r="AA72" s="68"/>
      <c r="AB72" s="68"/>
      <c r="AC72" s="68"/>
      <c r="AD72" s="68"/>
      <c r="AE72" s="90"/>
      <c r="AF72" s="90"/>
      <c r="AG72" s="90"/>
      <c r="AH72" s="90"/>
      <c r="AI72" s="90"/>
      <c r="AJ72" s="90"/>
      <c r="AK72" s="90"/>
      <c r="AL72" s="90"/>
      <c r="AM72" s="90"/>
    </row>
  </sheetData>
  <sheetProtection password="EF99" sheet="1" selectLockedCells="1"/>
  <mergeCells count="152">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M44:AM44"/>
    <mergeCell ref="H43:L43"/>
    <mergeCell ref="H44:L44"/>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A25:AB26"/>
    <mergeCell ref="AE21:AH21"/>
    <mergeCell ref="A14:AM14"/>
    <mergeCell ref="X16:Z16"/>
    <mergeCell ref="X17:Z17"/>
    <mergeCell ref="A16:W16"/>
    <mergeCell ref="A17:W17"/>
    <mergeCell ref="AA16:AM16"/>
    <mergeCell ref="AA17:AM17"/>
    <mergeCell ref="AP10:AU10"/>
    <mergeCell ref="H22:L22"/>
    <mergeCell ref="M22:O22"/>
    <mergeCell ref="Q22:U22"/>
    <mergeCell ref="V22:X22"/>
    <mergeCell ref="AJ10:AK10"/>
    <mergeCell ref="AG10:AI10"/>
    <mergeCell ref="Z10:AB10"/>
    <mergeCell ref="AC10:AD10"/>
    <mergeCell ref="AE10:AF10"/>
    <mergeCell ref="L10:Y10"/>
    <mergeCell ref="A11:H12"/>
    <mergeCell ref="AE22:AG22"/>
    <mergeCell ref="AH22:AI22"/>
    <mergeCell ref="AL10:AM10"/>
    <mergeCell ref="AI21:AK21"/>
    <mergeCell ref="AL21:AM21"/>
    <mergeCell ref="A27:G27"/>
    <mergeCell ref="M28:AM28"/>
    <mergeCell ref="M27:AM27"/>
    <mergeCell ref="H28:L28"/>
    <mergeCell ref="H34:L34"/>
    <mergeCell ref="M32:AM32"/>
    <mergeCell ref="M33:AM33"/>
    <mergeCell ref="M34:AM34"/>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D57:AH59"/>
    <mergeCell ref="AL55:AM55"/>
    <mergeCell ref="AI53:AK53"/>
    <mergeCell ref="AL53:AM53"/>
    <mergeCell ref="AD24:AH26"/>
    <mergeCell ref="AI24:AK26"/>
    <mergeCell ref="AL24:AM26"/>
    <mergeCell ref="M49:AM49"/>
    <mergeCell ref="X39:AB39"/>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X24:AB24"/>
    <mergeCell ref="AC24:AC26"/>
    <mergeCell ref="X25:Z26"/>
    <mergeCell ref="AI57:AK59"/>
    <mergeCell ref="AL57:AM59"/>
    <mergeCell ref="H49:L4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2:AK52"/>
    <mergeCell ref="AL52:AM52"/>
    <mergeCell ref="AI55:AK55"/>
  </mergeCells>
  <phoneticPr fontId="3"/>
  <dataValidations disablePrompts="1" count="2">
    <dataValidation imeMode="halfAlpha" allowBlank="1" showInputMessage="1" showErrorMessage="1" sqref="S24:V26 J24:N26 J39:N40 S39:V40 H7:N7"/>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45720</xdr:colOff>
                    <xdr:row>11</xdr:row>
                    <xdr:rowOff>30480</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30480</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45720</xdr:colOff>
                    <xdr:row>12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6"/>
  <sheetViews>
    <sheetView zoomScaleNormal="100" workbookViewId="0"/>
  </sheetViews>
  <sheetFormatPr defaultColWidth="9" defaultRowHeight="12"/>
  <cols>
    <col min="1" max="1" width="3.109375" style="11" customWidth="1"/>
    <col min="2" max="3" width="12.44140625" style="11" customWidth="1"/>
    <col min="4" max="4" width="12.21875" style="11" bestFit="1" customWidth="1"/>
    <col min="5" max="5" width="22.6640625" style="11" hidden="1" customWidth="1"/>
    <col min="6" max="6" width="8.109375" style="11" hidden="1" customWidth="1"/>
    <col min="7" max="7" width="25" style="11" customWidth="1"/>
    <col min="8" max="8" width="10.44140625" style="11" bestFit="1" customWidth="1"/>
    <col min="9" max="9" width="10.44140625" style="11" customWidth="1"/>
    <col min="10" max="10" width="16.77734375" style="11" bestFit="1" customWidth="1"/>
    <col min="11" max="11" width="14.109375" style="11" bestFit="1" customWidth="1"/>
    <col min="12" max="12" width="31.33203125" style="11" bestFit="1" customWidth="1"/>
    <col min="13" max="13" width="11.33203125" style="11" hidden="1" customWidth="1"/>
    <col min="14" max="14" width="11.33203125" style="11" customWidth="1"/>
    <col min="15" max="15" width="6" style="11" customWidth="1"/>
    <col min="16" max="19" width="7.6640625" style="11" customWidth="1"/>
    <col min="20" max="20" width="12.77734375" style="11" bestFit="1" customWidth="1"/>
    <col min="21" max="21" width="7.44140625" style="11" bestFit="1" customWidth="1"/>
    <col min="22" max="22" width="9.33203125" style="3" customWidth="1"/>
    <col min="23" max="23" width="2.44140625" style="11" customWidth="1"/>
    <col min="24" max="16384" width="9" style="11"/>
  </cols>
  <sheetData>
    <row r="1" spans="1:23" ht="13.2">
      <c r="A1" s="7" t="s">
        <v>243</v>
      </c>
    </row>
    <row r="3" spans="1:23">
      <c r="A3" s="11" t="s">
        <v>236</v>
      </c>
      <c r="O3" s="14"/>
      <c r="P3" s="14"/>
      <c r="Q3" s="14"/>
      <c r="R3" s="14"/>
      <c r="T3" s="14"/>
      <c r="U3" s="14"/>
    </row>
    <row r="4" spans="1:23" ht="18" customHeight="1">
      <c r="A4" s="239"/>
      <c r="B4" s="394" t="s">
        <v>19</v>
      </c>
      <c r="C4" s="394" t="s">
        <v>21</v>
      </c>
      <c r="D4" s="394" t="s">
        <v>20</v>
      </c>
      <c r="E4" s="19"/>
      <c r="F4" s="19"/>
      <c r="G4" s="391" t="s">
        <v>26</v>
      </c>
      <c r="H4" s="266" t="s">
        <v>25</v>
      </c>
      <c r="I4" s="267"/>
      <c r="J4" s="268"/>
      <c r="K4" s="266" t="s">
        <v>29</v>
      </c>
      <c r="L4" s="267"/>
      <c r="M4" s="267"/>
      <c r="N4" s="268"/>
      <c r="O4" s="393" t="s">
        <v>32</v>
      </c>
      <c r="P4" s="295" t="s">
        <v>189</v>
      </c>
      <c r="Q4" s="296"/>
      <c r="R4" s="296"/>
      <c r="S4" s="297"/>
      <c r="T4" s="295" t="s">
        <v>185</v>
      </c>
      <c r="U4" s="297"/>
      <c r="V4" s="118"/>
    </row>
    <row r="5" spans="1:23" ht="51.75" customHeight="1">
      <c r="A5" s="239"/>
      <c r="B5" s="394"/>
      <c r="C5" s="394"/>
      <c r="D5" s="394"/>
      <c r="E5" s="20" t="s">
        <v>41</v>
      </c>
      <c r="F5" s="20" t="s">
        <v>41</v>
      </c>
      <c r="G5" s="392"/>
      <c r="H5" s="18" t="s">
        <v>22</v>
      </c>
      <c r="I5" s="175" t="s">
        <v>216</v>
      </c>
      <c r="J5" s="18" t="s">
        <v>5</v>
      </c>
      <c r="K5" s="137" t="s">
        <v>27</v>
      </c>
      <c r="L5" s="137" t="s">
        <v>28</v>
      </c>
      <c r="M5" s="18" t="s">
        <v>33</v>
      </c>
      <c r="N5" s="138" t="s">
        <v>199</v>
      </c>
      <c r="O5" s="394"/>
      <c r="P5" s="132" t="s">
        <v>190</v>
      </c>
      <c r="Q5" s="132" t="s">
        <v>200</v>
      </c>
      <c r="R5" s="132" t="s">
        <v>191</v>
      </c>
      <c r="S5" s="132" t="s">
        <v>188</v>
      </c>
      <c r="T5" s="132" t="s">
        <v>186</v>
      </c>
      <c r="U5" s="133" t="s">
        <v>187</v>
      </c>
      <c r="V5" s="119"/>
      <c r="W5" s="3"/>
    </row>
    <row r="6" spans="1:23">
      <c r="A6" s="158">
        <v>1</v>
      </c>
      <c r="B6" s="159"/>
      <c r="C6" s="159"/>
      <c r="D6" s="160"/>
      <c r="E6" s="161" t="str">
        <f>B6&amp;C6&amp;D6</f>
        <v/>
      </c>
      <c r="F6" s="161" t="str">
        <f>IF(E6="","",COUNTIF($E$6:$E$85,E6))</f>
        <v/>
      </c>
      <c r="G6" s="162"/>
      <c r="H6" s="163"/>
      <c r="I6" s="177"/>
      <c r="J6" s="164"/>
      <c r="K6" s="170"/>
      <c r="L6" s="170"/>
      <c r="M6" s="165" t="str">
        <f>K6&amp;L6</f>
        <v/>
      </c>
      <c r="N6" s="166"/>
      <c r="O6" s="171" t="str">
        <f>IFERROR(VLOOKUP(M6,計算用!$A$48:$B$55,2,FALSE),"")</f>
        <v/>
      </c>
      <c r="P6" s="172"/>
      <c r="Q6" s="172"/>
      <c r="R6" s="172"/>
      <c r="S6" s="167" t="str">
        <f>IF(F6&gt;=2,"","可")</f>
        <v/>
      </c>
      <c r="T6" s="168"/>
      <c r="U6" s="169"/>
      <c r="V6" s="120"/>
      <c r="W6" s="3"/>
    </row>
    <row r="7" spans="1:23">
      <c r="A7" s="158">
        <f>A6+1</f>
        <v>2</v>
      </c>
      <c r="B7" s="159"/>
      <c r="C7" s="159"/>
      <c r="D7" s="160"/>
      <c r="E7" s="161" t="str">
        <f t="shared" ref="E7:E70" si="0">B7&amp;C7&amp;D7</f>
        <v/>
      </c>
      <c r="F7" s="161" t="str">
        <f t="shared" ref="F7:F70" si="1">IF(E7="","",COUNTIF($E$6:$E$85,E7))</f>
        <v/>
      </c>
      <c r="G7" s="162"/>
      <c r="H7" s="163"/>
      <c r="I7" s="177"/>
      <c r="J7" s="164"/>
      <c r="K7" s="170"/>
      <c r="L7" s="170"/>
      <c r="M7" s="165" t="str">
        <f>K7&amp;L7</f>
        <v/>
      </c>
      <c r="N7" s="166"/>
      <c r="O7" s="171" t="str">
        <f>IFERROR(VLOOKUP(M7,計算用!$A$48:$B$55,2,FALSE),"")</f>
        <v/>
      </c>
      <c r="P7" s="172"/>
      <c r="Q7" s="172"/>
      <c r="R7" s="172"/>
      <c r="S7" s="167" t="str">
        <f t="shared" ref="S7:S70" si="2">IF(F7&gt;=2,"","可")</f>
        <v/>
      </c>
      <c r="T7" s="168"/>
      <c r="U7" s="169"/>
      <c r="V7" s="120"/>
    </row>
    <row r="8" spans="1:23">
      <c r="A8" s="158">
        <f t="shared" ref="A8:A14" si="3">A7+1</f>
        <v>3</v>
      </c>
      <c r="B8" s="159"/>
      <c r="C8" s="159"/>
      <c r="D8" s="160"/>
      <c r="E8" s="161" t="str">
        <f t="shared" si="0"/>
        <v/>
      </c>
      <c r="F8" s="161" t="str">
        <f t="shared" si="1"/>
        <v/>
      </c>
      <c r="G8" s="162"/>
      <c r="H8" s="163"/>
      <c r="I8" s="177"/>
      <c r="J8" s="164"/>
      <c r="K8" s="170"/>
      <c r="L8" s="170"/>
      <c r="M8" s="165" t="str">
        <f t="shared" ref="M8:M71" si="4">K8&amp;L8</f>
        <v/>
      </c>
      <c r="N8" s="166"/>
      <c r="O8" s="171" t="str">
        <f>IFERROR(VLOOKUP(M8,計算用!$A$48:$B$55,2,FALSE),"")</f>
        <v/>
      </c>
      <c r="P8" s="172"/>
      <c r="Q8" s="172"/>
      <c r="R8" s="172"/>
      <c r="S8" s="167" t="str">
        <f t="shared" si="2"/>
        <v/>
      </c>
      <c r="T8" s="168"/>
      <c r="U8" s="169"/>
      <c r="V8" s="120"/>
      <c r="W8" s="3"/>
    </row>
    <row r="9" spans="1:23">
      <c r="A9" s="158">
        <f t="shared" si="3"/>
        <v>4</v>
      </c>
      <c r="B9" s="159"/>
      <c r="C9" s="159"/>
      <c r="D9" s="160"/>
      <c r="E9" s="161" t="str">
        <f t="shared" si="0"/>
        <v/>
      </c>
      <c r="F9" s="161" t="str">
        <f t="shared" si="1"/>
        <v/>
      </c>
      <c r="G9" s="162"/>
      <c r="H9" s="163"/>
      <c r="I9" s="177"/>
      <c r="J9" s="164"/>
      <c r="K9" s="170"/>
      <c r="L9" s="170"/>
      <c r="M9" s="165" t="str">
        <f t="shared" si="4"/>
        <v/>
      </c>
      <c r="N9" s="166"/>
      <c r="O9" s="171" t="str">
        <f>IFERROR(VLOOKUP(M9,計算用!$A$48:$B$55,2,FALSE),"")</f>
        <v/>
      </c>
      <c r="P9" s="172"/>
      <c r="Q9" s="172"/>
      <c r="R9" s="172"/>
      <c r="S9" s="167" t="str">
        <f t="shared" si="2"/>
        <v/>
      </c>
      <c r="T9" s="168"/>
      <c r="U9" s="169"/>
      <c r="V9" s="120"/>
    </row>
    <row r="10" spans="1:23">
      <c r="A10" s="158">
        <f t="shared" si="3"/>
        <v>5</v>
      </c>
      <c r="B10" s="159"/>
      <c r="C10" s="159"/>
      <c r="D10" s="160"/>
      <c r="E10" s="161" t="str">
        <f t="shared" si="0"/>
        <v/>
      </c>
      <c r="F10" s="161" t="str">
        <f t="shared" si="1"/>
        <v/>
      </c>
      <c r="G10" s="162"/>
      <c r="H10" s="163"/>
      <c r="I10" s="177"/>
      <c r="J10" s="164"/>
      <c r="K10" s="170"/>
      <c r="L10" s="170"/>
      <c r="M10" s="165" t="str">
        <f t="shared" si="4"/>
        <v/>
      </c>
      <c r="N10" s="166"/>
      <c r="O10" s="171" t="str">
        <f>IFERROR(VLOOKUP(M10,計算用!$A$48:$B$55,2,FALSE),"")</f>
        <v/>
      </c>
      <c r="P10" s="172"/>
      <c r="Q10" s="172"/>
      <c r="R10" s="172"/>
      <c r="S10" s="167" t="str">
        <f t="shared" si="2"/>
        <v/>
      </c>
      <c r="T10" s="168"/>
      <c r="U10" s="169"/>
      <c r="V10" s="120"/>
    </row>
    <row r="11" spans="1:23">
      <c r="A11" s="158">
        <f t="shared" si="3"/>
        <v>6</v>
      </c>
      <c r="B11" s="159"/>
      <c r="C11" s="159"/>
      <c r="D11" s="160"/>
      <c r="E11" s="161" t="str">
        <f t="shared" si="0"/>
        <v/>
      </c>
      <c r="F11" s="161" t="str">
        <f t="shared" si="1"/>
        <v/>
      </c>
      <c r="G11" s="162"/>
      <c r="H11" s="163"/>
      <c r="I11" s="177"/>
      <c r="J11" s="164"/>
      <c r="K11" s="170"/>
      <c r="L11" s="170"/>
      <c r="M11" s="165" t="str">
        <f t="shared" si="4"/>
        <v/>
      </c>
      <c r="N11" s="166"/>
      <c r="O11" s="171" t="str">
        <f>IFERROR(VLOOKUP(M11,計算用!$A$48:$B$55,2,FALSE),"")</f>
        <v/>
      </c>
      <c r="P11" s="172"/>
      <c r="Q11" s="172"/>
      <c r="R11" s="172"/>
      <c r="S11" s="167" t="str">
        <f t="shared" si="2"/>
        <v/>
      </c>
      <c r="T11" s="168"/>
      <c r="U11" s="169"/>
      <c r="V11" s="120"/>
    </row>
    <row r="12" spans="1:23">
      <c r="A12" s="158">
        <f t="shared" si="3"/>
        <v>7</v>
      </c>
      <c r="B12" s="159"/>
      <c r="C12" s="159"/>
      <c r="D12" s="160"/>
      <c r="E12" s="161" t="str">
        <f t="shared" si="0"/>
        <v/>
      </c>
      <c r="F12" s="161" t="str">
        <f t="shared" si="1"/>
        <v/>
      </c>
      <c r="G12" s="162"/>
      <c r="H12" s="163"/>
      <c r="I12" s="177"/>
      <c r="J12" s="164"/>
      <c r="K12" s="170"/>
      <c r="L12" s="170"/>
      <c r="M12" s="165" t="str">
        <f t="shared" si="4"/>
        <v/>
      </c>
      <c r="N12" s="166"/>
      <c r="O12" s="171" t="str">
        <f>IFERROR(VLOOKUP(M12,計算用!$A$48:$B$55,2,FALSE),"")</f>
        <v/>
      </c>
      <c r="P12" s="172"/>
      <c r="Q12" s="172"/>
      <c r="R12" s="172"/>
      <c r="S12" s="167" t="str">
        <f t="shared" si="2"/>
        <v/>
      </c>
      <c r="T12" s="168"/>
      <c r="U12" s="169"/>
      <c r="V12" s="120"/>
      <c r="W12" s="3"/>
    </row>
    <row r="13" spans="1:23">
      <c r="A13" s="158">
        <f t="shared" si="3"/>
        <v>8</v>
      </c>
      <c r="B13" s="159"/>
      <c r="C13" s="159"/>
      <c r="D13" s="160"/>
      <c r="E13" s="161" t="str">
        <f t="shared" si="0"/>
        <v/>
      </c>
      <c r="F13" s="161" t="str">
        <f t="shared" si="1"/>
        <v/>
      </c>
      <c r="G13" s="162"/>
      <c r="H13" s="163"/>
      <c r="I13" s="177"/>
      <c r="J13" s="164"/>
      <c r="K13" s="170"/>
      <c r="L13" s="170"/>
      <c r="M13" s="165" t="str">
        <f t="shared" si="4"/>
        <v/>
      </c>
      <c r="N13" s="166"/>
      <c r="O13" s="171" t="str">
        <f>IFERROR(VLOOKUP(M13,計算用!$A$48:$B$55,2,FALSE),"")</f>
        <v/>
      </c>
      <c r="P13" s="172"/>
      <c r="Q13" s="172"/>
      <c r="R13" s="172"/>
      <c r="S13" s="167" t="str">
        <f t="shared" si="2"/>
        <v/>
      </c>
      <c r="T13" s="168"/>
      <c r="U13" s="169"/>
      <c r="V13" s="120"/>
    </row>
    <row r="14" spans="1:23">
      <c r="A14" s="158">
        <f t="shared" si="3"/>
        <v>9</v>
      </c>
      <c r="B14" s="159"/>
      <c r="C14" s="159"/>
      <c r="D14" s="160"/>
      <c r="E14" s="161" t="str">
        <f t="shared" si="0"/>
        <v/>
      </c>
      <c r="F14" s="161" t="str">
        <f t="shared" si="1"/>
        <v/>
      </c>
      <c r="G14" s="162"/>
      <c r="H14" s="163"/>
      <c r="I14" s="177"/>
      <c r="J14" s="164"/>
      <c r="K14" s="170"/>
      <c r="L14" s="170"/>
      <c r="M14" s="165" t="str">
        <f t="shared" si="4"/>
        <v/>
      </c>
      <c r="N14" s="166"/>
      <c r="O14" s="171" t="str">
        <f>IFERROR(VLOOKUP(M14,計算用!$A$48:$B$55,2,FALSE),"")</f>
        <v/>
      </c>
      <c r="P14" s="172"/>
      <c r="Q14" s="172"/>
      <c r="R14" s="172"/>
      <c r="S14" s="167" t="str">
        <f t="shared" si="2"/>
        <v/>
      </c>
      <c r="T14" s="168"/>
      <c r="U14" s="169"/>
      <c r="V14" s="120"/>
    </row>
    <row r="15" spans="1:23">
      <c r="A15" s="158">
        <f t="shared" ref="A15" si="5">A14+1</f>
        <v>10</v>
      </c>
      <c r="B15" s="159"/>
      <c r="C15" s="159"/>
      <c r="D15" s="160"/>
      <c r="E15" s="161" t="str">
        <f t="shared" si="0"/>
        <v/>
      </c>
      <c r="F15" s="161" t="str">
        <f t="shared" si="1"/>
        <v/>
      </c>
      <c r="G15" s="162"/>
      <c r="H15" s="163"/>
      <c r="I15" s="177"/>
      <c r="J15" s="164"/>
      <c r="K15" s="170"/>
      <c r="L15" s="170"/>
      <c r="M15" s="165" t="str">
        <f t="shared" si="4"/>
        <v/>
      </c>
      <c r="N15" s="166"/>
      <c r="O15" s="171" t="str">
        <f>IFERROR(VLOOKUP(M15,計算用!$A$48:$B$55,2,FALSE),"")</f>
        <v/>
      </c>
      <c r="P15" s="172"/>
      <c r="Q15" s="172"/>
      <c r="R15" s="172"/>
      <c r="S15" s="167" t="str">
        <f t="shared" si="2"/>
        <v/>
      </c>
      <c r="T15" s="168"/>
      <c r="U15" s="169"/>
      <c r="V15" s="120"/>
      <c r="W15" s="3"/>
    </row>
    <row r="16" spans="1:23">
      <c r="A16" s="158">
        <f t="shared" ref="A16:A57" si="6">A15+1</f>
        <v>11</v>
      </c>
      <c r="B16" s="159"/>
      <c r="C16" s="159"/>
      <c r="D16" s="160"/>
      <c r="E16" s="161" t="str">
        <f t="shared" si="0"/>
        <v/>
      </c>
      <c r="F16" s="161" t="str">
        <f t="shared" si="1"/>
        <v/>
      </c>
      <c r="G16" s="162"/>
      <c r="H16" s="163"/>
      <c r="I16" s="177"/>
      <c r="J16" s="164"/>
      <c r="K16" s="170"/>
      <c r="L16" s="170"/>
      <c r="M16" s="165" t="str">
        <f t="shared" si="4"/>
        <v/>
      </c>
      <c r="N16" s="166"/>
      <c r="O16" s="171" t="str">
        <f>IFERROR(VLOOKUP(M16,計算用!$A$48:$B$55,2,FALSE),"")</f>
        <v/>
      </c>
      <c r="P16" s="172"/>
      <c r="Q16" s="172"/>
      <c r="R16" s="172"/>
      <c r="S16" s="167" t="str">
        <f t="shared" si="2"/>
        <v/>
      </c>
      <c r="T16" s="168"/>
      <c r="U16" s="169"/>
      <c r="V16" s="120"/>
    </row>
    <row r="17" spans="1:23">
      <c r="A17" s="158">
        <f t="shared" si="6"/>
        <v>12</v>
      </c>
      <c r="B17" s="159"/>
      <c r="C17" s="159"/>
      <c r="D17" s="160"/>
      <c r="E17" s="161" t="str">
        <f t="shared" si="0"/>
        <v/>
      </c>
      <c r="F17" s="161" t="str">
        <f t="shared" si="1"/>
        <v/>
      </c>
      <c r="G17" s="162"/>
      <c r="H17" s="163"/>
      <c r="I17" s="177"/>
      <c r="J17" s="164"/>
      <c r="K17" s="170"/>
      <c r="L17" s="170"/>
      <c r="M17" s="165" t="str">
        <f t="shared" si="4"/>
        <v/>
      </c>
      <c r="N17" s="166"/>
      <c r="O17" s="171" t="str">
        <f>IFERROR(VLOOKUP(M17,計算用!$A$48:$B$55,2,FALSE),"")</f>
        <v/>
      </c>
      <c r="P17" s="172"/>
      <c r="Q17" s="172"/>
      <c r="R17" s="172"/>
      <c r="S17" s="167" t="str">
        <f t="shared" si="2"/>
        <v/>
      </c>
      <c r="T17" s="168"/>
      <c r="U17" s="169"/>
      <c r="V17" s="120"/>
    </row>
    <row r="18" spans="1:23">
      <c r="A18" s="158">
        <f t="shared" si="6"/>
        <v>13</v>
      </c>
      <c r="B18" s="159"/>
      <c r="C18" s="159"/>
      <c r="D18" s="160"/>
      <c r="E18" s="161" t="str">
        <f t="shared" si="0"/>
        <v/>
      </c>
      <c r="F18" s="161" t="str">
        <f t="shared" si="1"/>
        <v/>
      </c>
      <c r="G18" s="162"/>
      <c r="H18" s="163"/>
      <c r="I18" s="177"/>
      <c r="J18" s="164"/>
      <c r="K18" s="170"/>
      <c r="L18" s="170"/>
      <c r="M18" s="165" t="str">
        <f t="shared" si="4"/>
        <v/>
      </c>
      <c r="N18" s="166"/>
      <c r="O18" s="171" t="str">
        <f>IFERROR(VLOOKUP(M18,計算用!$A$48:$B$55,2,FALSE),"")</f>
        <v/>
      </c>
      <c r="P18" s="172"/>
      <c r="Q18" s="172"/>
      <c r="R18" s="172"/>
      <c r="S18" s="167" t="str">
        <f t="shared" si="2"/>
        <v/>
      </c>
      <c r="T18" s="168"/>
      <c r="U18" s="169"/>
      <c r="V18" s="120"/>
    </row>
    <row r="19" spans="1:23">
      <c r="A19" s="158">
        <f t="shared" si="6"/>
        <v>14</v>
      </c>
      <c r="B19" s="159"/>
      <c r="C19" s="159"/>
      <c r="D19" s="160"/>
      <c r="E19" s="161" t="str">
        <f t="shared" si="0"/>
        <v/>
      </c>
      <c r="F19" s="161" t="str">
        <f t="shared" si="1"/>
        <v/>
      </c>
      <c r="G19" s="162"/>
      <c r="H19" s="163"/>
      <c r="I19" s="177"/>
      <c r="J19" s="164"/>
      <c r="K19" s="170"/>
      <c r="L19" s="170"/>
      <c r="M19" s="165" t="str">
        <f t="shared" si="4"/>
        <v/>
      </c>
      <c r="N19" s="166"/>
      <c r="O19" s="171" t="str">
        <f>IFERROR(VLOOKUP(M19,計算用!$A$48:$B$55,2,FALSE),"")</f>
        <v/>
      </c>
      <c r="P19" s="172"/>
      <c r="Q19" s="172"/>
      <c r="R19" s="172"/>
      <c r="S19" s="167" t="str">
        <f t="shared" si="2"/>
        <v/>
      </c>
      <c r="T19" s="168"/>
      <c r="U19" s="169"/>
      <c r="V19" s="120"/>
    </row>
    <row r="20" spans="1:23">
      <c r="A20" s="158">
        <f t="shared" si="6"/>
        <v>15</v>
      </c>
      <c r="B20" s="159"/>
      <c r="C20" s="159"/>
      <c r="D20" s="160"/>
      <c r="E20" s="161" t="str">
        <f t="shared" si="0"/>
        <v/>
      </c>
      <c r="F20" s="161" t="str">
        <f t="shared" si="1"/>
        <v/>
      </c>
      <c r="G20" s="162"/>
      <c r="H20" s="163"/>
      <c r="I20" s="177"/>
      <c r="J20" s="164"/>
      <c r="K20" s="170"/>
      <c r="L20" s="170"/>
      <c r="M20" s="165" t="str">
        <f t="shared" si="4"/>
        <v/>
      </c>
      <c r="N20" s="166"/>
      <c r="O20" s="171" t="str">
        <f>IFERROR(VLOOKUP(M20,計算用!$A$48:$B$55,2,FALSE),"")</f>
        <v/>
      </c>
      <c r="P20" s="172"/>
      <c r="Q20" s="172"/>
      <c r="R20" s="172"/>
      <c r="S20" s="167" t="str">
        <f t="shared" si="2"/>
        <v/>
      </c>
      <c r="T20" s="168"/>
      <c r="U20" s="169"/>
      <c r="V20" s="120"/>
    </row>
    <row r="21" spans="1:23">
      <c r="A21" s="158">
        <f t="shared" si="6"/>
        <v>16</v>
      </c>
      <c r="B21" s="159"/>
      <c r="C21" s="159"/>
      <c r="D21" s="160"/>
      <c r="E21" s="161" t="str">
        <f t="shared" si="0"/>
        <v/>
      </c>
      <c r="F21" s="161" t="str">
        <f t="shared" si="1"/>
        <v/>
      </c>
      <c r="G21" s="162"/>
      <c r="H21" s="163"/>
      <c r="I21" s="177"/>
      <c r="J21" s="164"/>
      <c r="K21" s="170"/>
      <c r="L21" s="170"/>
      <c r="M21" s="165" t="str">
        <f t="shared" si="4"/>
        <v/>
      </c>
      <c r="N21" s="166"/>
      <c r="O21" s="171" t="str">
        <f>IFERROR(VLOOKUP(M21,計算用!$A$48:$B$55,2,FALSE),"")</f>
        <v/>
      </c>
      <c r="P21" s="172"/>
      <c r="Q21" s="172"/>
      <c r="R21" s="172"/>
      <c r="S21" s="167" t="str">
        <f t="shared" si="2"/>
        <v/>
      </c>
      <c r="T21" s="168"/>
      <c r="U21" s="169"/>
      <c r="V21" s="120"/>
    </row>
    <row r="22" spans="1:23">
      <c r="A22" s="158">
        <f t="shared" si="6"/>
        <v>17</v>
      </c>
      <c r="B22" s="159"/>
      <c r="C22" s="159"/>
      <c r="D22" s="160"/>
      <c r="E22" s="161" t="str">
        <f t="shared" si="0"/>
        <v/>
      </c>
      <c r="F22" s="161" t="str">
        <f t="shared" si="1"/>
        <v/>
      </c>
      <c r="G22" s="162"/>
      <c r="H22" s="163"/>
      <c r="I22" s="177"/>
      <c r="J22" s="164"/>
      <c r="K22" s="170"/>
      <c r="L22" s="170"/>
      <c r="M22" s="165" t="str">
        <f t="shared" si="4"/>
        <v/>
      </c>
      <c r="N22" s="166"/>
      <c r="O22" s="171" t="str">
        <f>IFERROR(VLOOKUP(M22,計算用!$A$48:$B$55,2,FALSE),"")</f>
        <v/>
      </c>
      <c r="P22" s="172"/>
      <c r="Q22" s="172"/>
      <c r="R22" s="172"/>
      <c r="S22" s="167" t="str">
        <f t="shared" si="2"/>
        <v/>
      </c>
      <c r="T22" s="168"/>
      <c r="U22" s="169"/>
      <c r="V22" s="120"/>
    </row>
    <row r="23" spans="1:23">
      <c r="A23" s="158">
        <f t="shared" si="6"/>
        <v>18</v>
      </c>
      <c r="B23" s="159"/>
      <c r="C23" s="159"/>
      <c r="D23" s="160"/>
      <c r="E23" s="161" t="str">
        <f t="shared" si="0"/>
        <v/>
      </c>
      <c r="F23" s="161" t="str">
        <f t="shared" si="1"/>
        <v/>
      </c>
      <c r="G23" s="162"/>
      <c r="H23" s="163"/>
      <c r="I23" s="177"/>
      <c r="J23" s="164"/>
      <c r="K23" s="170"/>
      <c r="L23" s="170"/>
      <c r="M23" s="165" t="str">
        <f t="shared" si="4"/>
        <v/>
      </c>
      <c r="N23" s="166"/>
      <c r="O23" s="171" t="str">
        <f>IFERROR(VLOOKUP(M23,計算用!$A$48:$B$55,2,FALSE),"")</f>
        <v/>
      </c>
      <c r="P23" s="172"/>
      <c r="Q23" s="172"/>
      <c r="R23" s="172"/>
      <c r="S23" s="167" t="str">
        <f t="shared" si="2"/>
        <v/>
      </c>
      <c r="T23" s="168"/>
      <c r="U23" s="169"/>
      <c r="V23" s="120"/>
    </row>
    <row r="24" spans="1:23">
      <c r="A24" s="158">
        <f t="shared" si="6"/>
        <v>19</v>
      </c>
      <c r="B24" s="159"/>
      <c r="C24" s="159"/>
      <c r="D24" s="160"/>
      <c r="E24" s="161" t="str">
        <f t="shared" si="0"/>
        <v/>
      </c>
      <c r="F24" s="161" t="str">
        <f t="shared" si="1"/>
        <v/>
      </c>
      <c r="G24" s="162"/>
      <c r="H24" s="163"/>
      <c r="I24" s="177"/>
      <c r="J24" s="164"/>
      <c r="K24" s="170"/>
      <c r="L24" s="170"/>
      <c r="M24" s="165" t="str">
        <f t="shared" si="4"/>
        <v/>
      </c>
      <c r="N24" s="166"/>
      <c r="O24" s="171" t="str">
        <f>IFERROR(VLOOKUP(M24,計算用!$A$48:$B$55,2,FALSE),"")</f>
        <v/>
      </c>
      <c r="P24" s="172"/>
      <c r="Q24" s="172"/>
      <c r="R24" s="172"/>
      <c r="S24" s="167" t="str">
        <f t="shared" si="2"/>
        <v/>
      </c>
      <c r="T24" s="168"/>
      <c r="U24" s="169"/>
      <c r="V24" s="120"/>
    </row>
    <row r="25" spans="1:23">
      <c r="A25" s="158">
        <f t="shared" si="6"/>
        <v>20</v>
      </c>
      <c r="B25" s="159"/>
      <c r="C25" s="159"/>
      <c r="D25" s="160"/>
      <c r="E25" s="161" t="str">
        <f t="shared" si="0"/>
        <v/>
      </c>
      <c r="F25" s="161" t="str">
        <f t="shared" si="1"/>
        <v/>
      </c>
      <c r="G25" s="162"/>
      <c r="H25" s="163"/>
      <c r="I25" s="177"/>
      <c r="J25" s="164"/>
      <c r="K25" s="170"/>
      <c r="L25" s="170"/>
      <c r="M25" s="165" t="str">
        <f t="shared" si="4"/>
        <v/>
      </c>
      <c r="N25" s="166"/>
      <c r="O25" s="171" t="str">
        <f>IFERROR(VLOOKUP(M25,計算用!$A$48:$B$55,2,FALSE),"")</f>
        <v/>
      </c>
      <c r="P25" s="172"/>
      <c r="Q25" s="172"/>
      <c r="R25" s="172"/>
      <c r="S25" s="167" t="str">
        <f t="shared" si="2"/>
        <v/>
      </c>
      <c r="T25" s="168"/>
      <c r="U25" s="169"/>
      <c r="V25" s="120"/>
    </row>
    <row r="26" spans="1:23">
      <c r="A26" s="158">
        <f t="shared" si="6"/>
        <v>21</v>
      </c>
      <c r="B26" s="159"/>
      <c r="C26" s="159"/>
      <c r="D26" s="160"/>
      <c r="E26" s="161" t="str">
        <f t="shared" si="0"/>
        <v/>
      </c>
      <c r="F26" s="161" t="str">
        <f t="shared" si="1"/>
        <v/>
      </c>
      <c r="G26" s="162"/>
      <c r="H26" s="163"/>
      <c r="I26" s="177"/>
      <c r="J26" s="164"/>
      <c r="K26" s="170"/>
      <c r="L26" s="170"/>
      <c r="M26" s="165" t="str">
        <f t="shared" si="4"/>
        <v/>
      </c>
      <c r="N26" s="166"/>
      <c r="O26" s="171" t="str">
        <f>IFERROR(VLOOKUP(M26,計算用!$A$48:$B$55,2,FALSE),"")</f>
        <v/>
      </c>
      <c r="P26" s="172"/>
      <c r="Q26" s="172"/>
      <c r="R26" s="172"/>
      <c r="S26" s="167" t="str">
        <f t="shared" si="2"/>
        <v/>
      </c>
      <c r="T26" s="168"/>
      <c r="U26" s="169"/>
      <c r="V26" s="120"/>
    </row>
    <row r="27" spans="1:23">
      <c r="A27" s="158">
        <f t="shared" si="6"/>
        <v>22</v>
      </c>
      <c r="B27" s="159"/>
      <c r="C27" s="159"/>
      <c r="D27" s="160"/>
      <c r="E27" s="161" t="str">
        <f t="shared" si="0"/>
        <v/>
      </c>
      <c r="F27" s="161" t="str">
        <f t="shared" si="1"/>
        <v/>
      </c>
      <c r="G27" s="162"/>
      <c r="H27" s="163"/>
      <c r="I27" s="177"/>
      <c r="J27" s="164"/>
      <c r="K27" s="170"/>
      <c r="L27" s="170"/>
      <c r="M27" s="165" t="str">
        <f t="shared" si="4"/>
        <v/>
      </c>
      <c r="N27" s="166"/>
      <c r="O27" s="171" t="str">
        <f>IFERROR(VLOOKUP(M27,計算用!$A$48:$B$55,2,FALSE),"")</f>
        <v/>
      </c>
      <c r="P27" s="172"/>
      <c r="Q27" s="172"/>
      <c r="R27" s="172"/>
      <c r="S27" s="167" t="str">
        <f t="shared" si="2"/>
        <v/>
      </c>
      <c r="T27" s="168"/>
      <c r="U27" s="169"/>
      <c r="V27" s="120"/>
    </row>
    <row r="28" spans="1:23">
      <c r="A28" s="158">
        <f t="shared" si="6"/>
        <v>23</v>
      </c>
      <c r="B28" s="159"/>
      <c r="C28" s="159"/>
      <c r="D28" s="160"/>
      <c r="E28" s="161" t="str">
        <f t="shared" si="0"/>
        <v/>
      </c>
      <c r="F28" s="161" t="str">
        <f t="shared" si="1"/>
        <v/>
      </c>
      <c r="G28" s="162"/>
      <c r="H28" s="163"/>
      <c r="I28" s="177"/>
      <c r="J28" s="164"/>
      <c r="K28" s="170"/>
      <c r="L28" s="170"/>
      <c r="M28" s="165" t="str">
        <f t="shared" si="4"/>
        <v/>
      </c>
      <c r="N28" s="166"/>
      <c r="O28" s="171" t="str">
        <f>IFERROR(VLOOKUP(M28,計算用!$A$48:$B$55,2,FALSE),"")</f>
        <v/>
      </c>
      <c r="P28" s="172"/>
      <c r="Q28" s="172"/>
      <c r="R28" s="172"/>
      <c r="S28" s="167" t="str">
        <f t="shared" si="2"/>
        <v/>
      </c>
      <c r="T28" s="168"/>
      <c r="U28" s="169"/>
      <c r="V28" s="120"/>
    </row>
    <row r="29" spans="1:23">
      <c r="A29" s="158">
        <f t="shared" si="6"/>
        <v>24</v>
      </c>
      <c r="B29" s="159"/>
      <c r="C29" s="159"/>
      <c r="D29" s="160"/>
      <c r="E29" s="161" t="str">
        <f t="shared" si="0"/>
        <v/>
      </c>
      <c r="F29" s="161" t="str">
        <f t="shared" si="1"/>
        <v/>
      </c>
      <c r="G29" s="162"/>
      <c r="H29" s="163"/>
      <c r="I29" s="177"/>
      <c r="J29" s="164"/>
      <c r="K29" s="170"/>
      <c r="L29" s="170"/>
      <c r="M29" s="165" t="str">
        <f t="shared" si="4"/>
        <v/>
      </c>
      <c r="N29" s="166"/>
      <c r="O29" s="171" t="str">
        <f>IFERROR(VLOOKUP(M29,計算用!$A$48:$B$55,2,FALSE),"")</f>
        <v/>
      </c>
      <c r="P29" s="172"/>
      <c r="Q29" s="172"/>
      <c r="R29" s="172"/>
      <c r="S29" s="167" t="str">
        <f t="shared" si="2"/>
        <v/>
      </c>
      <c r="T29" s="168"/>
      <c r="U29" s="169"/>
      <c r="V29" s="120"/>
    </row>
    <row r="30" spans="1:23">
      <c r="A30" s="158">
        <f t="shared" si="6"/>
        <v>25</v>
      </c>
      <c r="B30" s="159"/>
      <c r="C30" s="159"/>
      <c r="D30" s="160"/>
      <c r="E30" s="161" t="str">
        <f t="shared" si="0"/>
        <v/>
      </c>
      <c r="F30" s="161" t="str">
        <f t="shared" si="1"/>
        <v/>
      </c>
      <c r="G30" s="162"/>
      <c r="H30" s="163"/>
      <c r="I30" s="177"/>
      <c r="J30" s="164"/>
      <c r="K30" s="170"/>
      <c r="L30" s="170"/>
      <c r="M30" s="165" t="str">
        <f t="shared" si="4"/>
        <v/>
      </c>
      <c r="N30" s="166"/>
      <c r="O30" s="171" t="str">
        <f>IFERROR(VLOOKUP(M30,計算用!$A$48:$B$55,2,FALSE),"")</f>
        <v/>
      </c>
      <c r="P30" s="172"/>
      <c r="Q30" s="172"/>
      <c r="R30" s="172"/>
      <c r="S30" s="167" t="str">
        <f t="shared" si="2"/>
        <v/>
      </c>
      <c r="T30" s="168"/>
      <c r="U30" s="169"/>
      <c r="V30" s="120"/>
    </row>
    <row r="31" spans="1:23">
      <c r="A31" s="158">
        <f t="shared" si="6"/>
        <v>26</v>
      </c>
      <c r="B31" s="159"/>
      <c r="C31" s="159"/>
      <c r="D31" s="160"/>
      <c r="E31" s="161" t="str">
        <f t="shared" si="0"/>
        <v/>
      </c>
      <c r="F31" s="161" t="str">
        <f t="shared" si="1"/>
        <v/>
      </c>
      <c r="G31" s="162"/>
      <c r="H31" s="163"/>
      <c r="I31" s="177"/>
      <c r="J31" s="164"/>
      <c r="K31" s="170"/>
      <c r="L31" s="170"/>
      <c r="M31" s="165" t="str">
        <f t="shared" si="4"/>
        <v/>
      </c>
      <c r="N31" s="166"/>
      <c r="O31" s="171" t="str">
        <f>IFERROR(VLOOKUP(M31,計算用!$A$48:$B$55,2,FALSE),"")</f>
        <v/>
      </c>
      <c r="P31" s="172"/>
      <c r="Q31" s="172"/>
      <c r="R31" s="172"/>
      <c r="S31" s="167" t="str">
        <f t="shared" si="2"/>
        <v/>
      </c>
      <c r="T31" s="168"/>
      <c r="U31" s="169"/>
      <c r="V31" s="120"/>
    </row>
    <row r="32" spans="1:23">
      <c r="A32" s="158">
        <f t="shared" si="6"/>
        <v>27</v>
      </c>
      <c r="B32" s="159"/>
      <c r="C32" s="159"/>
      <c r="D32" s="160"/>
      <c r="E32" s="161" t="str">
        <f t="shared" si="0"/>
        <v/>
      </c>
      <c r="F32" s="161" t="str">
        <f t="shared" si="1"/>
        <v/>
      </c>
      <c r="G32" s="162"/>
      <c r="H32" s="163"/>
      <c r="I32" s="177"/>
      <c r="J32" s="164"/>
      <c r="K32" s="170"/>
      <c r="L32" s="170"/>
      <c r="M32" s="165" t="str">
        <f t="shared" si="4"/>
        <v/>
      </c>
      <c r="N32" s="166"/>
      <c r="O32" s="171" t="str">
        <f>IFERROR(VLOOKUP(M32,計算用!$A$48:$B$55,2,FALSE),"")</f>
        <v/>
      </c>
      <c r="P32" s="172"/>
      <c r="Q32" s="172"/>
      <c r="R32" s="172"/>
      <c r="S32" s="167" t="str">
        <f t="shared" si="2"/>
        <v/>
      </c>
      <c r="T32" s="168"/>
      <c r="U32" s="169"/>
      <c r="V32" s="120"/>
      <c r="W32" s="3"/>
    </row>
    <row r="33" spans="1:22">
      <c r="A33" s="158">
        <f t="shared" si="6"/>
        <v>28</v>
      </c>
      <c r="B33" s="159"/>
      <c r="C33" s="159"/>
      <c r="D33" s="160"/>
      <c r="E33" s="161" t="str">
        <f t="shared" si="0"/>
        <v/>
      </c>
      <c r="F33" s="161" t="str">
        <f t="shared" si="1"/>
        <v/>
      </c>
      <c r="G33" s="162"/>
      <c r="H33" s="163"/>
      <c r="I33" s="177"/>
      <c r="J33" s="164"/>
      <c r="K33" s="170"/>
      <c r="L33" s="170"/>
      <c r="M33" s="165" t="str">
        <f t="shared" si="4"/>
        <v/>
      </c>
      <c r="N33" s="166"/>
      <c r="O33" s="171" t="str">
        <f>IFERROR(VLOOKUP(M33,計算用!$A$48:$B$55,2,FALSE),"")</f>
        <v/>
      </c>
      <c r="P33" s="172"/>
      <c r="Q33" s="172"/>
      <c r="R33" s="172"/>
      <c r="S33" s="167" t="str">
        <f t="shared" si="2"/>
        <v/>
      </c>
      <c r="T33" s="168"/>
      <c r="U33" s="169"/>
      <c r="V33" s="120"/>
    </row>
    <row r="34" spans="1:22">
      <c r="A34" s="158">
        <f t="shared" si="6"/>
        <v>29</v>
      </c>
      <c r="B34" s="159"/>
      <c r="C34" s="159"/>
      <c r="D34" s="160"/>
      <c r="E34" s="161" t="str">
        <f t="shared" si="0"/>
        <v/>
      </c>
      <c r="F34" s="161" t="str">
        <f t="shared" si="1"/>
        <v/>
      </c>
      <c r="G34" s="162"/>
      <c r="H34" s="163"/>
      <c r="I34" s="177"/>
      <c r="J34" s="164"/>
      <c r="K34" s="170"/>
      <c r="L34" s="170"/>
      <c r="M34" s="165" t="str">
        <f t="shared" si="4"/>
        <v/>
      </c>
      <c r="N34" s="166"/>
      <c r="O34" s="171" t="str">
        <f>IFERROR(VLOOKUP(M34,計算用!$A$48:$B$55,2,FALSE),"")</f>
        <v/>
      </c>
      <c r="P34" s="172"/>
      <c r="Q34" s="172"/>
      <c r="R34" s="172"/>
      <c r="S34" s="167" t="str">
        <f t="shared" si="2"/>
        <v/>
      </c>
      <c r="T34" s="168"/>
      <c r="U34" s="169"/>
      <c r="V34" s="120"/>
    </row>
    <row r="35" spans="1:22">
      <c r="A35" s="158">
        <f t="shared" si="6"/>
        <v>30</v>
      </c>
      <c r="B35" s="159"/>
      <c r="C35" s="159"/>
      <c r="D35" s="160"/>
      <c r="E35" s="161" t="str">
        <f t="shared" si="0"/>
        <v/>
      </c>
      <c r="F35" s="161" t="str">
        <f t="shared" si="1"/>
        <v/>
      </c>
      <c r="G35" s="162"/>
      <c r="H35" s="163"/>
      <c r="I35" s="177"/>
      <c r="J35" s="164"/>
      <c r="K35" s="170"/>
      <c r="L35" s="170"/>
      <c r="M35" s="165" t="str">
        <f t="shared" si="4"/>
        <v/>
      </c>
      <c r="N35" s="166"/>
      <c r="O35" s="171" t="str">
        <f>IFERROR(VLOOKUP(M35,計算用!$A$48:$B$55,2,FALSE),"")</f>
        <v/>
      </c>
      <c r="P35" s="172"/>
      <c r="Q35" s="172"/>
      <c r="R35" s="172"/>
      <c r="S35" s="167" t="str">
        <f t="shared" si="2"/>
        <v/>
      </c>
      <c r="T35" s="168"/>
      <c r="U35" s="169"/>
      <c r="V35" s="120"/>
    </row>
    <row r="36" spans="1:22">
      <c r="A36" s="158">
        <f t="shared" si="6"/>
        <v>31</v>
      </c>
      <c r="B36" s="159"/>
      <c r="C36" s="159"/>
      <c r="D36" s="160"/>
      <c r="E36" s="161" t="str">
        <f t="shared" si="0"/>
        <v/>
      </c>
      <c r="F36" s="161" t="str">
        <f t="shared" si="1"/>
        <v/>
      </c>
      <c r="G36" s="162"/>
      <c r="H36" s="163"/>
      <c r="I36" s="177"/>
      <c r="J36" s="164"/>
      <c r="K36" s="170"/>
      <c r="L36" s="170"/>
      <c r="M36" s="165" t="str">
        <f t="shared" si="4"/>
        <v/>
      </c>
      <c r="N36" s="166"/>
      <c r="O36" s="171" t="str">
        <f>IFERROR(VLOOKUP(M36,計算用!$A$48:$B$55,2,FALSE),"")</f>
        <v/>
      </c>
      <c r="P36" s="172"/>
      <c r="Q36" s="172"/>
      <c r="R36" s="172"/>
      <c r="S36" s="167" t="str">
        <f t="shared" si="2"/>
        <v/>
      </c>
      <c r="T36" s="168"/>
      <c r="U36" s="169"/>
      <c r="V36" s="120"/>
    </row>
    <row r="37" spans="1:22">
      <c r="A37" s="158">
        <f t="shared" si="6"/>
        <v>32</v>
      </c>
      <c r="B37" s="159"/>
      <c r="C37" s="159"/>
      <c r="D37" s="160"/>
      <c r="E37" s="161" t="str">
        <f t="shared" si="0"/>
        <v/>
      </c>
      <c r="F37" s="161" t="str">
        <f t="shared" si="1"/>
        <v/>
      </c>
      <c r="G37" s="162"/>
      <c r="H37" s="163"/>
      <c r="I37" s="177"/>
      <c r="J37" s="164"/>
      <c r="K37" s="170"/>
      <c r="L37" s="170"/>
      <c r="M37" s="165" t="str">
        <f t="shared" si="4"/>
        <v/>
      </c>
      <c r="N37" s="166"/>
      <c r="O37" s="171" t="str">
        <f>IFERROR(VLOOKUP(M37,計算用!$A$48:$B$55,2,FALSE),"")</f>
        <v/>
      </c>
      <c r="P37" s="172"/>
      <c r="Q37" s="172"/>
      <c r="R37" s="172"/>
      <c r="S37" s="167" t="str">
        <f t="shared" si="2"/>
        <v/>
      </c>
      <c r="T37" s="168"/>
      <c r="U37" s="169"/>
      <c r="V37" s="120"/>
    </row>
    <row r="38" spans="1:22">
      <c r="A38" s="158">
        <f t="shared" si="6"/>
        <v>33</v>
      </c>
      <c r="B38" s="159"/>
      <c r="C38" s="159"/>
      <c r="D38" s="160"/>
      <c r="E38" s="161" t="str">
        <f t="shared" si="0"/>
        <v/>
      </c>
      <c r="F38" s="161" t="str">
        <f t="shared" si="1"/>
        <v/>
      </c>
      <c r="G38" s="162"/>
      <c r="H38" s="163"/>
      <c r="I38" s="177"/>
      <c r="J38" s="164"/>
      <c r="K38" s="170"/>
      <c r="L38" s="170"/>
      <c r="M38" s="165" t="str">
        <f t="shared" si="4"/>
        <v/>
      </c>
      <c r="N38" s="166"/>
      <c r="O38" s="171" t="str">
        <f>IFERROR(VLOOKUP(M38,計算用!$A$48:$B$55,2,FALSE),"")</f>
        <v/>
      </c>
      <c r="P38" s="172"/>
      <c r="Q38" s="172"/>
      <c r="R38" s="172"/>
      <c r="S38" s="167" t="str">
        <f t="shared" si="2"/>
        <v/>
      </c>
      <c r="T38" s="168"/>
      <c r="U38" s="169"/>
      <c r="V38" s="120"/>
    </row>
    <row r="39" spans="1:22">
      <c r="A39" s="158">
        <f t="shared" si="6"/>
        <v>34</v>
      </c>
      <c r="B39" s="159"/>
      <c r="C39" s="159"/>
      <c r="D39" s="160"/>
      <c r="E39" s="161" t="str">
        <f t="shared" si="0"/>
        <v/>
      </c>
      <c r="F39" s="161" t="str">
        <f t="shared" si="1"/>
        <v/>
      </c>
      <c r="G39" s="162"/>
      <c r="H39" s="163"/>
      <c r="I39" s="177"/>
      <c r="J39" s="164"/>
      <c r="K39" s="170"/>
      <c r="L39" s="170"/>
      <c r="M39" s="165" t="str">
        <f t="shared" si="4"/>
        <v/>
      </c>
      <c r="N39" s="166"/>
      <c r="O39" s="171" t="str">
        <f>IFERROR(VLOOKUP(M39,計算用!$A$48:$B$55,2,FALSE),"")</f>
        <v/>
      </c>
      <c r="P39" s="172"/>
      <c r="Q39" s="172"/>
      <c r="R39" s="172"/>
      <c r="S39" s="167" t="str">
        <f t="shared" si="2"/>
        <v/>
      </c>
      <c r="T39" s="168"/>
      <c r="U39" s="169"/>
      <c r="V39" s="120"/>
    </row>
    <row r="40" spans="1:22">
      <c r="A40" s="158">
        <f t="shared" si="6"/>
        <v>35</v>
      </c>
      <c r="B40" s="159"/>
      <c r="C40" s="159"/>
      <c r="D40" s="160"/>
      <c r="E40" s="161" t="str">
        <f t="shared" si="0"/>
        <v/>
      </c>
      <c r="F40" s="161" t="str">
        <f t="shared" si="1"/>
        <v/>
      </c>
      <c r="G40" s="162"/>
      <c r="H40" s="163"/>
      <c r="I40" s="177"/>
      <c r="J40" s="164"/>
      <c r="K40" s="170"/>
      <c r="L40" s="170"/>
      <c r="M40" s="165" t="str">
        <f t="shared" si="4"/>
        <v/>
      </c>
      <c r="N40" s="166"/>
      <c r="O40" s="171" t="str">
        <f>IFERROR(VLOOKUP(M40,計算用!$A$48:$B$55,2,FALSE),"")</f>
        <v/>
      </c>
      <c r="P40" s="172"/>
      <c r="Q40" s="172"/>
      <c r="R40" s="172"/>
      <c r="S40" s="167" t="str">
        <f t="shared" si="2"/>
        <v/>
      </c>
      <c r="T40" s="168"/>
      <c r="U40" s="169"/>
      <c r="V40" s="120"/>
    </row>
    <row r="41" spans="1:22">
      <c r="A41" s="158">
        <f t="shared" si="6"/>
        <v>36</v>
      </c>
      <c r="B41" s="159"/>
      <c r="C41" s="159"/>
      <c r="D41" s="160"/>
      <c r="E41" s="161" t="str">
        <f t="shared" si="0"/>
        <v/>
      </c>
      <c r="F41" s="161" t="str">
        <f t="shared" si="1"/>
        <v/>
      </c>
      <c r="G41" s="162"/>
      <c r="H41" s="163"/>
      <c r="I41" s="177"/>
      <c r="J41" s="164"/>
      <c r="K41" s="170"/>
      <c r="L41" s="170"/>
      <c r="M41" s="165" t="str">
        <f t="shared" si="4"/>
        <v/>
      </c>
      <c r="N41" s="166"/>
      <c r="O41" s="171" t="str">
        <f>IFERROR(VLOOKUP(M41,計算用!$A$48:$B$55,2,FALSE),"")</f>
        <v/>
      </c>
      <c r="P41" s="172"/>
      <c r="Q41" s="172"/>
      <c r="R41" s="172"/>
      <c r="S41" s="167" t="str">
        <f t="shared" si="2"/>
        <v/>
      </c>
      <c r="T41" s="168"/>
      <c r="U41" s="169"/>
      <c r="V41" s="120"/>
    </row>
    <row r="42" spans="1:22">
      <c r="A42" s="158">
        <f t="shared" si="6"/>
        <v>37</v>
      </c>
      <c r="B42" s="159"/>
      <c r="C42" s="159"/>
      <c r="D42" s="160"/>
      <c r="E42" s="161" t="str">
        <f t="shared" si="0"/>
        <v/>
      </c>
      <c r="F42" s="161" t="str">
        <f t="shared" si="1"/>
        <v/>
      </c>
      <c r="G42" s="162"/>
      <c r="H42" s="163"/>
      <c r="I42" s="177"/>
      <c r="J42" s="164"/>
      <c r="K42" s="170"/>
      <c r="L42" s="170"/>
      <c r="M42" s="165" t="str">
        <f t="shared" si="4"/>
        <v/>
      </c>
      <c r="N42" s="166"/>
      <c r="O42" s="171" t="str">
        <f>IFERROR(VLOOKUP(M42,計算用!$A$48:$B$55,2,FALSE),"")</f>
        <v/>
      </c>
      <c r="P42" s="172"/>
      <c r="Q42" s="172"/>
      <c r="R42" s="172"/>
      <c r="S42" s="167" t="str">
        <f t="shared" si="2"/>
        <v/>
      </c>
      <c r="T42" s="168"/>
      <c r="U42" s="169"/>
      <c r="V42" s="120"/>
    </row>
    <row r="43" spans="1:22">
      <c r="A43" s="158">
        <f t="shared" si="6"/>
        <v>38</v>
      </c>
      <c r="B43" s="159"/>
      <c r="C43" s="159"/>
      <c r="D43" s="160"/>
      <c r="E43" s="161" t="str">
        <f t="shared" si="0"/>
        <v/>
      </c>
      <c r="F43" s="161" t="str">
        <f t="shared" si="1"/>
        <v/>
      </c>
      <c r="G43" s="162"/>
      <c r="H43" s="163"/>
      <c r="I43" s="177"/>
      <c r="J43" s="164"/>
      <c r="K43" s="170"/>
      <c r="L43" s="170"/>
      <c r="M43" s="165" t="str">
        <f t="shared" si="4"/>
        <v/>
      </c>
      <c r="N43" s="166"/>
      <c r="O43" s="171" t="str">
        <f>IFERROR(VLOOKUP(M43,計算用!$A$48:$B$55,2,FALSE),"")</f>
        <v/>
      </c>
      <c r="P43" s="172"/>
      <c r="Q43" s="172"/>
      <c r="R43" s="172"/>
      <c r="S43" s="167" t="str">
        <f t="shared" si="2"/>
        <v/>
      </c>
      <c r="T43" s="168"/>
      <c r="U43" s="169"/>
      <c r="V43" s="120"/>
    </row>
    <row r="44" spans="1:22">
      <c r="A44" s="158">
        <f t="shared" si="6"/>
        <v>39</v>
      </c>
      <c r="B44" s="159"/>
      <c r="C44" s="159"/>
      <c r="D44" s="160"/>
      <c r="E44" s="161" t="str">
        <f t="shared" si="0"/>
        <v/>
      </c>
      <c r="F44" s="161" t="str">
        <f t="shared" si="1"/>
        <v/>
      </c>
      <c r="G44" s="162"/>
      <c r="H44" s="163"/>
      <c r="I44" s="177"/>
      <c r="J44" s="164"/>
      <c r="K44" s="170"/>
      <c r="L44" s="170"/>
      <c r="M44" s="165" t="str">
        <f t="shared" si="4"/>
        <v/>
      </c>
      <c r="N44" s="166"/>
      <c r="O44" s="171" t="str">
        <f>IFERROR(VLOOKUP(M44,計算用!$A$48:$B$55,2,FALSE),"")</f>
        <v/>
      </c>
      <c r="P44" s="172"/>
      <c r="Q44" s="172"/>
      <c r="R44" s="172"/>
      <c r="S44" s="167" t="str">
        <f t="shared" si="2"/>
        <v/>
      </c>
      <c r="T44" s="168"/>
      <c r="U44" s="169"/>
      <c r="V44" s="120"/>
    </row>
    <row r="45" spans="1:22">
      <c r="A45" s="158">
        <f t="shared" si="6"/>
        <v>40</v>
      </c>
      <c r="B45" s="159"/>
      <c r="C45" s="159"/>
      <c r="D45" s="160"/>
      <c r="E45" s="161" t="str">
        <f t="shared" si="0"/>
        <v/>
      </c>
      <c r="F45" s="161" t="str">
        <f t="shared" si="1"/>
        <v/>
      </c>
      <c r="G45" s="162"/>
      <c r="H45" s="163"/>
      <c r="I45" s="177"/>
      <c r="J45" s="164"/>
      <c r="K45" s="170"/>
      <c r="L45" s="170"/>
      <c r="M45" s="165" t="str">
        <f t="shared" si="4"/>
        <v/>
      </c>
      <c r="N45" s="166"/>
      <c r="O45" s="171" t="str">
        <f>IFERROR(VLOOKUP(M45,計算用!$A$48:$B$55,2,FALSE),"")</f>
        <v/>
      </c>
      <c r="P45" s="172"/>
      <c r="Q45" s="172"/>
      <c r="R45" s="172"/>
      <c r="S45" s="167" t="str">
        <f t="shared" si="2"/>
        <v/>
      </c>
      <c r="T45" s="168"/>
      <c r="U45" s="169"/>
      <c r="V45" s="120"/>
    </row>
    <row r="46" spans="1:22">
      <c r="A46" s="158">
        <f t="shared" si="6"/>
        <v>41</v>
      </c>
      <c r="B46" s="159"/>
      <c r="C46" s="159"/>
      <c r="D46" s="160"/>
      <c r="E46" s="161" t="str">
        <f t="shared" si="0"/>
        <v/>
      </c>
      <c r="F46" s="161" t="str">
        <f t="shared" si="1"/>
        <v/>
      </c>
      <c r="G46" s="162"/>
      <c r="H46" s="163"/>
      <c r="I46" s="177"/>
      <c r="J46" s="164"/>
      <c r="K46" s="170"/>
      <c r="L46" s="170"/>
      <c r="M46" s="165" t="str">
        <f t="shared" si="4"/>
        <v/>
      </c>
      <c r="N46" s="166"/>
      <c r="O46" s="171" t="str">
        <f>IFERROR(VLOOKUP(M46,計算用!$A$48:$B$55,2,FALSE),"")</f>
        <v/>
      </c>
      <c r="P46" s="172"/>
      <c r="Q46" s="172"/>
      <c r="R46" s="172"/>
      <c r="S46" s="167" t="str">
        <f t="shared" si="2"/>
        <v/>
      </c>
      <c r="T46" s="168"/>
      <c r="U46" s="169"/>
      <c r="V46" s="120"/>
    </row>
    <row r="47" spans="1:22">
      <c r="A47" s="158">
        <f t="shared" si="6"/>
        <v>42</v>
      </c>
      <c r="B47" s="159"/>
      <c r="C47" s="159"/>
      <c r="D47" s="160"/>
      <c r="E47" s="161" t="str">
        <f t="shared" si="0"/>
        <v/>
      </c>
      <c r="F47" s="161" t="str">
        <f t="shared" si="1"/>
        <v/>
      </c>
      <c r="G47" s="162"/>
      <c r="H47" s="163"/>
      <c r="I47" s="177"/>
      <c r="J47" s="164"/>
      <c r="K47" s="170"/>
      <c r="L47" s="170"/>
      <c r="M47" s="165" t="str">
        <f t="shared" si="4"/>
        <v/>
      </c>
      <c r="N47" s="166"/>
      <c r="O47" s="171" t="str">
        <f>IFERROR(VLOOKUP(M47,計算用!$A$48:$B$55,2,FALSE),"")</f>
        <v/>
      </c>
      <c r="P47" s="172"/>
      <c r="Q47" s="172"/>
      <c r="R47" s="172"/>
      <c r="S47" s="167" t="str">
        <f t="shared" si="2"/>
        <v/>
      </c>
      <c r="T47" s="168"/>
      <c r="U47" s="169"/>
      <c r="V47" s="120"/>
    </row>
    <row r="48" spans="1:22">
      <c r="A48" s="158">
        <f t="shared" si="6"/>
        <v>43</v>
      </c>
      <c r="B48" s="159"/>
      <c r="C48" s="159"/>
      <c r="D48" s="160"/>
      <c r="E48" s="161" t="str">
        <f t="shared" si="0"/>
        <v/>
      </c>
      <c r="F48" s="161" t="str">
        <f t="shared" si="1"/>
        <v/>
      </c>
      <c r="G48" s="162"/>
      <c r="H48" s="163"/>
      <c r="I48" s="177"/>
      <c r="J48" s="164"/>
      <c r="K48" s="170"/>
      <c r="L48" s="170"/>
      <c r="M48" s="165" t="str">
        <f t="shared" si="4"/>
        <v/>
      </c>
      <c r="N48" s="166"/>
      <c r="O48" s="171" t="str">
        <f>IFERROR(VLOOKUP(M48,計算用!$A$48:$B$55,2,FALSE),"")</f>
        <v/>
      </c>
      <c r="P48" s="172"/>
      <c r="Q48" s="172"/>
      <c r="R48" s="172"/>
      <c r="S48" s="167" t="str">
        <f t="shared" si="2"/>
        <v/>
      </c>
      <c r="T48" s="168"/>
      <c r="U48" s="169"/>
      <c r="V48" s="120"/>
    </row>
    <row r="49" spans="1:22">
      <c r="A49" s="158">
        <f t="shared" si="6"/>
        <v>44</v>
      </c>
      <c r="B49" s="159"/>
      <c r="C49" s="159"/>
      <c r="D49" s="160"/>
      <c r="E49" s="161" t="str">
        <f t="shared" si="0"/>
        <v/>
      </c>
      <c r="F49" s="161" t="str">
        <f t="shared" si="1"/>
        <v/>
      </c>
      <c r="G49" s="162"/>
      <c r="H49" s="163"/>
      <c r="I49" s="177"/>
      <c r="J49" s="164"/>
      <c r="K49" s="170"/>
      <c r="L49" s="170"/>
      <c r="M49" s="165" t="str">
        <f t="shared" si="4"/>
        <v/>
      </c>
      <c r="N49" s="166"/>
      <c r="O49" s="171" t="str">
        <f>IFERROR(VLOOKUP(M49,計算用!$A$48:$B$55,2,FALSE),"")</f>
        <v/>
      </c>
      <c r="P49" s="172"/>
      <c r="Q49" s="172"/>
      <c r="R49" s="172"/>
      <c r="S49" s="167" t="str">
        <f t="shared" si="2"/>
        <v/>
      </c>
      <c r="T49" s="168"/>
      <c r="U49" s="169"/>
      <c r="V49" s="120"/>
    </row>
    <row r="50" spans="1:22">
      <c r="A50" s="158">
        <f t="shared" si="6"/>
        <v>45</v>
      </c>
      <c r="B50" s="159"/>
      <c r="C50" s="159"/>
      <c r="D50" s="160"/>
      <c r="E50" s="161" t="str">
        <f t="shared" si="0"/>
        <v/>
      </c>
      <c r="F50" s="161" t="str">
        <f t="shared" si="1"/>
        <v/>
      </c>
      <c r="G50" s="162"/>
      <c r="H50" s="163"/>
      <c r="I50" s="177"/>
      <c r="J50" s="164"/>
      <c r="K50" s="170"/>
      <c r="L50" s="170"/>
      <c r="M50" s="165" t="str">
        <f t="shared" si="4"/>
        <v/>
      </c>
      <c r="N50" s="166"/>
      <c r="O50" s="171" t="str">
        <f>IFERROR(VLOOKUP(M50,計算用!$A$48:$B$55,2,FALSE),"")</f>
        <v/>
      </c>
      <c r="P50" s="172"/>
      <c r="Q50" s="172"/>
      <c r="R50" s="172"/>
      <c r="S50" s="167" t="str">
        <f t="shared" si="2"/>
        <v/>
      </c>
      <c r="T50" s="168"/>
      <c r="U50" s="169"/>
      <c r="V50" s="120"/>
    </row>
    <row r="51" spans="1:22">
      <c r="A51" s="158">
        <f t="shared" si="6"/>
        <v>46</v>
      </c>
      <c r="B51" s="159"/>
      <c r="C51" s="159"/>
      <c r="D51" s="160"/>
      <c r="E51" s="161" t="str">
        <f t="shared" si="0"/>
        <v/>
      </c>
      <c r="F51" s="161" t="str">
        <f t="shared" si="1"/>
        <v/>
      </c>
      <c r="G51" s="162"/>
      <c r="H51" s="163"/>
      <c r="I51" s="177"/>
      <c r="J51" s="164"/>
      <c r="K51" s="170"/>
      <c r="L51" s="170"/>
      <c r="M51" s="165" t="str">
        <f t="shared" si="4"/>
        <v/>
      </c>
      <c r="N51" s="166"/>
      <c r="O51" s="171" t="str">
        <f>IFERROR(VLOOKUP(M51,計算用!$A$48:$B$55,2,FALSE),"")</f>
        <v/>
      </c>
      <c r="P51" s="172"/>
      <c r="Q51" s="172"/>
      <c r="R51" s="172"/>
      <c r="S51" s="167" t="str">
        <f t="shared" si="2"/>
        <v/>
      </c>
      <c r="T51" s="168"/>
      <c r="U51" s="169"/>
      <c r="V51" s="120"/>
    </row>
    <row r="52" spans="1:22">
      <c r="A52" s="158">
        <f t="shared" si="6"/>
        <v>47</v>
      </c>
      <c r="B52" s="159"/>
      <c r="C52" s="159"/>
      <c r="D52" s="160"/>
      <c r="E52" s="161" t="str">
        <f t="shared" si="0"/>
        <v/>
      </c>
      <c r="F52" s="161" t="str">
        <f t="shared" si="1"/>
        <v/>
      </c>
      <c r="G52" s="162"/>
      <c r="H52" s="163"/>
      <c r="I52" s="177"/>
      <c r="J52" s="164"/>
      <c r="K52" s="170"/>
      <c r="L52" s="170"/>
      <c r="M52" s="165" t="str">
        <f t="shared" si="4"/>
        <v/>
      </c>
      <c r="N52" s="166"/>
      <c r="O52" s="171" t="str">
        <f>IFERROR(VLOOKUP(M52,計算用!$A$48:$B$55,2,FALSE),"")</f>
        <v/>
      </c>
      <c r="P52" s="172"/>
      <c r="Q52" s="172"/>
      <c r="R52" s="172"/>
      <c r="S52" s="167" t="str">
        <f t="shared" si="2"/>
        <v/>
      </c>
      <c r="T52" s="168"/>
      <c r="U52" s="169"/>
      <c r="V52" s="120"/>
    </row>
    <row r="53" spans="1:22">
      <c r="A53" s="158">
        <f t="shared" si="6"/>
        <v>48</v>
      </c>
      <c r="B53" s="159"/>
      <c r="C53" s="159"/>
      <c r="D53" s="160"/>
      <c r="E53" s="161" t="str">
        <f t="shared" si="0"/>
        <v/>
      </c>
      <c r="F53" s="161" t="str">
        <f t="shared" si="1"/>
        <v/>
      </c>
      <c r="G53" s="162"/>
      <c r="H53" s="163"/>
      <c r="I53" s="177"/>
      <c r="J53" s="164"/>
      <c r="K53" s="170"/>
      <c r="L53" s="170"/>
      <c r="M53" s="165" t="str">
        <f t="shared" si="4"/>
        <v/>
      </c>
      <c r="N53" s="166"/>
      <c r="O53" s="171" t="str">
        <f>IFERROR(VLOOKUP(M53,計算用!$A$48:$B$55,2,FALSE),"")</f>
        <v/>
      </c>
      <c r="P53" s="172"/>
      <c r="Q53" s="172"/>
      <c r="R53" s="172"/>
      <c r="S53" s="167" t="str">
        <f t="shared" si="2"/>
        <v/>
      </c>
      <c r="T53" s="168"/>
      <c r="U53" s="169"/>
      <c r="V53" s="120"/>
    </row>
    <row r="54" spans="1:22">
      <c r="A54" s="158">
        <f t="shared" si="6"/>
        <v>49</v>
      </c>
      <c r="B54" s="159"/>
      <c r="C54" s="159"/>
      <c r="D54" s="160"/>
      <c r="E54" s="161" t="str">
        <f t="shared" si="0"/>
        <v/>
      </c>
      <c r="F54" s="161" t="str">
        <f t="shared" si="1"/>
        <v/>
      </c>
      <c r="G54" s="162"/>
      <c r="H54" s="163"/>
      <c r="I54" s="177"/>
      <c r="J54" s="164"/>
      <c r="K54" s="170"/>
      <c r="L54" s="170"/>
      <c r="M54" s="165" t="str">
        <f t="shared" si="4"/>
        <v/>
      </c>
      <c r="N54" s="166"/>
      <c r="O54" s="171" t="str">
        <f>IFERROR(VLOOKUP(M54,計算用!$A$48:$B$55,2,FALSE),"")</f>
        <v/>
      </c>
      <c r="P54" s="172"/>
      <c r="Q54" s="172"/>
      <c r="R54" s="172"/>
      <c r="S54" s="167" t="str">
        <f t="shared" si="2"/>
        <v/>
      </c>
      <c r="T54" s="168"/>
      <c r="U54" s="169"/>
      <c r="V54" s="120"/>
    </row>
    <row r="55" spans="1:22">
      <c r="A55" s="158">
        <f t="shared" si="6"/>
        <v>50</v>
      </c>
      <c r="B55" s="159"/>
      <c r="C55" s="159"/>
      <c r="D55" s="160"/>
      <c r="E55" s="161" t="str">
        <f t="shared" si="0"/>
        <v/>
      </c>
      <c r="F55" s="161" t="str">
        <f t="shared" si="1"/>
        <v/>
      </c>
      <c r="G55" s="162"/>
      <c r="H55" s="163"/>
      <c r="I55" s="177"/>
      <c r="J55" s="164"/>
      <c r="K55" s="170"/>
      <c r="L55" s="170"/>
      <c r="M55" s="165" t="str">
        <f t="shared" si="4"/>
        <v/>
      </c>
      <c r="N55" s="166"/>
      <c r="O55" s="171" t="str">
        <f>IFERROR(VLOOKUP(M55,計算用!$A$48:$B$55,2,FALSE),"")</f>
        <v/>
      </c>
      <c r="P55" s="172"/>
      <c r="Q55" s="172"/>
      <c r="R55" s="172"/>
      <c r="S55" s="167" t="str">
        <f t="shared" si="2"/>
        <v/>
      </c>
      <c r="T55" s="168"/>
      <c r="U55" s="169"/>
      <c r="V55" s="120"/>
    </row>
    <row r="56" spans="1:22">
      <c r="A56" s="158">
        <f t="shared" si="6"/>
        <v>51</v>
      </c>
      <c r="B56" s="159"/>
      <c r="C56" s="159"/>
      <c r="D56" s="160"/>
      <c r="E56" s="161" t="str">
        <f t="shared" si="0"/>
        <v/>
      </c>
      <c r="F56" s="161" t="str">
        <f t="shared" si="1"/>
        <v/>
      </c>
      <c r="G56" s="162"/>
      <c r="H56" s="163"/>
      <c r="I56" s="177"/>
      <c r="J56" s="164"/>
      <c r="K56" s="170"/>
      <c r="L56" s="170"/>
      <c r="M56" s="165" t="str">
        <f t="shared" si="4"/>
        <v/>
      </c>
      <c r="N56" s="166"/>
      <c r="O56" s="171" t="str">
        <f>IFERROR(VLOOKUP(M56,計算用!$A$48:$B$55,2,FALSE),"")</f>
        <v/>
      </c>
      <c r="P56" s="172"/>
      <c r="Q56" s="172"/>
      <c r="R56" s="172"/>
      <c r="S56" s="167" t="str">
        <f t="shared" si="2"/>
        <v/>
      </c>
      <c r="T56" s="168"/>
      <c r="U56" s="169"/>
      <c r="V56" s="120"/>
    </row>
    <row r="57" spans="1:22">
      <c r="A57" s="158">
        <f t="shared" si="6"/>
        <v>52</v>
      </c>
      <c r="B57" s="159"/>
      <c r="C57" s="159"/>
      <c r="D57" s="160"/>
      <c r="E57" s="161" t="str">
        <f t="shared" si="0"/>
        <v/>
      </c>
      <c r="F57" s="161" t="str">
        <f t="shared" si="1"/>
        <v/>
      </c>
      <c r="G57" s="162"/>
      <c r="H57" s="163"/>
      <c r="I57" s="177"/>
      <c r="J57" s="164"/>
      <c r="K57" s="170"/>
      <c r="L57" s="170"/>
      <c r="M57" s="165" t="str">
        <f t="shared" si="4"/>
        <v/>
      </c>
      <c r="N57" s="166"/>
      <c r="O57" s="171" t="str">
        <f>IFERROR(VLOOKUP(M57,計算用!$A$48:$B$55,2,FALSE),"")</f>
        <v/>
      </c>
      <c r="P57" s="172"/>
      <c r="Q57" s="172"/>
      <c r="R57" s="172"/>
      <c r="S57" s="167" t="str">
        <f t="shared" si="2"/>
        <v/>
      </c>
      <c r="T57" s="168"/>
      <c r="U57" s="169"/>
      <c r="V57" s="120"/>
    </row>
    <row r="58" spans="1:22">
      <c r="A58" s="158">
        <f t="shared" ref="A58:A85" si="7">A57+1</f>
        <v>53</v>
      </c>
      <c r="B58" s="159"/>
      <c r="C58" s="159"/>
      <c r="D58" s="160"/>
      <c r="E58" s="161" t="str">
        <f t="shared" si="0"/>
        <v/>
      </c>
      <c r="F58" s="161" t="str">
        <f t="shared" si="1"/>
        <v/>
      </c>
      <c r="G58" s="162"/>
      <c r="H58" s="163"/>
      <c r="I58" s="177"/>
      <c r="J58" s="164"/>
      <c r="K58" s="170"/>
      <c r="L58" s="170"/>
      <c r="M58" s="165" t="str">
        <f t="shared" si="4"/>
        <v/>
      </c>
      <c r="N58" s="166"/>
      <c r="O58" s="171" t="str">
        <f>IFERROR(VLOOKUP(M58,計算用!$A$48:$B$55,2,FALSE),"")</f>
        <v/>
      </c>
      <c r="P58" s="172"/>
      <c r="Q58" s="172"/>
      <c r="R58" s="172"/>
      <c r="S58" s="167" t="str">
        <f t="shared" si="2"/>
        <v/>
      </c>
      <c r="T58" s="168"/>
      <c r="U58" s="169"/>
      <c r="V58" s="120"/>
    </row>
    <row r="59" spans="1:22">
      <c r="A59" s="158">
        <f t="shared" si="7"/>
        <v>54</v>
      </c>
      <c r="B59" s="159"/>
      <c r="C59" s="159"/>
      <c r="D59" s="160"/>
      <c r="E59" s="161" t="str">
        <f t="shared" si="0"/>
        <v/>
      </c>
      <c r="F59" s="161" t="str">
        <f t="shared" si="1"/>
        <v/>
      </c>
      <c r="G59" s="162"/>
      <c r="H59" s="163"/>
      <c r="I59" s="177"/>
      <c r="J59" s="164"/>
      <c r="K59" s="170"/>
      <c r="L59" s="170"/>
      <c r="M59" s="165" t="str">
        <f t="shared" si="4"/>
        <v/>
      </c>
      <c r="N59" s="166"/>
      <c r="O59" s="171" t="str">
        <f>IFERROR(VLOOKUP(M59,計算用!$A$48:$B$55,2,FALSE),"")</f>
        <v/>
      </c>
      <c r="P59" s="172"/>
      <c r="Q59" s="172"/>
      <c r="R59" s="172"/>
      <c r="S59" s="167" t="str">
        <f t="shared" si="2"/>
        <v/>
      </c>
      <c r="T59" s="168"/>
      <c r="U59" s="169"/>
      <c r="V59" s="120"/>
    </row>
    <row r="60" spans="1:22">
      <c r="A60" s="158">
        <f t="shared" si="7"/>
        <v>55</v>
      </c>
      <c r="B60" s="159"/>
      <c r="C60" s="159"/>
      <c r="D60" s="160"/>
      <c r="E60" s="161" t="str">
        <f t="shared" si="0"/>
        <v/>
      </c>
      <c r="F60" s="161" t="str">
        <f t="shared" si="1"/>
        <v/>
      </c>
      <c r="G60" s="162"/>
      <c r="H60" s="163"/>
      <c r="I60" s="177"/>
      <c r="J60" s="164"/>
      <c r="K60" s="170"/>
      <c r="L60" s="170"/>
      <c r="M60" s="165" t="str">
        <f t="shared" si="4"/>
        <v/>
      </c>
      <c r="N60" s="166"/>
      <c r="O60" s="171" t="str">
        <f>IFERROR(VLOOKUP(M60,計算用!$A$48:$B$55,2,FALSE),"")</f>
        <v/>
      </c>
      <c r="P60" s="172"/>
      <c r="Q60" s="172"/>
      <c r="R60" s="172"/>
      <c r="S60" s="167" t="str">
        <f t="shared" si="2"/>
        <v/>
      </c>
      <c r="T60" s="168"/>
      <c r="U60" s="169"/>
      <c r="V60" s="120"/>
    </row>
    <row r="61" spans="1:22">
      <c r="A61" s="158">
        <f t="shared" si="7"/>
        <v>56</v>
      </c>
      <c r="B61" s="159"/>
      <c r="C61" s="159"/>
      <c r="D61" s="160"/>
      <c r="E61" s="161" t="str">
        <f t="shared" si="0"/>
        <v/>
      </c>
      <c r="F61" s="161" t="str">
        <f t="shared" si="1"/>
        <v/>
      </c>
      <c r="G61" s="162"/>
      <c r="H61" s="163"/>
      <c r="I61" s="177"/>
      <c r="J61" s="164"/>
      <c r="K61" s="170"/>
      <c r="L61" s="170"/>
      <c r="M61" s="165" t="str">
        <f t="shared" si="4"/>
        <v/>
      </c>
      <c r="N61" s="166"/>
      <c r="O61" s="171" t="str">
        <f>IFERROR(VLOOKUP(M61,計算用!$A$48:$B$55,2,FALSE),"")</f>
        <v/>
      </c>
      <c r="P61" s="172"/>
      <c r="Q61" s="172"/>
      <c r="R61" s="172"/>
      <c r="S61" s="167" t="str">
        <f t="shared" si="2"/>
        <v/>
      </c>
      <c r="T61" s="168"/>
      <c r="U61" s="169"/>
      <c r="V61" s="120"/>
    </row>
    <row r="62" spans="1:22">
      <c r="A62" s="158">
        <f t="shared" si="7"/>
        <v>57</v>
      </c>
      <c r="B62" s="159"/>
      <c r="C62" s="159"/>
      <c r="D62" s="160"/>
      <c r="E62" s="161" t="str">
        <f t="shared" si="0"/>
        <v/>
      </c>
      <c r="F62" s="161" t="str">
        <f t="shared" si="1"/>
        <v/>
      </c>
      <c r="G62" s="162"/>
      <c r="H62" s="163"/>
      <c r="I62" s="177"/>
      <c r="J62" s="164"/>
      <c r="K62" s="170"/>
      <c r="L62" s="170"/>
      <c r="M62" s="165" t="str">
        <f t="shared" si="4"/>
        <v/>
      </c>
      <c r="N62" s="166"/>
      <c r="O62" s="171" t="str">
        <f>IFERROR(VLOOKUP(M62,計算用!$A$48:$B$55,2,FALSE),"")</f>
        <v/>
      </c>
      <c r="P62" s="172"/>
      <c r="Q62" s="172"/>
      <c r="R62" s="172"/>
      <c r="S62" s="167" t="str">
        <f t="shared" si="2"/>
        <v/>
      </c>
      <c r="T62" s="168"/>
      <c r="U62" s="169"/>
      <c r="V62" s="120"/>
    </row>
    <row r="63" spans="1:22">
      <c r="A63" s="158">
        <f t="shared" si="7"/>
        <v>58</v>
      </c>
      <c r="B63" s="159"/>
      <c r="C63" s="159"/>
      <c r="D63" s="160"/>
      <c r="E63" s="161" t="str">
        <f t="shared" si="0"/>
        <v/>
      </c>
      <c r="F63" s="161" t="str">
        <f t="shared" si="1"/>
        <v/>
      </c>
      <c r="G63" s="162"/>
      <c r="H63" s="163"/>
      <c r="I63" s="177"/>
      <c r="J63" s="164"/>
      <c r="K63" s="170"/>
      <c r="L63" s="170"/>
      <c r="M63" s="165" t="str">
        <f t="shared" si="4"/>
        <v/>
      </c>
      <c r="N63" s="166"/>
      <c r="O63" s="171" t="str">
        <f>IFERROR(VLOOKUP(M63,計算用!$A$48:$B$55,2,FALSE),"")</f>
        <v/>
      </c>
      <c r="P63" s="172"/>
      <c r="Q63" s="172"/>
      <c r="R63" s="172"/>
      <c r="S63" s="167" t="str">
        <f t="shared" si="2"/>
        <v/>
      </c>
      <c r="T63" s="168"/>
      <c r="U63" s="169"/>
      <c r="V63" s="120"/>
    </row>
    <row r="64" spans="1:22">
      <c r="A64" s="158">
        <f t="shared" si="7"/>
        <v>59</v>
      </c>
      <c r="B64" s="159"/>
      <c r="C64" s="159"/>
      <c r="D64" s="160"/>
      <c r="E64" s="161" t="str">
        <f t="shared" si="0"/>
        <v/>
      </c>
      <c r="F64" s="161" t="str">
        <f t="shared" si="1"/>
        <v/>
      </c>
      <c r="G64" s="162"/>
      <c r="H64" s="163"/>
      <c r="I64" s="177"/>
      <c r="J64" s="164"/>
      <c r="K64" s="170"/>
      <c r="L64" s="170"/>
      <c r="M64" s="165" t="str">
        <f t="shared" si="4"/>
        <v/>
      </c>
      <c r="N64" s="166"/>
      <c r="O64" s="171" t="str">
        <f>IFERROR(VLOOKUP(M64,計算用!$A$48:$B$55,2,FALSE),"")</f>
        <v/>
      </c>
      <c r="P64" s="172"/>
      <c r="Q64" s="172"/>
      <c r="R64" s="172"/>
      <c r="S64" s="167" t="str">
        <f t="shared" si="2"/>
        <v/>
      </c>
      <c r="T64" s="168"/>
      <c r="U64" s="169"/>
      <c r="V64" s="120"/>
    </row>
    <row r="65" spans="1:22">
      <c r="A65" s="158">
        <f t="shared" si="7"/>
        <v>60</v>
      </c>
      <c r="B65" s="159"/>
      <c r="C65" s="159"/>
      <c r="D65" s="160"/>
      <c r="E65" s="161" t="str">
        <f t="shared" si="0"/>
        <v/>
      </c>
      <c r="F65" s="161" t="str">
        <f t="shared" si="1"/>
        <v/>
      </c>
      <c r="G65" s="162"/>
      <c r="H65" s="163"/>
      <c r="I65" s="177"/>
      <c r="J65" s="164"/>
      <c r="K65" s="170"/>
      <c r="L65" s="170"/>
      <c r="M65" s="165" t="str">
        <f t="shared" si="4"/>
        <v/>
      </c>
      <c r="N65" s="166"/>
      <c r="O65" s="171" t="str">
        <f>IFERROR(VLOOKUP(M65,計算用!$A$48:$B$55,2,FALSE),"")</f>
        <v/>
      </c>
      <c r="P65" s="172"/>
      <c r="Q65" s="172"/>
      <c r="R65" s="172"/>
      <c r="S65" s="167" t="str">
        <f t="shared" si="2"/>
        <v/>
      </c>
      <c r="T65" s="168"/>
      <c r="U65" s="169"/>
      <c r="V65" s="120"/>
    </row>
    <row r="66" spans="1:22">
      <c r="A66" s="158">
        <f t="shared" si="7"/>
        <v>61</v>
      </c>
      <c r="B66" s="159"/>
      <c r="C66" s="159"/>
      <c r="D66" s="160"/>
      <c r="E66" s="161" t="str">
        <f t="shared" si="0"/>
        <v/>
      </c>
      <c r="F66" s="161" t="str">
        <f t="shared" si="1"/>
        <v/>
      </c>
      <c r="G66" s="162"/>
      <c r="H66" s="163"/>
      <c r="I66" s="177"/>
      <c r="J66" s="164"/>
      <c r="K66" s="170"/>
      <c r="L66" s="170"/>
      <c r="M66" s="165" t="str">
        <f t="shared" si="4"/>
        <v/>
      </c>
      <c r="N66" s="166"/>
      <c r="O66" s="171" t="str">
        <f>IFERROR(VLOOKUP(M66,計算用!$A$48:$B$55,2,FALSE),"")</f>
        <v/>
      </c>
      <c r="P66" s="172"/>
      <c r="Q66" s="172"/>
      <c r="R66" s="172"/>
      <c r="S66" s="167" t="str">
        <f t="shared" si="2"/>
        <v/>
      </c>
      <c r="T66" s="168"/>
      <c r="U66" s="169"/>
      <c r="V66" s="120"/>
    </row>
    <row r="67" spans="1:22">
      <c r="A67" s="158">
        <f t="shared" si="7"/>
        <v>62</v>
      </c>
      <c r="B67" s="159"/>
      <c r="C67" s="159"/>
      <c r="D67" s="160"/>
      <c r="E67" s="161" t="str">
        <f t="shared" si="0"/>
        <v/>
      </c>
      <c r="F67" s="161" t="str">
        <f t="shared" si="1"/>
        <v/>
      </c>
      <c r="G67" s="162"/>
      <c r="H67" s="163"/>
      <c r="I67" s="177"/>
      <c r="J67" s="164"/>
      <c r="K67" s="170"/>
      <c r="L67" s="170"/>
      <c r="M67" s="165" t="str">
        <f t="shared" si="4"/>
        <v/>
      </c>
      <c r="N67" s="166"/>
      <c r="O67" s="171" t="str">
        <f>IFERROR(VLOOKUP(M67,計算用!$A$48:$B$55,2,FALSE),"")</f>
        <v/>
      </c>
      <c r="P67" s="172"/>
      <c r="Q67" s="172"/>
      <c r="R67" s="172"/>
      <c r="S67" s="167" t="str">
        <f t="shared" si="2"/>
        <v/>
      </c>
      <c r="T67" s="168"/>
      <c r="U67" s="169"/>
      <c r="V67" s="120"/>
    </row>
    <row r="68" spans="1:22">
      <c r="A68" s="158">
        <f t="shared" si="7"/>
        <v>63</v>
      </c>
      <c r="B68" s="159"/>
      <c r="C68" s="159"/>
      <c r="D68" s="160"/>
      <c r="E68" s="161" t="str">
        <f t="shared" si="0"/>
        <v/>
      </c>
      <c r="F68" s="161" t="str">
        <f t="shared" si="1"/>
        <v/>
      </c>
      <c r="G68" s="162"/>
      <c r="H68" s="163"/>
      <c r="I68" s="177"/>
      <c r="J68" s="164"/>
      <c r="K68" s="170"/>
      <c r="L68" s="170"/>
      <c r="M68" s="165" t="str">
        <f t="shared" si="4"/>
        <v/>
      </c>
      <c r="N68" s="166"/>
      <c r="O68" s="171" t="str">
        <f>IFERROR(VLOOKUP(M68,計算用!$A$48:$B$55,2,FALSE),"")</f>
        <v/>
      </c>
      <c r="P68" s="172"/>
      <c r="Q68" s="172"/>
      <c r="R68" s="172"/>
      <c r="S68" s="167" t="str">
        <f t="shared" si="2"/>
        <v/>
      </c>
      <c r="T68" s="168"/>
      <c r="U68" s="169"/>
      <c r="V68" s="120"/>
    </row>
    <row r="69" spans="1:22">
      <c r="A69" s="158">
        <f t="shared" si="7"/>
        <v>64</v>
      </c>
      <c r="B69" s="159"/>
      <c r="C69" s="159"/>
      <c r="D69" s="160"/>
      <c r="E69" s="161" t="str">
        <f t="shared" si="0"/>
        <v/>
      </c>
      <c r="F69" s="161" t="str">
        <f t="shared" si="1"/>
        <v/>
      </c>
      <c r="G69" s="162"/>
      <c r="H69" s="163"/>
      <c r="I69" s="177"/>
      <c r="J69" s="164"/>
      <c r="K69" s="170"/>
      <c r="L69" s="170"/>
      <c r="M69" s="165" t="str">
        <f t="shared" si="4"/>
        <v/>
      </c>
      <c r="N69" s="166"/>
      <c r="O69" s="171" t="str">
        <f>IFERROR(VLOOKUP(M69,計算用!$A$48:$B$55,2,FALSE),"")</f>
        <v/>
      </c>
      <c r="P69" s="172"/>
      <c r="Q69" s="172"/>
      <c r="R69" s="172"/>
      <c r="S69" s="167" t="str">
        <f t="shared" si="2"/>
        <v/>
      </c>
      <c r="T69" s="168"/>
      <c r="U69" s="169"/>
      <c r="V69" s="120"/>
    </row>
    <row r="70" spans="1:22">
      <c r="A70" s="158">
        <f t="shared" si="7"/>
        <v>65</v>
      </c>
      <c r="B70" s="159"/>
      <c r="C70" s="159"/>
      <c r="D70" s="160"/>
      <c r="E70" s="161" t="str">
        <f t="shared" si="0"/>
        <v/>
      </c>
      <c r="F70" s="161" t="str">
        <f t="shared" si="1"/>
        <v/>
      </c>
      <c r="G70" s="162"/>
      <c r="H70" s="163"/>
      <c r="I70" s="177"/>
      <c r="J70" s="164"/>
      <c r="K70" s="170"/>
      <c r="L70" s="170"/>
      <c r="M70" s="165" t="str">
        <f t="shared" si="4"/>
        <v/>
      </c>
      <c r="N70" s="166"/>
      <c r="O70" s="171" t="str">
        <f>IFERROR(VLOOKUP(M70,計算用!$A$48:$B$55,2,FALSE),"")</f>
        <v/>
      </c>
      <c r="P70" s="172"/>
      <c r="Q70" s="172"/>
      <c r="R70" s="172"/>
      <c r="S70" s="167" t="str">
        <f t="shared" si="2"/>
        <v/>
      </c>
      <c r="T70" s="168"/>
      <c r="U70" s="169"/>
      <c r="V70" s="120"/>
    </row>
    <row r="71" spans="1:22">
      <c r="A71" s="158">
        <f t="shared" si="7"/>
        <v>66</v>
      </c>
      <c r="B71" s="159"/>
      <c r="C71" s="159"/>
      <c r="D71" s="160"/>
      <c r="E71" s="161" t="str">
        <f t="shared" ref="E71:E85" si="8">B71&amp;C71&amp;D71</f>
        <v/>
      </c>
      <c r="F71" s="161" t="str">
        <f t="shared" ref="F71:F85" si="9">IF(E71="","",COUNTIF($E$6:$E$85,E71))</f>
        <v/>
      </c>
      <c r="G71" s="162"/>
      <c r="H71" s="163"/>
      <c r="I71" s="177"/>
      <c r="J71" s="164"/>
      <c r="K71" s="170"/>
      <c r="L71" s="170"/>
      <c r="M71" s="165" t="str">
        <f t="shared" si="4"/>
        <v/>
      </c>
      <c r="N71" s="166"/>
      <c r="O71" s="171" t="str">
        <f>IFERROR(VLOOKUP(M71,計算用!$A$48:$B$55,2,FALSE),"")</f>
        <v/>
      </c>
      <c r="P71" s="172"/>
      <c r="Q71" s="172"/>
      <c r="R71" s="172"/>
      <c r="S71" s="167" t="str">
        <f t="shared" ref="S71:S85" si="10">IF(F71&gt;=2,"","可")</f>
        <v/>
      </c>
      <c r="T71" s="168"/>
      <c r="U71" s="169"/>
      <c r="V71" s="120"/>
    </row>
    <row r="72" spans="1:22">
      <c r="A72" s="158">
        <f t="shared" si="7"/>
        <v>67</v>
      </c>
      <c r="B72" s="159"/>
      <c r="C72" s="159"/>
      <c r="D72" s="160"/>
      <c r="E72" s="161" t="str">
        <f t="shared" si="8"/>
        <v/>
      </c>
      <c r="F72" s="161" t="str">
        <f t="shared" si="9"/>
        <v/>
      </c>
      <c r="G72" s="162"/>
      <c r="H72" s="163"/>
      <c r="I72" s="177"/>
      <c r="J72" s="164"/>
      <c r="K72" s="170"/>
      <c r="L72" s="170"/>
      <c r="M72" s="165" t="str">
        <f t="shared" ref="M72:M85" si="11">K72&amp;L72</f>
        <v/>
      </c>
      <c r="N72" s="166"/>
      <c r="O72" s="171" t="str">
        <f>IFERROR(VLOOKUP(M72,計算用!$A$48:$B$55,2,FALSE),"")</f>
        <v/>
      </c>
      <c r="P72" s="172"/>
      <c r="Q72" s="172"/>
      <c r="R72" s="172"/>
      <c r="S72" s="167" t="str">
        <f t="shared" si="10"/>
        <v/>
      </c>
      <c r="T72" s="168"/>
      <c r="U72" s="169"/>
      <c r="V72" s="120"/>
    </row>
    <row r="73" spans="1:22">
      <c r="A73" s="158">
        <f t="shared" si="7"/>
        <v>68</v>
      </c>
      <c r="B73" s="159"/>
      <c r="C73" s="159"/>
      <c r="D73" s="160"/>
      <c r="E73" s="161" t="str">
        <f t="shared" si="8"/>
        <v/>
      </c>
      <c r="F73" s="161" t="str">
        <f t="shared" si="9"/>
        <v/>
      </c>
      <c r="G73" s="162"/>
      <c r="H73" s="163"/>
      <c r="I73" s="177"/>
      <c r="J73" s="164"/>
      <c r="K73" s="170"/>
      <c r="L73" s="170"/>
      <c r="M73" s="165" t="str">
        <f t="shared" si="11"/>
        <v/>
      </c>
      <c r="N73" s="166"/>
      <c r="O73" s="171" t="str">
        <f>IFERROR(VLOOKUP(M73,計算用!$A$48:$B$55,2,FALSE),"")</f>
        <v/>
      </c>
      <c r="P73" s="172"/>
      <c r="Q73" s="172"/>
      <c r="R73" s="172"/>
      <c r="S73" s="167" t="str">
        <f t="shared" si="10"/>
        <v/>
      </c>
      <c r="T73" s="168"/>
      <c r="U73" s="169"/>
      <c r="V73" s="120"/>
    </row>
    <row r="74" spans="1:22">
      <c r="A74" s="158">
        <f t="shared" si="7"/>
        <v>69</v>
      </c>
      <c r="B74" s="159"/>
      <c r="C74" s="159"/>
      <c r="D74" s="160"/>
      <c r="E74" s="161" t="str">
        <f t="shared" si="8"/>
        <v/>
      </c>
      <c r="F74" s="161" t="str">
        <f t="shared" si="9"/>
        <v/>
      </c>
      <c r="G74" s="162"/>
      <c r="H74" s="163"/>
      <c r="I74" s="177"/>
      <c r="J74" s="164"/>
      <c r="K74" s="170"/>
      <c r="L74" s="170"/>
      <c r="M74" s="165" t="str">
        <f t="shared" si="11"/>
        <v/>
      </c>
      <c r="N74" s="166"/>
      <c r="O74" s="171" t="str">
        <f>IFERROR(VLOOKUP(M74,計算用!$A$48:$B$55,2,FALSE),"")</f>
        <v/>
      </c>
      <c r="P74" s="172"/>
      <c r="Q74" s="172"/>
      <c r="R74" s="172"/>
      <c r="S74" s="167" t="str">
        <f t="shared" si="10"/>
        <v/>
      </c>
      <c r="T74" s="168"/>
      <c r="U74" s="169"/>
      <c r="V74" s="120"/>
    </row>
    <row r="75" spans="1:22">
      <c r="A75" s="158">
        <f t="shared" si="7"/>
        <v>70</v>
      </c>
      <c r="B75" s="159"/>
      <c r="C75" s="159"/>
      <c r="D75" s="160"/>
      <c r="E75" s="161" t="str">
        <f t="shared" si="8"/>
        <v/>
      </c>
      <c r="F75" s="161" t="str">
        <f t="shared" si="9"/>
        <v/>
      </c>
      <c r="G75" s="162"/>
      <c r="H75" s="163"/>
      <c r="I75" s="177"/>
      <c r="J75" s="164"/>
      <c r="K75" s="170"/>
      <c r="L75" s="170"/>
      <c r="M75" s="165" t="str">
        <f t="shared" si="11"/>
        <v/>
      </c>
      <c r="N75" s="166"/>
      <c r="O75" s="171" t="str">
        <f>IFERROR(VLOOKUP(M75,計算用!$A$48:$B$55,2,FALSE),"")</f>
        <v/>
      </c>
      <c r="P75" s="172"/>
      <c r="Q75" s="172"/>
      <c r="R75" s="172"/>
      <c r="S75" s="167" t="str">
        <f t="shared" si="10"/>
        <v/>
      </c>
      <c r="T75" s="168"/>
      <c r="U75" s="169"/>
      <c r="V75" s="120"/>
    </row>
    <row r="76" spans="1:22">
      <c r="A76" s="158">
        <f t="shared" si="7"/>
        <v>71</v>
      </c>
      <c r="B76" s="159"/>
      <c r="C76" s="159"/>
      <c r="D76" s="160"/>
      <c r="E76" s="161" t="str">
        <f t="shared" si="8"/>
        <v/>
      </c>
      <c r="F76" s="161" t="str">
        <f t="shared" si="9"/>
        <v/>
      </c>
      <c r="G76" s="162"/>
      <c r="H76" s="163"/>
      <c r="I76" s="177"/>
      <c r="J76" s="164"/>
      <c r="K76" s="170"/>
      <c r="L76" s="170"/>
      <c r="M76" s="165" t="str">
        <f t="shared" si="11"/>
        <v/>
      </c>
      <c r="N76" s="166"/>
      <c r="O76" s="171" t="str">
        <f>IFERROR(VLOOKUP(M76,計算用!$A$48:$B$55,2,FALSE),"")</f>
        <v/>
      </c>
      <c r="P76" s="172"/>
      <c r="Q76" s="172"/>
      <c r="R76" s="172"/>
      <c r="S76" s="167" t="str">
        <f t="shared" si="10"/>
        <v/>
      </c>
      <c r="T76" s="168"/>
      <c r="U76" s="169"/>
      <c r="V76" s="120"/>
    </row>
    <row r="77" spans="1:22">
      <c r="A77" s="158">
        <f t="shared" si="7"/>
        <v>72</v>
      </c>
      <c r="B77" s="159"/>
      <c r="C77" s="159"/>
      <c r="D77" s="160"/>
      <c r="E77" s="161" t="str">
        <f t="shared" si="8"/>
        <v/>
      </c>
      <c r="F77" s="161" t="str">
        <f t="shared" si="9"/>
        <v/>
      </c>
      <c r="G77" s="162"/>
      <c r="H77" s="163"/>
      <c r="I77" s="177"/>
      <c r="J77" s="164"/>
      <c r="K77" s="170"/>
      <c r="L77" s="170"/>
      <c r="M77" s="165" t="str">
        <f t="shared" si="11"/>
        <v/>
      </c>
      <c r="N77" s="166"/>
      <c r="O77" s="171" t="str">
        <f>IFERROR(VLOOKUP(M77,計算用!$A$48:$B$55,2,FALSE),"")</f>
        <v/>
      </c>
      <c r="P77" s="172"/>
      <c r="Q77" s="172"/>
      <c r="R77" s="172"/>
      <c r="S77" s="167" t="str">
        <f t="shared" si="10"/>
        <v/>
      </c>
      <c r="T77" s="168"/>
      <c r="U77" s="169"/>
      <c r="V77" s="120"/>
    </row>
    <row r="78" spans="1:22">
      <c r="A78" s="158">
        <f t="shared" si="7"/>
        <v>73</v>
      </c>
      <c r="B78" s="159"/>
      <c r="C78" s="159"/>
      <c r="D78" s="160"/>
      <c r="E78" s="161" t="str">
        <f t="shared" si="8"/>
        <v/>
      </c>
      <c r="F78" s="161" t="str">
        <f t="shared" si="9"/>
        <v/>
      </c>
      <c r="G78" s="162"/>
      <c r="H78" s="163"/>
      <c r="I78" s="177"/>
      <c r="J78" s="164"/>
      <c r="K78" s="170"/>
      <c r="L78" s="170"/>
      <c r="M78" s="165" t="str">
        <f t="shared" si="11"/>
        <v/>
      </c>
      <c r="N78" s="166"/>
      <c r="O78" s="171" t="str">
        <f>IFERROR(VLOOKUP(M78,計算用!$A$48:$B$55,2,FALSE),"")</f>
        <v/>
      </c>
      <c r="P78" s="172"/>
      <c r="Q78" s="172"/>
      <c r="R78" s="172"/>
      <c r="S78" s="167" t="str">
        <f t="shared" si="10"/>
        <v/>
      </c>
      <c r="T78" s="168"/>
      <c r="U78" s="169"/>
      <c r="V78" s="120"/>
    </row>
    <row r="79" spans="1:22">
      <c r="A79" s="158">
        <f t="shared" si="7"/>
        <v>74</v>
      </c>
      <c r="B79" s="159"/>
      <c r="C79" s="159"/>
      <c r="D79" s="160"/>
      <c r="E79" s="161" t="str">
        <f t="shared" si="8"/>
        <v/>
      </c>
      <c r="F79" s="161" t="str">
        <f t="shared" si="9"/>
        <v/>
      </c>
      <c r="G79" s="162"/>
      <c r="H79" s="163"/>
      <c r="I79" s="177"/>
      <c r="J79" s="164"/>
      <c r="K79" s="170"/>
      <c r="L79" s="170"/>
      <c r="M79" s="165" t="str">
        <f t="shared" si="11"/>
        <v/>
      </c>
      <c r="N79" s="166"/>
      <c r="O79" s="171" t="str">
        <f>IFERROR(VLOOKUP(M79,計算用!$A$48:$B$55,2,FALSE),"")</f>
        <v/>
      </c>
      <c r="P79" s="172"/>
      <c r="Q79" s="172"/>
      <c r="R79" s="172"/>
      <c r="S79" s="167" t="str">
        <f t="shared" si="10"/>
        <v/>
      </c>
      <c r="T79" s="168"/>
      <c r="U79" s="169"/>
      <c r="V79" s="120"/>
    </row>
    <row r="80" spans="1:22">
      <c r="A80" s="158">
        <f t="shared" si="7"/>
        <v>75</v>
      </c>
      <c r="B80" s="159"/>
      <c r="C80" s="159"/>
      <c r="D80" s="160"/>
      <c r="E80" s="161" t="str">
        <f t="shared" si="8"/>
        <v/>
      </c>
      <c r="F80" s="161" t="str">
        <f t="shared" si="9"/>
        <v/>
      </c>
      <c r="G80" s="162"/>
      <c r="H80" s="163"/>
      <c r="I80" s="177"/>
      <c r="J80" s="164"/>
      <c r="K80" s="170"/>
      <c r="L80" s="170"/>
      <c r="M80" s="165" t="str">
        <f t="shared" si="11"/>
        <v/>
      </c>
      <c r="N80" s="166"/>
      <c r="O80" s="171" t="str">
        <f>IFERROR(VLOOKUP(M80,計算用!$A$48:$B$55,2,FALSE),"")</f>
        <v/>
      </c>
      <c r="P80" s="172"/>
      <c r="Q80" s="172"/>
      <c r="R80" s="172"/>
      <c r="S80" s="167" t="str">
        <f t="shared" si="10"/>
        <v/>
      </c>
      <c r="T80" s="168"/>
      <c r="U80" s="169"/>
      <c r="V80" s="120"/>
    </row>
    <row r="81" spans="1:22">
      <c r="A81" s="158">
        <f t="shared" si="7"/>
        <v>76</v>
      </c>
      <c r="B81" s="159"/>
      <c r="C81" s="159"/>
      <c r="D81" s="160"/>
      <c r="E81" s="161" t="str">
        <f t="shared" si="8"/>
        <v/>
      </c>
      <c r="F81" s="161" t="str">
        <f t="shared" si="9"/>
        <v/>
      </c>
      <c r="G81" s="162"/>
      <c r="H81" s="163"/>
      <c r="I81" s="177"/>
      <c r="J81" s="164"/>
      <c r="K81" s="170"/>
      <c r="L81" s="170"/>
      <c r="M81" s="165" t="str">
        <f t="shared" si="11"/>
        <v/>
      </c>
      <c r="N81" s="166"/>
      <c r="O81" s="171" t="str">
        <f>IFERROR(VLOOKUP(M81,計算用!$A$48:$B$55,2,FALSE),"")</f>
        <v/>
      </c>
      <c r="P81" s="172"/>
      <c r="Q81" s="172"/>
      <c r="R81" s="172"/>
      <c r="S81" s="167" t="str">
        <f t="shared" si="10"/>
        <v/>
      </c>
      <c r="T81" s="168"/>
      <c r="U81" s="169"/>
      <c r="V81" s="120"/>
    </row>
    <row r="82" spans="1:22">
      <c r="A82" s="158">
        <f t="shared" si="7"/>
        <v>77</v>
      </c>
      <c r="B82" s="159"/>
      <c r="C82" s="159"/>
      <c r="D82" s="160"/>
      <c r="E82" s="161" t="str">
        <f t="shared" si="8"/>
        <v/>
      </c>
      <c r="F82" s="161" t="str">
        <f t="shared" si="9"/>
        <v/>
      </c>
      <c r="G82" s="162"/>
      <c r="H82" s="163"/>
      <c r="I82" s="177"/>
      <c r="J82" s="164"/>
      <c r="K82" s="170"/>
      <c r="L82" s="170"/>
      <c r="M82" s="165" t="str">
        <f t="shared" si="11"/>
        <v/>
      </c>
      <c r="N82" s="166"/>
      <c r="O82" s="171" t="str">
        <f>IFERROR(VLOOKUP(M82,計算用!$A$48:$B$55,2,FALSE),"")</f>
        <v/>
      </c>
      <c r="P82" s="172"/>
      <c r="Q82" s="172"/>
      <c r="R82" s="172"/>
      <c r="S82" s="167" t="str">
        <f t="shared" si="10"/>
        <v/>
      </c>
      <c r="T82" s="168"/>
      <c r="U82" s="169"/>
      <c r="V82" s="120"/>
    </row>
    <row r="83" spans="1:22">
      <c r="A83" s="158">
        <f t="shared" si="7"/>
        <v>78</v>
      </c>
      <c r="B83" s="159"/>
      <c r="C83" s="159"/>
      <c r="D83" s="160"/>
      <c r="E83" s="161" t="str">
        <f t="shared" si="8"/>
        <v/>
      </c>
      <c r="F83" s="161" t="str">
        <f t="shared" si="9"/>
        <v/>
      </c>
      <c r="G83" s="162"/>
      <c r="H83" s="163"/>
      <c r="I83" s="177"/>
      <c r="J83" s="164"/>
      <c r="K83" s="170"/>
      <c r="L83" s="170"/>
      <c r="M83" s="165" t="str">
        <f t="shared" si="11"/>
        <v/>
      </c>
      <c r="N83" s="166"/>
      <c r="O83" s="171" t="str">
        <f>IFERROR(VLOOKUP(M83,計算用!$A$48:$B$55,2,FALSE),"")</f>
        <v/>
      </c>
      <c r="P83" s="172"/>
      <c r="Q83" s="172"/>
      <c r="R83" s="172"/>
      <c r="S83" s="167" t="str">
        <f t="shared" si="10"/>
        <v/>
      </c>
      <c r="T83" s="168"/>
      <c r="U83" s="169"/>
      <c r="V83" s="120"/>
    </row>
    <row r="84" spans="1:22">
      <c r="A84" s="158">
        <f t="shared" si="7"/>
        <v>79</v>
      </c>
      <c r="B84" s="159"/>
      <c r="C84" s="159"/>
      <c r="D84" s="160"/>
      <c r="E84" s="161" t="str">
        <f t="shared" si="8"/>
        <v/>
      </c>
      <c r="F84" s="161" t="str">
        <f t="shared" si="9"/>
        <v/>
      </c>
      <c r="G84" s="162"/>
      <c r="H84" s="163"/>
      <c r="I84" s="177"/>
      <c r="J84" s="164"/>
      <c r="K84" s="170"/>
      <c r="L84" s="170"/>
      <c r="M84" s="165" t="str">
        <f t="shared" si="11"/>
        <v/>
      </c>
      <c r="N84" s="166"/>
      <c r="O84" s="171" t="str">
        <f>IFERROR(VLOOKUP(M84,計算用!$A$48:$B$55,2,FALSE),"")</f>
        <v/>
      </c>
      <c r="P84" s="172"/>
      <c r="Q84" s="172"/>
      <c r="R84" s="172"/>
      <c r="S84" s="167" t="str">
        <f t="shared" si="10"/>
        <v/>
      </c>
      <c r="T84" s="168"/>
      <c r="U84" s="169"/>
      <c r="V84" s="120"/>
    </row>
    <row r="85" spans="1:22">
      <c r="A85" s="158">
        <f t="shared" si="7"/>
        <v>80</v>
      </c>
      <c r="B85" s="159"/>
      <c r="C85" s="159"/>
      <c r="D85" s="160"/>
      <c r="E85" s="161" t="str">
        <f t="shared" si="8"/>
        <v/>
      </c>
      <c r="F85" s="161" t="str">
        <f t="shared" si="9"/>
        <v/>
      </c>
      <c r="G85" s="162"/>
      <c r="H85" s="163"/>
      <c r="I85" s="177"/>
      <c r="J85" s="164"/>
      <c r="K85" s="170"/>
      <c r="L85" s="170"/>
      <c r="M85" s="165" t="str">
        <f t="shared" si="11"/>
        <v/>
      </c>
      <c r="N85" s="166"/>
      <c r="O85" s="171" t="str">
        <f>IFERROR(VLOOKUP(M85,計算用!$A$48:$B$55,2,FALSE),"")</f>
        <v/>
      </c>
      <c r="P85" s="172"/>
      <c r="Q85" s="172"/>
      <c r="R85" s="172"/>
      <c r="S85" s="167" t="str">
        <f t="shared" si="10"/>
        <v/>
      </c>
      <c r="T85" s="168"/>
      <c r="U85" s="169"/>
      <c r="V85" s="120"/>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1" fitToHeight="0" orientation="landscape"/>
  <rowBreaks count="1" manualBreakCount="1">
    <brk id="45" max="20" man="1"/>
  </rowBreaks>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2"/>
  <cols>
    <col min="1" max="1" width="61" customWidth="1"/>
    <col min="2" max="2" width="9.109375" customWidth="1"/>
    <col min="5" max="5" width="13" bestFit="1" customWidth="1"/>
  </cols>
  <sheetData>
    <row r="1" spans="1:12">
      <c r="A1" s="16"/>
      <c r="B1" s="150" t="s">
        <v>210</v>
      </c>
      <c r="C1" s="151"/>
      <c r="D1" s="151"/>
      <c r="E1" s="151" t="s">
        <v>211</v>
      </c>
      <c r="F1" s="150">
        <v>4</v>
      </c>
      <c r="G1" s="16"/>
      <c r="L1" s="13" t="s">
        <v>18</v>
      </c>
    </row>
    <row r="2" spans="1:12">
      <c r="A2" s="16"/>
      <c r="B2" s="21" t="s">
        <v>43</v>
      </c>
      <c r="C2" s="21"/>
      <c r="D2" s="21"/>
      <c r="E2" s="21" t="s">
        <v>177</v>
      </c>
      <c r="F2" s="21" t="s">
        <v>43</v>
      </c>
      <c r="G2" s="16"/>
    </row>
    <row r="3" spans="1:12">
      <c r="A3" s="146" t="s">
        <v>146</v>
      </c>
      <c r="B3" s="5">
        <v>2374</v>
      </c>
      <c r="C3" t="s">
        <v>42</v>
      </c>
      <c r="E3" s="130"/>
      <c r="F3" s="5">
        <v>200</v>
      </c>
      <c r="G3" t="s">
        <v>42</v>
      </c>
      <c r="H3" s="5"/>
      <c r="I3" s="5"/>
      <c r="J3" s="5"/>
      <c r="K3" s="5"/>
    </row>
    <row r="4" spans="1:12">
      <c r="A4" s="146" t="s">
        <v>147</v>
      </c>
      <c r="B4" s="5">
        <v>757</v>
      </c>
      <c r="C4" t="s">
        <v>42</v>
      </c>
      <c r="E4" s="130"/>
      <c r="F4" s="5">
        <v>200</v>
      </c>
      <c r="G4" t="s">
        <v>42</v>
      </c>
      <c r="H4" s="5"/>
      <c r="I4" s="5"/>
      <c r="J4" s="5"/>
      <c r="K4" s="5"/>
    </row>
    <row r="5" spans="1:12">
      <c r="A5" s="146" t="s">
        <v>148</v>
      </c>
      <c r="B5" s="5">
        <v>346</v>
      </c>
      <c r="C5" t="s">
        <v>42</v>
      </c>
      <c r="E5" s="130"/>
      <c r="F5" s="5">
        <v>200</v>
      </c>
      <c r="G5" t="s">
        <v>42</v>
      </c>
      <c r="H5" s="5"/>
      <c r="I5" s="5"/>
      <c r="J5" s="5"/>
      <c r="K5" s="5"/>
    </row>
    <row r="6" spans="1:12">
      <c r="A6" s="147" t="s">
        <v>149</v>
      </c>
      <c r="B6" s="5">
        <v>273</v>
      </c>
      <c r="C6" t="s">
        <v>42</v>
      </c>
      <c r="E6" s="5"/>
      <c r="F6" s="5">
        <v>200</v>
      </c>
      <c r="G6" t="s">
        <v>42</v>
      </c>
      <c r="H6" s="5"/>
      <c r="I6" s="5"/>
      <c r="J6" s="5"/>
      <c r="K6" s="5"/>
    </row>
    <row r="7" spans="1:12">
      <c r="A7" s="157" t="s">
        <v>214</v>
      </c>
      <c r="B7" s="5">
        <v>273</v>
      </c>
      <c r="C7" t="s">
        <v>42</v>
      </c>
      <c r="E7" s="5">
        <v>3000</v>
      </c>
      <c r="F7" s="5">
        <v>200</v>
      </c>
      <c r="G7" t="s">
        <v>42</v>
      </c>
      <c r="H7" s="5"/>
      <c r="I7" s="5"/>
      <c r="J7" s="5"/>
      <c r="K7" s="5"/>
    </row>
    <row r="8" spans="1:12">
      <c r="A8" s="146" t="s">
        <v>150</v>
      </c>
      <c r="B8" s="5">
        <v>265</v>
      </c>
      <c r="C8" t="s">
        <v>42</v>
      </c>
      <c r="E8" s="130"/>
      <c r="F8" s="5">
        <v>200</v>
      </c>
      <c r="G8" t="s">
        <v>42</v>
      </c>
      <c r="H8" s="5"/>
      <c r="I8" s="5"/>
      <c r="J8" s="5"/>
      <c r="K8" s="5"/>
    </row>
    <row r="9" spans="1:12">
      <c r="A9" s="146" t="s">
        <v>215</v>
      </c>
      <c r="B9" s="5">
        <v>265</v>
      </c>
      <c r="C9" t="s">
        <v>42</v>
      </c>
      <c r="E9" s="130"/>
      <c r="F9" s="5">
        <v>200</v>
      </c>
      <c r="G9" t="s">
        <v>42</v>
      </c>
      <c r="H9" s="5"/>
      <c r="I9" s="5"/>
      <c r="J9" s="5"/>
      <c r="K9" s="5"/>
    </row>
    <row r="10" spans="1:12">
      <c r="A10" s="146" t="s">
        <v>151</v>
      </c>
      <c r="B10" s="5">
        <v>335</v>
      </c>
      <c r="C10" t="s">
        <v>42</v>
      </c>
      <c r="E10" s="130"/>
      <c r="F10" s="5">
        <v>200</v>
      </c>
      <c r="G10" t="s">
        <v>42</v>
      </c>
      <c r="H10" s="5"/>
      <c r="I10" s="5"/>
      <c r="J10" s="5"/>
      <c r="K10" s="5"/>
    </row>
    <row r="11" spans="1:12">
      <c r="A11" s="146" t="s">
        <v>152</v>
      </c>
      <c r="B11" s="5">
        <v>353</v>
      </c>
      <c r="C11" t="s">
        <v>42</v>
      </c>
      <c r="E11" s="130"/>
      <c r="F11" s="5">
        <v>200</v>
      </c>
      <c r="G11" t="s">
        <v>42</v>
      </c>
      <c r="H11" s="5"/>
      <c r="I11" s="5"/>
      <c r="J11" s="5"/>
      <c r="K11" s="5"/>
    </row>
    <row r="12" spans="1:12">
      <c r="A12" s="146" t="s">
        <v>153</v>
      </c>
      <c r="B12" s="5">
        <v>52</v>
      </c>
      <c r="C12" t="s">
        <v>42</v>
      </c>
      <c r="E12" s="130"/>
      <c r="F12" s="5">
        <v>200</v>
      </c>
      <c r="G12" t="s">
        <v>42</v>
      </c>
      <c r="H12" s="5"/>
      <c r="I12" s="5"/>
      <c r="J12" s="5"/>
      <c r="K12" s="5"/>
    </row>
    <row r="13" spans="1:12">
      <c r="A13" s="146" t="s">
        <v>154</v>
      </c>
      <c r="B13" s="5">
        <v>27</v>
      </c>
      <c r="C13" t="s">
        <v>42</v>
      </c>
      <c r="E13" s="130"/>
      <c r="F13" s="5">
        <v>200</v>
      </c>
      <c r="G13" t="s">
        <v>42</v>
      </c>
      <c r="H13" s="5"/>
      <c r="I13" s="5"/>
      <c r="J13" s="5"/>
      <c r="K13" s="5"/>
    </row>
    <row r="14" spans="1:12">
      <c r="A14" s="146" t="s">
        <v>155</v>
      </c>
      <c r="B14" s="5">
        <v>380</v>
      </c>
      <c r="C14" t="s">
        <v>42</v>
      </c>
      <c r="E14" s="130"/>
      <c r="F14" s="5">
        <v>200</v>
      </c>
      <c r="G14" t="s">
        <v>42</v>
      </c>
      <c r="H14" s="5"/>
      <c r="I14" s="5"/>
      <c r="J14" s="5"/>
      <c r="K14" s="5"/>
    </row>
    <row r="15" spans="1:12">
      <c r="A15" s="146" t="s">
        <v>156</v>
      </c>
      <c r="B15" s="5">
        <v>240</v>
      </c>
      <c r="C15" t="s">
        <v>42</v>
      </c>
      <c r="E15" s="130"/>
      <c r="F15" s="5">
        <v>200</v>
      </c>
      <c r="G15" t="s">
        <v>42</v>
      </c>
      <c r="H15" s="5"/>
      <c r="I15" s="5"/>
      <c r="J15" s="5"/>
      <c r="K15" s="5"/>
    </row>
    <row r="16" spans="1:12">
      <c r="A16" s="146" t="s">
        <v>157</v>
      </c>
      <c r="B16" s="5">
        <v>360</v>
      </c>
      <c r="C16" t="s">
        <v>42</v>
      </c>
      <c r="E16" s="130"/>
      <c r="F16" s="5">
        <v>200</v>
      </c>
      <c r="G16" t="s">
        <v>42</v>
      </c>
      <c r="H16" s="5"/>
      <c r="I16" s="5"/>
      <c r="J16" s="5"/>
      <c r="K16" s="5"/>
    </row>
    <row r="17" spans="1:11">
      <c r="A17" s="146" t="s">
        <v>158</v>
      </c>
      <c r="B17" s="5">
        <v>204</v>
      </c>
      <c r="C17" t="s">
        <v>42</v>
      </c>
      <c r="E17" s="5">
        <v>3000</v>
      </c>
      <c r="F17" s="5">
        <v>200</v>
      </c>
      <c r="G17" t="s">
        <v>42</v>
      </c>
      <c r="H17" s="5"/>
      <c r="I17" s="5"/>
      <c r="J17" s="5"/>
      <c r="K17" s="5"/>
    </row>
    <row r="18" spans="1:11">
      <c r="A18" s="146" t="s">
        <v>159</v>
      </c>
      <c r="B18" s="5">
        <v>1215</v>
      </c>
      <c r="C18" t="s">
        <v>192</v>
      </c>
      <c r="E18" s="5">
        <v>3000</v>
      </c>
      <c r="F18" s="130"/>
      <c r="H18" s="5"/>
      <c r="I18" s="5"/>
      <c r="J18" s="5"/>
      <c r="K18" s="5"/>
    </row>
    <row r="19" spans="1:11">
      <c r="A19" s="146" t="s">
        <v>160</v>
      </c>
      <c r="B19" s="5">
        <v>402</v>
      </c>
      <c r="C19" t="s">
        <v>42</v>
      </c>
      <c r="E19" s="5">
        <v>3000</v>
      </c>
      <c r="F19" s="130"/>
      <c r="H19" s="5"/>
      <c r="I19" s="5"/>
      <c r="J19" s="5"/>
      <c r="K19" s="5"/>
    </row>
    <row r="20" spans="1:11">
      <c r="A20" s="146" t="s">
        <v>161</v>
      </c>
      <c r="B20" s="5">
        <v>358</v>
      </c>
      <c r="C20" t="s">
        <v>42</v>
      </c>
      <c r="E20" s="5">
        <v>3000</v>
      </c>
      <c r="F20" s="130"/>
      <c r="H20" s="5"/>
      <c r="I20" s="5"/>
      <c r="J20" s="5"/>
      <c r="K20" s="5"/>
    </row>
    <row r="21" spans="1:11">
      <c r="A21" s="146" t="s">
        <v>162</v>
      </c>
      <c r="B21" s="5">
        <v>180</v>
      </c>
      <c r="C21" t="s">
        <v>42</v>
      </c>
      <c r="E21" s="5">
        <v>3000</v>
      </c>
      <c r="F21" s="130"/>
      <c r="H21" s="5"/>
      <c r="I21" s="5"/>
      <c r="J21" s="5"/>
      <c r="K21" s="5"/>
    </row>
    <row r="22" spans="1:11">
      <c r="A22" s="146" t="s">
        <v>163</v>
      </c>
      <c r="B22" s="5">
        <v>1182</v>
      </c>
      <c r="C22" t="s">
        <v>192</v>
      </c>
      <c r="E22" s="5">
        <v>3000</v>
      </c>
      <c r="F22" s="130"/>
      <c r="H22" s="5"/>
      <c r="I22" s="5"/>
      <c r="J22" s="5"/>
      <c r="K22" s="5"/>
    </row>
    <row r="23" spans="1:11">
      <c r="A23" s="148" t="s">
        <v>164</v>
      </c>
      <c r="B23" s="5">
        <v>635</v>
      </c>
      <c r="C23" t="s">
        <v>192</v>
      </c>
      <c r="E23" s="5">
        <v>3000</v>
      </c>
      <c r="F23" s="130"/>
      <c r="H23" s="5"/>
      <c r="I23" s="5"/>
      <c r="J23" s="5"/>
      <c r="K23" s="5"/>
    </row>
    <row r="24" spans="1:11">
      <c r="A24" s="146" t="s">
        <v>165</v>
      </c>
      <c r="B24" s="5">
        <v>115</v>
      </c>
      <c r="C24" t="s">
        <v>42</v>
      </c>
      <c r="E24" s="130"/>
      <c r="F24" s="5">
        <v>200</v>
      </c>
      <c r="G24" t="s">
        <v>42</v>
      </c>
      <c r="H24" s="5"/>
      <c r="I24" s="5"/>
      <c r="J24" s="5"/>
      <c r="K24" s="5"/>
    </row>
    <row r="25" spans="1:11">
      <c r="A25" s="146" t="s">
        <v>166</v>
      </c>
      <c r="B25" s="5">
        <v>188</v>
      </c>
      <c r="C25" t="s">
        <v>42</v>
      </c>
      <c r="E25" s="130"/>
      <c r="F25" s="5">
        <v>200</v>
      </c>
      <c r="G25" t="s">
        <v>42</v>
      </c>
      <c r="H25" s="5"/>
      <c r="I25" s="5"/>
      <c r="J25" s="5"/>
      <c r="K25" s="5"/>
    </row>
    <row r="26" spans="1:11">
      <c r="A26" s="146" t="s">
        <v>167</v>
      </c>
      <c r="B26" s="5">
        <v>65</v>
      </c>
      <c r="C26" t="s">
        <v>42</v>
      </c>
      <c r="D26" s="5"/>
      <c r="E26" s="130"/>
      <c r="F26" s="5">
        <v>200</v>
      </c>
      <c r="G26" t="s">
        <v>42</v>
      </c>
      <c r="H26" s="5"/>
      <c r="I26" s="5"/>
      <c r="J26" s="5"/>
      <c r="K26" s="5"/>
    </row>
    <row r="27" spans="1:11">
      <c r="A27" s="146" t="s">
        <v>168</v>
      </c>
      <c r="B27" s="5">
        <v>115</v>
      </c>
      <c r="C27" t="s">
        <v>42</v>
      </c>
      <c r="D27" s="5"/>
      <c r="E27" s="130"/>
      <c r="F27" s="5">
        <v>200</v>
      </c>
      <c r="G27" t="s">
        <v>42</v>
      </c>
      <c r="H27" s="5"/>
      <c r="I27" s="5"/>
      <c r="J27" s="5"/>
      <c r="K27" s="5"/>
    </row>
    <row r="28" spans="1:11">
      <c r="A28" s="146" t="s">
        <v>169</v>
      </c>
      <c r="B28" s="5">
        <v>46</v>
      </c>
      <c r="C28" t="s">
        <v>42</v>
      </c>
      <c r="D28" s="5"/>
      <c r="E28" s="130"/>
      <c r="F28" s="5">
        <v>200</v>
      </c>
      <c r="G28" t="s">
        <v>42</v>
      </c>
      <c r="H28" s="5"/>
      <c r="I28" s="5"/>
      <c r="J28" s="5"/>
      <c r="K28" s="5"/>
    </row>
    <row r="29" spans="1:11">
      <c r="A29" s="146" t="s">
        <v>170</v>
      </c>
      <c r="B29" s="5">
        <v>38</v>
      </c>
      <c r="C29" t="s">
        <v>42</v>
      </c>
      <c r="D29" s="5"/>
      <c r="E29" s="130"/>
      <c r="F29" s="5">
        <v>200</v>
      </c>
      <c r="G29" t="s">
        <v>42</v>
      </c>
      <c r="H29" s="5"/>
      <c r="I29" s="5"/>
      <c r="J29" s="5"/>
      <c r="K29" s="5"/>
    </row>
    <row r="30" spans="1:11">
      <c r="A30" s="146" t="s">
        <v>171</v>
      </c>
      <c r="B30" s="5">
        <v>60</v>
      </c>
      <c r="C30" t="s">
        <v>42</v>
      </c>
      <c r="D30" s="5"/>
      <c r="E30" s="130"/>
      <c r="F30" s="5">
        <v>200</v>
      </c>
      <c r="G30" t="s">
        <v>42</v>
      </c>
      <c r="H30" s="5"/>
      <c r="I30" s="5"/>
      <c r="J30" s="5"/>
      <c r="K30" s="5"/>
    </row>
    <row r="31" spans="1:11">
      <c r="A31" s="146" t="s">
        <v>172</v>
      </c>
      <c r="B31" s="5">
        <v>44</v>
      </c>
      <c r="C31" t="s">
        <v>42</v>
      </c>
      <c r="D31" s="5"/>
      <c r="E31" s="130"/>
      <c r="F31" s="5">
        <v>200</v>
      </c>
      <c r="G31" t="s">
        <v>42</v>
      </c>
      <c r="H31" s="5"/>
      <c r="I31" s="5"/>
      <c r="J31" s="5"/>
      <c r="K31" s="5"/>
    </row>
    <row r="32" spans="1:11">
      <c r="A32" s="146" t="s">
        <v>173</v>
      </c>
      <c r="B32" s="5">
        <v>46</v>
      </c>
      <c r="C32" t="s">
        <v>42</v>
      </c>
      <c r="D32" s="5"/>
      <c r="E32" s="130"/>
      <c r="F32" s="130"/>
      <c r="G32" s="5"/>
      <c r="H32" s="5"/>
      <c r="I32" s="5"/>
      <c r="J32" s="5"/>
      <c r="K32" s="5"/>
    </row>
    <row r="33" spans="1:11">
      <c r="A33" s="146" t="s">
        <v>174</v>
      </c>
      <c r="B33" s="5">
        <v>44</v>
      </c>
      <c r="C33" t="s">
        <v>42</v>
      </c>
      <c r="D33" s="5"/>
      <c r="E33" s="130"/>
      <c r="F33" s="5">
        <v>200</v>
      </c>
      <c r="G33" t="s">
        <v>42</v>
      </c>
      <c r="H33" s="5"/>
      <c r="I33" s="5"/>
      <c r="J33" s="5"/>
      <c r="K33" s="5"/>
    </row>
    <row r="34" spans="1:11">
      <c r="A34" s="146" t="s">
        <v>184</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27</v>
      </c>
    </row>
    <row r="43" spans="1:11">
      <c r="A43" t="s">
        <v>217</v>
      </c>
      <c r="B43" s="17" t="s">
        <v>220</v>
      </c>
      <c r="C43" s="17" t="s">
        <v>218</v>
      </c>
      <c r="D43" s="17"/>
    </row>
    <row r="44" spans="1:11">
      <c r="A44" t="s">
        <v>30</v>
      </c>
      <c r="B44" s="17" t="s">
        <v>219</v>
      </c>
      <c r="C44" s="17"/>
      <c r="D44" s="17"/>
    </row>
    <row r="45" spans="1:11">
      <c r="B45" s="17"/>
      <c r="C45" s="17"/>
    </row>
    <row r="47" spans="1:11">
      <c r="A47" s="16" t="s">
        <v>31</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34</v>
      </c>
    </row>
    <row r="58" spans="1:2">
      <c r="A58" t="s">
        <v>35</v>
      </c>
    </row>
    <row r="61" spans="1:2">
      <c r="A61" t="s">
        <v>56</v>
      </c>
    </row>
    <row r="62" spans="1:2">
      <c r="A62" t="s">
        <v>57</v>
      </c>
    </row>
    <row r="63" spans="1:2">
      <c r="A63" t="s">
        <v>58</v>
      </c>
    </row>
    <row r="64" spans="1:2">
      <c r="A64" t="s">
        <v>59</v>
      </c>
    </row>
    <row r="65" spans="1:1">
      <c r="A65" t="s">
        <v>60</v>
      </c>
    </row>
    <row r="66" spans="1:1">
      <c r="A66" t="s">
        <v>61</v>
      </c>
    </row>
    <row r="67" spans="1:1">
      <c r="A67" t="s">
        <v>62</v>
      </c>
    </row>
    <row r="68" spans="1:1">
      <c r="A68" t="s">
        <v>63</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sheetData>
  <sheetProtection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（はじめにお読みください）本報告書の使い方、手順 </vt:lpstr>
      <vt:lpstr>(第３号様式）実績報告書</vt:lpstr>
      <vt:lpstr>（第３号様式別紙１）実績額一覧</vt:lpstr>
      <vt:lpstr>個票1</vt:lpstr>
      <vt:lpstr>職員表</vt:lpstr>
      <vt:lpstr>計算用</vt:lpstr>
      <vt:lpstr>'(第３号様式）実績報告書'!Print_Area</vt:lpstr>
      <vt:lpstr>個票1!Print_Area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門脇 俊平</dc:creator>
  <cp:lastModifiedBy>伊藤 恵美</cp:lastModifiedBy>
  <dcterms:created xsi:type="dcterms:W3CDTF">2020-10-09T08:10:05Z</dcterms:created>
  <dcterms:modified xsi:type="dcterms:W3CDTF">2020-10-09T08:10:06Z</dcterms:modified>
</cp:coreProperties>
</file>