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L041\Desktop\経営比較分析表\"/>
    </mc:Choice>
  </mc:AlternateContent>
  <workbookProtection workbookAlgorithmName="SHA-512" workbookHashValue="PQL/Jh25NMf1r1LqTMC4QRXf/skZKC0EVaDCojCytao83vJx5wJlsXVFatV13TO0X16u3bnSWI0y6SbaZ44fEg==" workbookSaltValue="qayoWtrZZLyIEIykge7i2w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AD8" i="4" s="1"/>
  <c r="L6" i="5"/>
  <c r="K6" i="5"/>
  <c r="J6" i="5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BB10" i="4"/>
  <c r="AT10" i="4"/>
  <c r="AL10" i="4"/>
  <c r="AD10" i="4"/>
  <c r="W10" i="4"/>
  <c r="P10" i="4"/>
  <c r="I10" i="4"/>
  <c r="B10" i="4"/>
  <c r="BB8" i="4"/>
  <c r="AT8" i="4"/>
  <c r="AL8" i="4"/>
  <c r="W8" i="4"/>
  <c r="P8" i="4"/>
  <c r="I8" i="4"/>
  <c r="B6" i="4"/>
</calcChain>
</file>

<file path=xl/sharedStrings.xml><?xml version="1.0" encoding="utf-8"?>
<sst xmlns="http://schemas.openxmlformats.org/spreadsheetml/2006/main" count="236" uniqueCount="120">
  <si>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</si>
  <si>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</si>
  <si>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</si>
  <si>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</si>
  <si>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</si>
  <si>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</si>
  <si>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</si>
  <si>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</si>
  <si>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</si>
  <si>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</si>
  <si>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</si>
  <si>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</si>
  <si>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</si>
  <si>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</si>
  <si>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</si>
  <si>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</si>
  <si>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</si>
  <si>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</si>
  <si>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</si>
  <si>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</si>
  <si>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</si>
  <si>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</si>
  <si>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</si>
  <si>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</si>
  <si>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</si>
  <si>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</si>
  <si>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</si>
  <si>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</si>
  <si>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</si>
  <si>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</si>
  <si>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</si>
  <si>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</si>
  <si>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</si>
  <si>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</si>
  <si>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</si>
  <si>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</si>
  <si>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</si>
  <si>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</si>
  <si>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</si>
  <si>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</si>
  <si>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</si>
  <si>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</si>
  <si>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</si>
  <si>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</si>
  <si>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</si>
  <si>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</si>
  <si>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</si>
  <si>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</si>
  <si>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</si>
  <si>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</si>
  <si>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</si>
  <si>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</si>
  <si>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</si>
  <si>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</si>
  <si>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</si>
  <si>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</si>
  <si>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</si>
  <si>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</si>
  <si>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</si>
  <si>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</si>
  <si>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</si>
  <si>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</si>
  <si>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</si>
  <si>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</si>
  <si>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</si>
  <si>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</si>
  <si>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</si>
  <si>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</si>
  <si>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</si>
  <si>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</si>
  <si>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</si>
  <si>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</si>
  <si>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</si>
  <si>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</si>
  <si>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</si>
  <si>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</si>
  <si>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</si>
  <si>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</si>
  <si>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</si>
  <si>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</si>
  <si>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</si>
  <si>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</si>
  <si>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</si>
  <si>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</si>
  <si>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</si>
  <si>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</si>
  <si>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</si>
  <si>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</si>
  <si>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</si>
  <si>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</si>
  <si>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</si>
  <si>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</si>
  <si>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</si>
  <si>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</si>
  <si>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</si>
  <si>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</si>
  <si>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</si>
  <si>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</si>
  <si>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福島県　北塩原村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</si>
  <si>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</si>
  <si>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</si>
  <si>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</si>
  <si>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</si>
  <si>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</si>
  <si>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</si>
  <si>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</si>
  <si>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</si>
  <si>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</si>
  <si>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</si>
  <si>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</si>
  <si>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</si>
  <si>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</si>
  <si>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</si>
  <si>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</si>
  <si>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</si>
  <si>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</si>
  <si>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</si>
  <si>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前年度と比較し、主に修繕料が減となったことで、⑤経費回収率などに影響が出ている。
しかし、事業規模が小さいため、支出に対し料金収入のみでは賄えず、一般会計繰入金に頼っているのが現状。</t>
    <rPh sb="0" eb="3">
      <t>ゼンネンド</t>
    </rPh>
    <rPh sb="4" eb="6">
      <t>ヒカク</t>
    </rPh>
    <rPh sb="8" eb="9">
      <t>オモ</t>
    </rPh>
    <rPh sb="10" eb="12">
      <t>シュウゼン</t>
    </rPh>
    <rPh sb="12" eb="13">
      <t>リョウ</t>
    </rPh>
    <rPh sb="14" eb="15">
      <t>ゲン</t>
    </rPh>
    <rPh sb="24" eb="26">
      <t>ケイヒ</t>
    </rPh>
    <rPh sb="26" eb="28">
      <t>カイシュウ</t>
    </rPh>
    <rPh sb="28" eb="29">
      <t>リツ</t>
    </rPh>
    <rPh sb="32" eb="34">
      <t>エイキョウ</t>
    </rPh>
    <rPh sb="35" eb="36">
      <t>デ</t>
    </rPh>
    <rPh sb="45" eb="47">
      <t>ジギョウ</t>
    </rPh>
    <rPh sb="47" eb="49">
      <t>キボ</t>
    </rPh>
    <rPh sb="50" eb="51">
      <t>チイ</t>
    </rPh>
    <rPh sb="56" eb="58">
      <t>シシュツ</t>
    </rPh>
    <rPh sb="59" eb="60">
      <t>タイ</t>
    </rPh>
    <rPh sb="61" eb="63">
      <t>リョウキン</t>
    </rPh>
    <rPh sb="63" eb="65">
      <t>シュウニュウ</t>
    </rPh>
    <rPh sb="69" eb="70">
      <t>マカナ</t>
    </rPh>
    <rPh sb="73" eb="80">
      <t>イッパンカイケイクリイレキン</t>
    </rPh>
    <rPh sb="81" eb="82">
      <t>タヨ</t>
    </rPh>
    <rPh sb="88" eb="90">
      <t>ゲンジョウ</t>
    </rPh>
    <phoneticPr fontId="4"/>
  </si>
  <si>
    <t>使用開始から20年以上経過しており、老朽化が進んでいるため、優先順位をつけながら更新・修繕が必要であると考えられる。</t>
    <rPh sb="0" eb="2">
      <t>シヨウ</t>
    </rPh>
    <rPh sb="2" eb="4">
      <t>カイシ</t>
    </rPh>
    <rPh sb="8" eb="13">
      <t>ネンイジョウケイカ</t>
    </rPh>
    <rPh sb="18" eb="21">
      <t>ロウキュウカ</t>
    </rPh>
    <rPh sb="22" eb="23">
      <t>スス</t>
    </rPh>
    <rPh sb="30" eb="34">
      <t>ユウセンジュンイ</t>
    </rPh>
    <rPh sb="40" eb="42">
      <t>コウシン</t>
    </rPh>
    <rPh sb="43" eb="45">
      <t>シュウゼン</t>
    </rPh>
    <rPh sb="46" eb="48">
      <t>ヒツヨウ</t>
    </rPh>
    <rPh sb="52" eb="53">
      <t>カンガ</t>
    </rPh>
    <phoneticPr fontId="4"/>
  </si>
  <si>
    <t>農業集落排水事業が小規模であるため、料金収入だけでは維持できず、一般会計繰入金に頼っている状況であるため、事業の見直し（料金・管理状況等）を行う必要があると考える。</t>
    <rPh sb="0" eb="8">
      <t>ノウギョウシュウラクハイスイジギョウ</t>
    </rPh>
    <rPh sb="9" eb="12">
      <t>ショウキボ</t>
    </rPh>
    <rPh sb="18" eb="22">
      <t>リョウキンシュウニュウ</t>
    </rPh>
    <rPh sb="26" eb="28">
      <t>イジ</t>
    </rPh>
    <rPh sb="32" eb="39">
      <t>イッパンカイケイクリイレキン</t>
    </rPh>
    <rPh sb="40" eb="41">
      <t>タヨ</t>
    </rPh>
    <rPh sb="45" eb="47">
      <t>ジョウキョウ</t>
    </rPh>
    <rPh sb="53" eb="55">
      <t>ジギョウ</t>
    </rPh>
    <rPh sb="56" eb="58">
      <t>ミナオ</t>
    </rPh>
    <rPh sb="60" eb="62">
      <t>リョウキン</t>
    </rPh>
    <rPh sb="63" eb="68">
      <t>カンリジョウキョウトウ</t>
    </rPh>
    <rPh sb="70" eb="71">
      <t>オコナ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</si>
</sst>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298-46CA-9931-132A0460DB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7458928"/>
        <c:axId val="457461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2.0499999999999998</c:v>
                </c:pt>
                <c:pt idx="2">
                  <c:v>0.01</c:v>
                </c:pt>
                <c:pt idx="3">
                  <c:v>0.01</c:v>
                </c:pt>
                <c:pt idx="4">
                  <c:v>0.02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298-46CA-9931-132A0460DB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458928"/>
        <c:axId val="457461280"/>
      </c:lineChart>
      <c:dateAx>
        <c:axId val="4574589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57461280"/>
        <c:crosses val="autoZero"/>
        <c:auto val="1"/>
        <c:lblOffset val="100"/>
        <c:baseTimeUnit val="years"/>
      </c:dateAx>
      <c:valAx>
        <c:axId val="457461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7458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68.650000000000006</c:v>
                </c:pt>
                <c:pt idx="1">
                  <c:v>70.83</c:v>
                </c:pt>
                <c:pt idx="2">
                  <c:v>90.08</c:v>
                </c:pt>
                <c:pt idx="3">
                  <c:v>86.9</c:v>
                </c:pt>
                <c:pt idx="4">
                  <c:v>88.69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BF-4285-A1EB-4317C898A5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052976"/>
        <c:axId val="447049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52.31</c:v>
                </c:pt>
                <c:pt idx="1">
                  <c:v>60.65</c:v>
                </c:pt>
                <c:pt idx="2">
                  <c:v>51.75</c:v>
                </c:pt>
                <c:pt idx="3">
                  <c:v>50.68</c:v>
                </c:pt>
                <c:pt idx="4">
                  <c:v>50.14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7BF-4285-A1EB-4317C898A5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052976"/>
        <c:axId val="447049448"/>
      </c:lineChart>
      <c:dateAx>
        <c:axId val="4470529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47049448"/>
        <c:crosses val="autoZero"/>
        <c:auto val="1"/>
        <c:lblOffset val="100"/>
        <c:baseTimeUnit val="years"/>
      </c:dateAx>
      <c:valAx>
        <c:axId val="447049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70529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92.56</c:v>
                </c:pt>
                <c:pt idx="1">
                  <c:v>91.93</c:v>
                </c:pt>
                <c:pt idx="2">
                  <c:v>92.51</c:v>
                </c:pt>
                <c:pt idx="3">
                  <c:v>93.56</c:v>
                </c:pt>
                <c:pt idx="4">
                  <c:v>94.21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8E9-4F36-AA52-22673848C0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049840"/>
        <c:axId val="447054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84.32</c:v>
                </c:pt>
                <c:pt idx="1">
                  <c:v>84.58</c:v>
                </c:pt>
                <c:pt idx="2">
                  <c:v>84.84</c:v>
                </c:pt>
                <c:pt idx="3">
                  <c:v>84.86</c:v>
                </c:pt>
                <c:pt idx="4">
                  <c:v>84.98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8E9-4F36-AA52-22673848C0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049840"/>
        <c:axId val="447054544"/>
      </c:lineChart>
      <c:dateAx>
        <c:axId val="44704984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47054544"/>
        <c:crosses val="autoZero"/>
        <c:auto val="1"/>
        <c:lblOffset val="100"/>
        <c:baseTimeUnit val="years"/>
      </c:dateAx>
      <c:valAx>
        <c:axId val="447054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7049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56.2</c:v>
                </c:pt>
                <c:pt idx="1">
                  <c:v>40.33</c:v>
                </c:pt>
                <c:pt idx="2">
                  <c:v>80.81</c:v>
                </c:pt>
                <c:pt idx="3">
                  <c:v>94.96</c:v>
                </c:pt>
                <c:pt idx="4">
                  <c:v>95.48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044-4084-9E8E-83E242BB23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7461672"/>
        <c:axId val="45746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044-4084-9E8E-83E242BB23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461672"/>
        <c:axId val="457464416"/>
      </c:lineChart>
      <c:dateAx>
        <c:axId val="457461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57464416"/>
        <c:crosses val="autoZero"/>
        <c:auto val="1"/>
        <c:lblOffset val="100"/>
        <c:baseTimeUnit val="years"/>
      </c:dateAx>
      <c:valAx>
        <c:axId val="45746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7461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68C-421A-9341-AC5EC9F754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7462456"/>
        <c:axId val="457459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68C-421A-9341-AC5EC9F754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462456"/>
        <c:axId val="457459712"/>
      </c:lineChart>
      <c:dateAx>
        <c:axId val="457462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57459712"/>
        <c:crosses val="autoZero"/>
        <c:auto val="1"/>
        <c:lblOffset val="100"/>
        <c:baseTimeUnit val="years"/>
      </c:dateAx>
      <c:valAx>
        <c:axId val="457459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7462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0A6-4567-8814-2A8C02FDF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7469512"/>
        <c:axId val="457460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0A6-4567-8814-2A8C02FDF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469512"/>
        <c:axId val="457460104"/>
      </c:lineChart>
      <c:dateAx>
        <c:axId val="4574695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57460104"/>
        <c:crosses val="autoZero"/>
        <c:auto val="1"/>
        <c:lblOffset val="100"/>
        <c:baseTimeUnit val="years"/>
      </c:dateAx>
      <c:valAx>
        <c:axId val="457460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74695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A92-47CC-BF40-7550BB4946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7467944"/>
        <c:axId val="457466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A92-47CC-BF40-7550BB4946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467944"/>
        <c:axId val="457466376"/>
      </c:lineChart>
      <c:dateAx>
        <c:axId val="4574679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57466376"/>
        <c:crosses val="autoZero"/>
        <c:auto val="1"/>
        <c:lblOffset val="100"/>
        <c:baseTimeUnit val="years"/>
      </c:dateAx>
      <c:valAx>
        <c:axId val="457466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7467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E68-4D00-B1C8-A65A354E9C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7466768"/>
        <c:axId val="457467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E68-4D00-B1C8-A65A354E9C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466768"/>
        <c:axId val="457467160"/>
      </c:lineChart>
      <c:dateAx>
        <c:axId val="45746676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57467160"/>
        <c:crosses val="autoZero"/>
        <c:auto val="1"/>
        <c:lblOffset val="100"/>
        <c:baseTimeUnit val="years"/>
      </c:dateAx>
      <c:valAx>
        <c:axId val="457467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7466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 formatCode="#,##0.00;&quot;△&quot;#,##0.00;&quot;-&quot;">
                  <c:v>3220.89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438-4A39-BF46-E91A523793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7473040"/>
        <c:axId val="457470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1081.8</c:v>
                </c:pt>
                <c:pt idx="1">
                  <c:v>974.93</c:v>
                </c:pt>
                <c:pt idx="2">
                  <c:v>855.8</c:v>
                </c:pt>
                <c:pt idx="3">
                  <c:v>789.46</c:v>
                </c:pt>
                <c:pt idx="4">
                  <c:v>826.83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438-4A39-BF46-E91A523793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473040"/>
        <c:axId val="457470688"/>
      </c:lineChart>
      <c:dateAx>
        <c:axId val="45747304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57470688"/>
        <c:crosses val="autoZero"/>
        <c:auto val="1"/>
        <c:lblOffset val="100"/>
        <c:baseTimeUnit val="years"/>
      </c:dateAx>
      <c:valAx>
        <c:axId val="457470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7473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9.77</c:v>
                </c:pt>
                <c:pt idx="1">
                  <c:v>5.94</c:v>
                </c:pt>
                <c:pt idx="2">
                  <c:v>8.6</c:v>
                </c:pt>
                <c:pt idx="3">
                  <c:v>38.619999999999997</c:v>
                </c:pt>
                <c:pt idx="4">
                  <c:v>44.51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7D2-46DA-8571-C87BAE334D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7469120"/>
        <c:axId val="457471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52.19</c:v>
                </c:pt>
                <c:pt idx="1">
                  <c:v>55.32</c:v>
                </c:pt>
                <c:pt idx="2">
                  <c:v>59.8</c:v>
                </c:pt>
                <c:pt idx="3">
                  <c:v>57.77</c:v>
                </c:pt>
                <c:pt idx="4">
                  <c:v>57.31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7D2-46DA-8571-C87BAE334D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469120"/>
        <c:axId val="457471080"/>
      </c:lineChart>
      <c:dateAx>
        <c:axId val="4574691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57471080"/>
        <c:crosses val="autoZero"/>
        <c:auto val="1"/>
        <c:lblOffset val="100"/>
        <c:baseTimeUnit val="years"/>
      </c:dateAx>
      <c:valAx>
        <c:axId val="457471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7469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1557.93</c:v>
                </c:pt>
                <c:pt idx="1">
                  <c:v>2700.81</c:v>
                </c:pt>
                <c:pt idx="2">
                  <c:v>1830.87</c:v>
                </c:pt>
                <c:pt idx="3">
                  <c:v>413.73</c:v>
                </c:pt>
                <c:pt idx="4">
                  <c:v>377.17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866-4F92-9F6B-02987196D5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7470296"/>
        <c:axId val="457471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296.14</c:v>
                </c:pt>
                <c:pt idx="1">
                  <c:v>283.17</c:v>
                </c:pt>
                <c:pt idx="2">
                  <c:v>263.76</c:v>
                </c:pt>
                <c:pt idx="3">
                  <c:v>274.35000000000002</c:v>
                </c:pt>
                <c:pt idx="4">
                  <c:v>273.52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866-4F92-9F6B-02987196D5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470296"/>
        <c:axId val="457471864"/>
      </c:lineChart>
      <c:dateAx>
        <c:axId val="4574702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57471864"/>
        <c:crosses val="autoZero"/>
        <c:auto val="1"/>
        <c:lblOffset val="100"/>
        <c:baseTimeUnit val="years"/>
      </c:dateAx>
      <c:valAx>
        <c:axId val="457471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74702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11" Type="http://schemas.openxmlformats.org/officeDocument/2006/relationships/chart" Target="../charts/chart11.xml" />
  <Relationship Id="rId5" Type="http://schemas.openxmlformats.org/officeDocument/2006/relationships/chart" Target="../charts/chart5.xml" />
  <Relationship Id="rId10" Type="http://schemas.openxmlformats.org/officeDocument/2006/relationships/chart" Target="../charts/chart10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【765.47】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【257.86】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G14" zoomScaleNormal="100" workbookViewId="0">
      <selection activeCell="BK69" sqref="BK69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福島県　北塩原村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農業集落排水</v>
      </c>
      <c r="Q8" s="72"/>
      <c r="R8" s="72"/>
      <c r="S8" s="72"/>
      <c r="T8" s="72"/>
      <c r="U8" s="72"/>
      <c r="V8" s="72"/>
      <c r="W8" s="72" t="str">
        <f>データ!L6</f>
        <v>F2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9">
        <f>データ!S6</f>
        <v>2722</v>
      </c>
      <c r="AM8" s="69"/>
      <c r="AN8" s="69"/>
      <c r="AO8" s="69"/>
      <c r="AP8" s="69"/>
      <c r="AQ8" s="69"/>
      <c r="AR8" s="69"/>
      <c r="AS8" s="69"/>
      <c r="AT8" s="68">
        <f>データ!T6</f>
        <v>234.08</v>
      </c>
      <c r="AU8" s="68"/>
      <c r="AV8" s="68"/>
      <c r="AW8" s="68"/>
      <c r="AX8" s="68"/>
      <c r="AY8" s="68"/>
      <c r="AZ8" s="68"/>
      <c r="BA8" s="68"/>
      <c r="BB8" s="68">
        <f>データ!U6</f>
        <v>11.63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 t="str">
        <f>データ!O6</f>
        <v>該当数値なし</v>
      </c>
      <c r="J10" s="68"/>
      <c r="K10" s="68"/>
      <c r="L10" s="68"/>
      <c r="M10" s="68"/>
      <c r="N10" s="68"/>
      <c r="O10" s="68"/>
      <c r="P10" s="68">
        <f>データ!P6</f>
        <v>9.6</v>
      </c>
      <c r="Q10" s="68"/>
      <c r="R10" s="68"/>
      <c r="S10" s="68"/>
      <c r="T10" s="68"/>
      <c r="U10" s="68"/>
      <c r="V10" s="68"/>
      <c r="W10" s="68">
        <f>データ!Q6</f>
        <v>19.059999999999999</v>
      </c>
      <c r="X10" s="68"/>
      <c r="Y10" s="68"/>
      <c r="Z10" s="68"/>
      <c r="AA10" s="68"/>
      <c r="AB10" s="68"/>
      <c r="AC10" s="68"/>
      <c r="AD10" s="69">
        <f>データ!R6</f>
        <v>2695</v>
      </c>
      <c r="AE10" s="69"/>
      <c r="AF10" s="69"/>
      <c r="AG10" s="69"/>
      <c r="AH10" s="69"/>
      <c r="AI10" s="69"/>
      <c r="AJ10" s="69"/>
      <c r="AK10" s="2"/>
      <c r="AL10" s="69">
        <f>データ!V6</f>
        <v>259</v>
      </c>
      <c r="AM10" s="69"/>
      <c r="AN10" s="69"/>
      <c r="AO10" s="69"/>
      <c r="AP10" s="69"/>
      <c r="AQ10" s="69"/>
      <c r="AR10" s="69"/>
      <c r="AS10" s="69"/>
      <c r="AT10" s="68">
        <f>データ!W6</f>
        <v>0.32</v>
      </c>
      <c r="AU10" s="68"/>
      <c r="AV10" s="68"/>
      <c r="AW10" s="68"/>
      <c r="AX10" s="68"/>
      <c r="AY10" s="68"/>
      <c r="AZ10" s="68"/>
      <c r="BA10" s="68"/>
      <c r="BB10" s="68">
        <f>データ!X6</f>
        <v>809.38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15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117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118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15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15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119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44</v>
      </c>
      <c r="H86" s="26" t="str">
        <f>データ!BP6</f>
        <v>【765.47】</v>
      </c>
      <c r="I86" s="26" t="str">
        <f>データ!CA6</f>
        <v>【59.59】</v>
      </c>
      <c r="J86" s="26" t="str">
        <f>データ!CL6</f>
        <v>【257.86】</v>
      </c>
      <c r="K86" s="26" t="str">
        <f>データ!CW6</f>
        <v>【51.30】</v>
      </c>
      <c r="L86" s="26" t="str">
        <f>データ!DH6</f>
        <v>【86.22】</v>
      </c>
      <c r="M86" s="26" t="s">
        <v>44</v>
      </c>
      <c r="N86" s="26" t="s">
        <v>44</v>
      </c>
      <c r="O86" s="26" t="str">
        <f>データ!EO6</f>
        <v>【0.02】</v>
      </c>
    </row>
  </sheetData>
  <sheetProtection algorithmName="SHA-512" hashValue="ERNUCaIio/S2v/3cg78tc+n8pu+qpanxbKy8cqRr1jrsR4iejEADQsqeosr0eMTHrsHdbjLeQCXQwG5aqD/l3A==" saltValue="LmPSosr8Xj4mzv2cVJ3QxQ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7" t="s">
        <v>54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2019</v>
      </c>
      <c r="C6" s="33">
        <f t="shared" ref="C6:X6" si="3">C7</f>
        <v>74021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福島県　北塩原村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9.6</v>
      </c>
      <c r="Q6" s="34">
        <f t="shared" si="3"/>
        <v>19.059999999999999</v>
      </c>
      <c r="R6" s="34">
        <f t="shared" si="3"/>
        <v>2695</v>
      </c>
      <c r="S6" s="34">
        <f t="shared" si="3"/>
        <v>2722</v>
      </c>
      <c r="T6" s="34">
        <f t="shared" si="3"/>
        <v>234.08</v>
      </c>
      <c r="U6" s="34">
        <f t="shared" si="3"/>
        <v>11.63</v>
      </c>
      <c r="V6" s="34">
        <f t="shared" si="3"/>
        <v>259</v>
      </c>
      <c r="W6" s="34">
        <f t="shared" si="3"/>
        <v>0.32</v>
      </c>
      <c r="X6" s="34">
        <f t="shared" si="3"/>
        <v>809.38</v>
      </c>
      <c r="Y6" s="35">
        <f>IF(Y7="",NA(),Y7)</f>
        <v>56.2</v>
      </c>
      <c r="Z6" s="35">
        <f t="shared" ref="Z6:AH6" si="4">IF(Z7="",NA(),Z7)</f>
        <v>40.33</v>
      </c>
      <c r="AA6" s="35">
        <f t="shared" si="4"/>
        <v>80.81</v>
      </c>
      <c r="AB6" s="35">
        <f t="shared" si="4"/>
        <v>94.96</v>
      </c>
      <c r="AC6" s="35">
        <f t="shared" si="4"/>
        <v>95.48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3220.89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1081.8</v>
      </c>
      <c r="BL6" s="35">
        <f t="shared" si="7"/>
        <v>974.93</v>
      </c>
      <c r="BM6" s="35">
        <f t="shared" si="7"/>
        <v>855.8</v>
      </c>
      <c r="BN6" s="35">
        <f t="shared" si="7"/>
        <v>789.46</v>
      </c>
      <c r="BO6" s="35">
        <f t="shared" si="7"/>
        <v>826.83</v>
      </c>
      <c r="BP6" s="34" t="str">
        <f>IF(BP7="","",IF(BP7="-","【-】","【"&amp;SUBSTITUTE(TEXT(BP7,"#,##0.00"),"-","△")&amp;"】"))</f>
        <v>【765.47】</v>
      </c>
      <c r="BQ6" s="35">
        <f>IF(BQ7="",NA(),BQ7)</f>
        <v>9.77</v>
      </c>
      <c r="BR6" s="35">
        <f t="shared" ref="BR6:BZ6" si="8">IF(BR7="",NA(),BR7)</f>
        <v>5.94</v>
      </c>
      <c r="BS6" s="35">
        <f t="shared" si="8"/>
        <v>8.6</v>
      </c>
      <c r="BT6" s="35">
        <f t="shared" si="8"/>
        <v>38.619999999999997</v>
      </c>
      <c r="BU6" s="35">
        <f t="shared" si="8"/>
        <v>44.51</v>
      </c>
      <c r="BV6" s="35">
        <f t="shared" si="8"/>
        <v>52.19</v>
      </c>
      <c r="BW6" s="35">
        <f t="shared" si="8"/>
        <v>55.32</v>
      </c>
      <c r="BX6" s="35">
        <f t="shared" si="8"/>
        <v>59.8</v>
      </c>
      <c r="BY6" s="35">
        <f t="shared" si="8"/>
        <v>57.77</v>
      </c>
      <c r="BZ6" s="35">
        <f t="shared" si="8"/>
        <v>57.31</v>
      </c>
      <c r="CA6" s="34" t="str">
        <f>IF(CA7="","",IF(CA7="-","【-】","【"&amp;SUBSTITUTE(TEXT(CA7,"#,##0.00"),"-","△")&amp;"】"))</f>
        <v>【59.59】</v>
      </c>
      <c r="CB6" s="35">
        <f>IF(CB7="",NA(),CB7)</f>
        <v>1557.93</v>
      </c>
      <c r="CC6" s="35">
        <f t="shared" ref="CC6:CK6" si="9">IF(CC7="",NA(),CC7)</f>
        <v>2700.81</v>
      </c>
      <c r="CD6" s="35">
        <f t="shared" si="9"/>
        <v>1830.87</v>
      </c>
      <c r="CE6" s="35">
        <f t="shared" si="9"/>
        <v>413.73</v>
      </c>
      <c r="CF6" s="35">
        <f t="shared" si="9"/>
        <v>377.17</v>
      </c>
      <c r="CG6" s="35">
        <f t="shared" si="9"/>
        <v>296.14</v>
      </c>
      <c r="CH6" s="35">
        <f t="shared" si="9"/>
        <v>283.17</v>
      </c>
      <c r="CI6" s="35">
        <f t="shared" si="9"/>
        <v>263.76</v>
      </c>
      <c r="CJ6" s="35">
        <f t="shared" si="9"/>
        <v>274.35000000000002</v>
      </c>
      <c r="CK6" s="35">
        <f t="shared" si="9"/>
        <v>273.52</v>
      </c>
      <c r="CL6" s="34" t="str">
        <f>IF(CL7="","",IF(CL7="-","【-】","【"&amp;SUBSTITUTE(TEXT(CL7,"#,##0.00"),"-","△")&amp;"】"))</f>
        <v>【257.86】</v>
      </c>
      <c r="CM6" s="35">
        <f>IF(CM7="",NA(),CM7)</f>
        <v>68.650000000000006</v>
      </c>
      <c r="CN6" s="35">
        <f t="shared" ref="CN6:CV6" si="10">IF(CN7="",NA(),CN7)</f>
        <v>70.83</v>
      </c>
      <c r="CO6" s="35">
        <f t="shared" si="10"/>
        <v>90.08</v>
      </c>
      <c r="CP6" s="35">
        <f t="shared" si="10"/>
        <v>86.9</v>
      </c>
      <c r="CQ6" s="35">
        <f t="shared" si="10"/>
        <v>88.69</v>
      </c>
      <c r="CR6" s="35">
        <f t="shared" si="10"/>
        <v>52.31</v>
      </c>
      <c r="CS6" s="35">
        <f t="shared" si="10"/>
        <v>60.65</v>
      </c>
      <c r="CT6" s="35">
        <f t="shared" si="10"/>
        <v>51.75</v>
      </c>
      <c r="CU6" s="35">
        <f t="shared" si="10"/>
        <v>50.68</v>
      </c>
      <c r="CV6" s="35">
        <f t="shared" si="10"/>
        <v>50.14</v>
      </c>
      <c r="CW6" s="34" t="str">
        <f>IF(CW7="","",IF(CW7="-","【-】","【"&amp;SUBSTITUTE(TEXT(CW7,"#,##0.00"),"-","△")&amp;"】"))</f>
        <v>【51.30】</v>
      </c>
      <c r="CX6" s="35">
        <f>IF(CX7="",NA(),CX7)</f>
        <v>92.56</v>
      </c>
      <c r="CY6" s="35">
        <f t="shared" ref="CY6:DG6" si="11">IF(CY7="",NA(),CY7)</f>
        <v>91.93</v>
      </c>
      <c r="CZ6" s="35">
        <f t="shared" si="11"/>
        <v>92.51</v>
      </c>
      <c r="DA6" s="35">
        <f t="shared" si="11"/>
        <v>93.56</v>
      </c>
      <c r="DB6" s="35">
        <f t="shared" si="11"/>
        <v>94.21</v>
      </c>
      <c r="DC6" s="35">
        <f t="shared" si="11"/>
        <v>84.32</v>
      </c>
      <c r="DD6" s="35">
        <f t="shared" si="11"/>
        <v>84.58</v>
      </c>
      <c r="DE6" s="35">
        <f t="shared" si="11"/>
        <v>84.84</v>
      </c>
      <c r="DF6" s="35">
        <f t="shared" si="11"/>
        <v>84.86</v>
      </c>
      <c r="DG6" s="35">
        <f t="shared" si="11"/>
        <v>84.98</v>
      </c>
      <c r="DH6" s="34" t="str">
        <f>IF(DH7="","",IF(DH7="-","【-】","【"&amp;SUBSTITUTE(TEXT(DH7,"#,##0.00"),"-","△")&amp;"】"))</f>
        <v>【86.22】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0.01</v>
      </c>
      <c r="EK6" s="35">
        <f t="shared" si="14"/>
        <v>2.0499999999999998</v>
      </c>
      <c r="EL6" s="35">
        <f t="shared" si="14"/>
        <v>0.01</v>
      </c>
      <c r="EM6" s="35">
        <f t="shared" si="14"/>
        <v>0.01</v>
      </c>
      <c r="EN6" s="35">
        <f t="shared" si="14"/>
        <v>0.02</v>
      </c>
      <c r="EO6" s="34" t="str">
        <f>IF(EO7="","",IF(EO7="-","【-】","【"&amp;SUBSTITUTE(TEXT(EO7,"#,##0.00"),"-","△")&amp;"】"))</f>
        <v>【0.02】</v>
      </c>
    </row>
    <row r="7" spans="1:145" s="36" customFormat="1" x14ac:dyDescent="0.15">
      <c r="A7" s="28"/>
      <c r="B7" s="37">
        <v>2019</v>
      </c>
      <c r="C7" s="37">
        <v>74021</v>
      </c>
      <c r="D7" s="37">
        <v>47</v>
      </c>
      <c r="E7" s="37">
        <v>17</v>
      </c>
      <c r="F7" s="37">
        <v>5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9.6</v>
      </c>
      <c r="Q7" s="38">
        <v>19.059999999999999</v>
      </c>
      <c r="R7" s="38">
        <v>2695</v>
      </c>
      <c r="S7" s="38">
        <v>2722</v>
      </c>
      <c r="T7" s="38">
        <v>234.08</v>
      </c>
      <c r="U7" s="38">
        <v>11.63</v>
      </c>
      <c r="V7" s="38">
        <v>259</v>
      </c>
      <c r="W7" s="38">
        <v>0.32</v>
      </c>
      <c r="X7" s="38">
        <v>809.38</v>
      </c>
      <c r="Y7" s="38">
        <v>56.2</v>
      </c>
      <c r="Z7" s="38">
        <v>40.33</v>
      </c>
      <c r="AA7" s="38">
        <v>80.81</v>
      </c>
      <c r="AB7" s="38">
        <v>94.96</v>
      </c>
      <c r="AC7" s="38">
        <v>95.48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3220.89</v>
      </c>
      <c r="BG7" s="38">
        <v>0</v>
      </c>
      <c r="BH7" s="38">
        <v>0</v>
      </c>
      <c r="BI7" s="38">
        <v>0</v>
      </c>
      <c r="BJ7" s="38">
        <v>0</v>
      </c>
      <c r="BK7" s="38">
        <v>1081.8</v>
      </c>
      <c r="BL7" s="38">
        <v>974.93</v>
      </c>
      <c r="BM7" s="38">
        <v>855.8</v>
      </c>
      <c r="BN7" s="38">
        <v>789.46</v>
      </c>
      <c r="BO7" s="38">
        <v>826.83</v>
      </c>
      <c r="BP7" s="38">
        <v>765.47</v>
      </c>
      <c r="BQ7" s="38">
        <v>9.77</v>
      </c>
      <c r="BR7" s="38">
        <v>5.94</v>
      </c>
      <c r="BS7" s="38">
        <v>8.6</v>
      </c>
      <c r="BT7" s="38">
        <v>38.619999999999997</v>
      </c>
      <c r="BU7" s="38">
        <v>44.51</v>
      </c>
      <c r="BV7" s="38">
        <v>52.19</v>
      </c>
      <c r="BW7" s="38">
        <v>55.32</v>
      </c>
      <c r="BX7" s="38">
        <v>59.8</v>
      </c>
      <c r="BY7" s="38">
        <v>57.77</v>
      </c>
      <c r="BZ7" s="38">
        <v>57.31</v>
      </c>
      <c r="CA7" s="38">
        <v>59.59</v>
      </c>
      <c r="CB7" s="38">
        <v>1557.93</v>
      </c>
      <c r="CC7" s="38">
        <v>2700.81</v>
      </c>
      <c r="CD7" s="38">
        <v>1830.87</v>
      </c>
      <c r="CE7" s="38">
        <v>413.73</v>
      </c>
      <c r="CF7" s="38">
        <v>377.17</v>
      </c>
      <c r="CG7" s="38">
        <v>296.14</v>
      </c>
      <c r="CH7" s="38">
        <v>283.17</v>
      </c>
      <c r="CI7" s="38">
        <v>263.76</v>
      </c>
      <c r="CJ7" s="38">
        <v>274.35000000000002</v>
      </c>
      <c r="CK7" s="38">
        <v>273.52</v>
      </c>
      <c r="CL7" s="38">
        <v>257.86</v>
      </c>
      <c r="CM7" s="38">
        <v>68.650000000000006</v>
      </c>
      <c r="CN7" s="38">
        <v>70.83</v>
      </c>
      <c r="CO7" s="38">
        <v>90.08</v>
      </c>
      <c r="CP7" s="38">
        <v>86.9</v>
      </c>
      <c r="CQ7" s="38">
        <v>88.69</v>
      </c>
      <c r="CR7" s="38">
        <v>52.31</v>
      </c>
      <c r="CS7" s="38">
        <v>60.65</v>
      </c>
      <c r="CT7" s="38">
        <v>51.75</v>
      </c>
      <c r="CU7" s="38">
        <v>50.68</v>
      </c>
      <c r="CV7" s="38">
        <v>50.14</v>
      </c>
      <c r="CW7" s="38">
        <v>51.3</v>
      </c>
      <c r="CX7" s="38">
        <v>92.56</v>
      </c>
      <c r="CY7" s="38">
        <v>91.93</v>
      </c>
      <c r="CZ7" s="38">
        <v>92.51</v>
      </c>
      <c r="DA7" s="38">
        <v>93.56</v>
      </c>
      <c r="DB7" s="38">
        <v>94.21</v>
      </c>
      <c r="DC7" s="38">
        <v>84.32</v>
      </c>
      <c r="DD7" s="38">
        <v>84.58</v>
      </c>
      <c r="DE7" s="38">
        <v>84.84</v>
      </c>
      <c r="DF7" s="38">
        <v>84.86</v>
      </c>
      <c r="DG7" s="38">
        <v>84.98</v>
      </c>
      <c r="DH7" s="38">
        <v>86.22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0.01</v>
      </c>
      <c r="EK7" s="38">
        <v>2.0499999999999998</v>
      </c>
      <c r="EL7" s="38">
        <v>0.01</v>
      </c>
      <c r="EM7" s="38">
        <v>0.01</v>
      </c>
      <c r="EN7" s="38">
        <v>0.02</v>
      </c>
      <c r="EO7" s="38">
        <v>0.02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112</v>
      </c>
    </row>
    <row r="13" spans="1:145" x14ac:dyDescent="0.15">
      <c r="B13" t="s">
        <v>113</v>
      </c>
      <c r="C13" t="s">
        <v>114</v>
      </c>
      <c r="D13" t="s">
        <v>113</v>
      </c>
      <c r="E13" t="s">
        <v>114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