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L025\Desktop\経営比較分析表\"/>
    </mc:Choice>
  </mc:AlternateContent>
  <workbookProtection workbookAlgorithmName="SHA-512" workbookHashValue="E7gppptBEAG+0SxFzFbE3/ihVvM59MhVw9vTqfLVRSFcjJjb8GqceBIDAdmGlBTmq+SwuPAZS+EJioyiGg/VeA==" workbookSaltValue="2bkoHgEPR8H5HV/FDLQ0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<sst xmlns="http://schemas.openxmlformats.org/spreadsheetml/2006/main" count="247" uniqueCount="119">
  <si>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</si>
  <si>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</si>
  <si>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</si>
  <si>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</si>
  <si>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</si>
  <si>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</si>
  <si>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</si>
  <si>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</si>
  <si>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</si>
  <si>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</si>
  <si>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</si>
  <si>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</si>
  <si>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</si>
  <si>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</si>
  <si>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</si>
  <si>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</si>
  <si>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</si>
  <si>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</si>
  <si>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</si>
  <si>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</si>
  <si>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</si>
  <si>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</si>
  <si>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</si>
  <si>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</si>
  <si>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</si>
  <si>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</si>
  <si>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</si>
  <si>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</si>
  <si>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</si>
  <si>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</si>
  <si>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</si>
  <si>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</si>
  <si>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</si>
  <si>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</si>
  <si>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</si>
  <si>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</si>
  <si>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</si>
  <si>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</si>
  <si>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</si>
  <si>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</si>
  <si>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</si>
  <si>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</si>
  <si>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</si>
  <si>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</si>
  <si>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</si>
  <si>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</si>
  <si>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</si>
  <si>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</si>
  <si>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</si>
  <si>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</si>
  <si>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</si>
  <si>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</si>
  <si>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</si>
  <si>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</si>
  <si>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</si>
  <si>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</si>
  <si>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</si>
  <si>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</si>
  <si>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</si>
  <si>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</si>
  <si>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</si>
  <si>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</si>
  <si>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</si>
  <si>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</si>
  <si>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</si>
  <si>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</si>
  <si>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</si>
  <si>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</si>
  <si>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</si>
  <si>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</si>
  <si>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</si>
  <si>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</si>
  <si>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</si>
  <si>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</si>
  <si>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</si>
  <si>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</si>
  <si>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</si>
  <si>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</si>
  <si>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</si>
  <si>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</si>
  <si>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</si>
  <si>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</si>
  <si>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</si>
  <si>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</si>
  <si>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</si>
  <si>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</si>
  <si>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</si>
  <si>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</si>
  <si>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</si>
  <si>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</si>
  <si>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</si>
  <si>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</si>
  <si>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</si>
  <si>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</si>
  <si>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</si>
  <si>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</si>
  <si>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</si>
  <si>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</si>
  <si>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</si>
  <si>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</si>
  <si>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</si>
  <si>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</si>
  <si>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</si>
  <si>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</si>
  <si>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</si>
  <si>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</si>
  <si>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</si>
  <si>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</si>
  <si>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</si>
  <si>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</si>
  <si>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</si>
  <si>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</si>
  <si>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</si>
  <si>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</si>
  <si>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</si>
  <si>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</si>
  <si>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況である。しかし、収益比率、経費回収率ともに100％を下回り、汚水処理原価は上昇の傾向にあるという非常に厳しい状態である。今後、下水道事業を健全に運営していくためにも、将来の事業継続に向けて、対策・改善を図っていく必要がある。</t>
    <phoneticPr fontId="4"/>
  </si>
  <si>
    <t>下水道供用開始から10年を超え、管渠も老朽化が進んできているが、改善に係る費用が莫大な物となると予想される。今年度は危機の故障も確認されているため、経営の健全化・効率化に併せて、優先順位を定めて順次改善していきたい。</t>
    <phoneticPr fontId="4"/>
  </si>
  <si>
    <t>今後、施設・管渠等と老朽化はさらに深刻になると予想される。効率的な施設の維持管理・運営を視野に入れ、経営状況が長期的に改善されるよう、努力していきたい。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</si>
</sst>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0-4A56-B4EF-03DBC52BF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0-4A56-B4EF-03DBC52BF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30.16</c:v>
                </c:pt>
                <c:pt idx="1">
                  <c:v>28.57</c:v>
                </c:pt>
                <c:pt idx="2">
                  <c:v>26.98</c:v>
                </c:pt>
                <c:pt idx="3">
                  <c:v>25.4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F-41C1-A8B2-67A6939DC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54.93</c:v>
                </c:pt>
                <c:pt idx="4">
                  <c:v>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F-41C1-A8B2-67A6939DC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86.67</c:v>
                </c:pt>
                <c:pt idx="1">
                  <c:v>86.67</c:v>
                </c:pt>
                <c:pt idx="2">
                  <c:v>85.42</c:v>
                </c:pt>
                <c:pt idx="3">
                  <c:v>88.42</c:v>
                </c:pt>
                <c:pt idx="4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0-4794-A206-02377360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65.569999999999993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0-4794-A206-02377360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84.87</c:v>
                </c:pt>
                <c:pt idx="1">
                  <c:v>88.92</c:v>
                </c:pt>
                <c:pt idx="2">
                  <c:v>87.52</c:v>
                </c:pt>
                <c:pt idx="3">
                  <c:v>104.38</c:v>
                </c:pt>
                <c:pt idx="4">
                  <c:v>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F-4BEB-83E3-05D06F9D7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F-4BEB-83E3-05D06F9D7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F-4D1A-87BF-15AEFEB0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F-4D1A-87BF-15AEFEB0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D-4109-AB5D-8ADCEB9E7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D-4109-AB5D-8ADCEB9E7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1-43C3-B100-5C5B8EC8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1-43C3-B100-5C5B8EC8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4-4C06-9274-D6C0F82B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4-4C06-9274-D6C0F82B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1118.78</c:v>
                </c:pt>
                <c:pt idx="1">
                  <c:v>519.17999999999995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2-4D4C-97EA-B7C6F94E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386.46</c:v>
                </c:pt>
                <c:pt idx="4">
                  <c:v>421.25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2-4D4C-97EA-B7C6F94E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39.96</c:v>
                </c:pt>
                <c:pt idx="1">
                  <c:v>24.51</c:v>
                </c:pt>
                <c:pt idx="2">
                  <c:v>37.53</c:v>
                </c:pt>
                <c:pt idx="3">
                  <c:v>37.47</c:v>
                </c:pt>
                <c:pt idx="4">
                  <c:v>35.54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B5B-8A41-8F8880F5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55.85</c:v>
                </c:pt>
                <c:pt idx="4">
                  <c:v>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C-4B5B-8A41-8F8880F5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461.79</c:v>
                </c:pt>
                <c:pt idx="1">
                  <c:v>759.73</c:v>
                </c:pt>
                <c:pt idx="2">
                  <c:v>504.11</c:v>
                </c:pt>
                <c:pt idx="3">
                  <c:v>503.6</c:v>
                </c:pt>
                <c:pt idx="4">
                  <c:v>546.52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F-474D-90AE-5AED56E2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287.91000000000003</c:v>
                </c:pt>
                <c:pt idx="4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F-474D-90AE-5AED56E2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1244</v>
      </c>
      <c r="AM8" s="69"/>
      <c r="AN8" s="69"/>
      <c r="AO8" s="69"/>
      <c r="AP8" s="69"/>
      <c r="AQ8" s="69"/>
      <c r="AR8" s="69"/>
      <c r="AS8" s="69"/>
      <c r="AT8" s="68">
        <f>データ!T6</f>
        <v>209.46</v>
      </c>
      <c r="AU8" s="68"/>
      <c r="AV8" s="68"/>
      <c r="AW8" s="68"/>
      <c r="AX8" s="68"/>
      <c r="AY8" s="68"/>
      <c r="AZ8" s="68"/>
      <c r="BA8" s="68"/>
      <c r="BB8" s="68">
        <f>データ!U6</f>
        <v>5.94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7.44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3300</v>
      </c>
      <c r="AE10" s="69"/>
      <c r="AF10" s="69"/>
      <c r="AG10" s="69"/>
      <c r="AH10" s="69"/>
      <c r="AI10" s="69"/>
      <c r="AJ10" s="69"/>
      <c r="AK10" s="2"/>
      <c r="AL10" s="69">
        <f>データ!V6</f>
        <v>92</v>
      </c>
      <c r="AM10" s="69"/>
      <c r="AN10" s="69"/>
      <c r="AO10" s="69"/>
      <c r="AP10" s="69"/>
      <c r="AQ10" s="69"/>
      <c r="AR10" s="69"/>
      <c r="AS10" s="69"/>
      <c r="AT10" s="68">
        <f>データ!W6</f>
        <v>0.03</v>
      </c>
      <c r="AU10" s="68"/>
      <c r="AV10" s="68"/>
      <c r="AW10" s="68"/>
      <c r="AX10" s="68"/>
      <c r="AY10" s="68"/>
      <c r="AZ10" s="68"/>
      <c r="BA10" s="68"/>
      <c r="BB10" s="68">
        <f>データ!X6</f>
        <v>3066.67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VKs8deDg4GQEAjE2RYOwcAme/hTvVZi4P2J1yo17tFNJmciO4qZGgzIDgcsHZWvhEQRdLsbyWLuhXeERBjIIqQ==" saltValue="Oi0zNnKRXxULNE2FoaXUR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74462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7.44</v>
      </c>
      <c r="Q6" s="34">
        <f t="shared" si="3"/>
        <v>100</v>
      </c>
      <c r="R6" s="34">
        <f t="shared" si="3"/>
        <v>3300</v>
      </c>
      <c r="S6" s="34">
        <f t="shared" si="3"/>
        <v>1244</v>
      </c>
      <c r="T6" s="34">
        <f t="shared" si="3"/>
        <v>209.46</v>
      </c>
      <c r="U6" s="34">
        <f t="shared" si="3"/>
        <v>5.94</v>
      </c>
      <c r="V6" s="34">
        <f t="shared" si="3"/>
        <v>92</v>
      </c>
      <c r="W6" s="34">
        <f t="shared" si="3"/>
        <v>0.03</v>
      </c>
      <c r="X6" s="34">
        <f t="shared" si="3"/>
        <v>3066.67</v>
      </c>
      <c r="Y6" s="35">
        <f>IF(Y7="",NA(),Y7)</f>
        <v>84.87</v>
      </c>
      <c r="Z6" s="35">
        <f t="shared" ref="Z6:AH6" si="4">IF(Z7="",NA(),Z7)</f>
        <v>88.92</v>
      </c>
      <c r="AA6" s="35">
        <f t="shared" si="4"/>
        <v>87.52</v>
      </c>
      <c r="AB6" s="35">
        <f t="shared" si="4"/>
        <v>104.38</v>
      </c>
      <c r="AC6" s="35">
        <f t="shared" si="4"/>
        <v>93.89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1118.78</v>
      </c>
      <c r="BG6" s="35">
        <f t="shared" ref="BG6:BO6" si="7">IF(BG7="",NA(),BG7)</f>
        <v>519.17999999999995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386.46</v>
      </c>
      <c r="BO6" s="35">
        <f t="shared" si="7"/>
        <v>421.25</v>
      </c>
      <c r="BP6" s="34" t="str">
        <f>IF(BP7="","",IF(BP7="-","【-】","【"&amp;SUBSTITUTE(TEXT(BP7,"#,##0.00"),"-","△")&amp;"】"))</f>
        <v>【307.23】</v>
      </c>
      <c r="BQ6" s="35">
        <f>IF(BQ7="",NA(),BQ7)</f>
        <v>39.96</v>
      </c>
      <c r="BR6" s="35">
        <f t="shared" ref="BR6:BZ6" si="8">IF(BR7="",NA(),BR7)</f>
        <v>24.51</v>
      </c>
      <c r="BS6" s="35">
        <f t="shared" si="8"/>
        <v>37.53</v>
      </c>
      <c r="BT6" s="35">
        <f t="shared" si="8"/>
        <v>37.47</v>
      </c>
      <c r="BU6" s="35">
        <f t="shared" si="8"/>
        <v>35.54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55.85</v>
      </c>
      <c r="BZ6" s="35">
        <f t="shared" si="8"/>
        <v>53.23</v>
      </c>
      <c r="CA6" s="34" t="str">
        <f>IF(CA7="","",IF(CA7="-","【-】","【"&amp;SUBSTITUTE(TEXT(CA7,"#,##0.00"),"-","△")&amp;"】"))</f>
        <v>【59.98】</v>
      </c>
      <c r="CB6" s="35">
        <f>IF(CB7="",NA(),CB7)</f>
        <v>461.79</v>
      </c>
      <c r="CC6" s="35">
        <f t="shared" ref="CC6:CK6" si="9">IF(CC7="",NA(),CC7)</f>
        <v>759.73</v>
      </c>
      <c r="CD6" s="35">
        <f t="shared" si="9"/>
        <v>504.11</v>
      </c>
      <c r="CE6" s="35">
        <f t="shared" si="9"/>
        <v>503.6</v>
      </c>
      <c r="CF6" s="35">
        <f t="shared" si="9"/>
        <v>546.52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287.91000000000003</v>
      </c>
      <c r="CK6" s="35">
        <f t="shared" si="9"/>
        <v>283.3</v>
      </c>
      <c r="CL6" s="34" t="str">
        <f>IF(CL7="","",IF(CL7="-","【-】","【"&amp;SUBSTITUTE(TEXT(CL7,"#,##0.00"),"-","△")&amp;"】"))</f>
        <v>【272.98】</v>
      </c>
      <c r="CM6" s="35">
        <f>IF(CM7="",NA(),CM7)</f>
        <v>30.16</v>
      </c>
      <c r="CN6" s="35">
        <f t="shared" ref="CN6:CV6" si="10">IF(CN7="",NA(),CN7)</f>
        <v>28.57</v>
      </c>
      <c r="CO6" s="35">
        <f t="shared" si="10"/>
        <v>26.98</v>
      </c>
      <c r="CP6" s="35">
        <f t="shared" si="10"/>
        <v>25.4</v>
      </c>
      <c r="CQ6" s="35">
        <f t="shared" si="10"/>
        <v>25.4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54.93</v>
      </c>
      <c r="CV6" s="35">
        <f t="shared" si="10"/>
        <v>55.96</v>
      </c>
      <c r="CW6" s="34" t="str">
        <f>IF(CW7="","",IF(CW7="-","【-】","【"&amp;SUBSTITUTE(TEXT(CW7,"#,##0.00"),"-","△")&amp;"】"))</f>
        <v>【58.71】</v>
      </c>
      <c r="CX6" s="35">
        <f>IF(CX7="",NA(),CX7)</f>
        <v>86.67</v>
      </c>
      <c r="CY6" s="35">
        <f t="shared" ref="CY6:DG6" si="11">IF(CY7="",NA(),CY7)</f>
        <v>86.67</v>
      </c>
      <c r="CZ6" s="35">
        <f t="shared" si="11"/>
        <v>85.42</v>
      </c>
      <c r="DA6" s="35">
        <f t="shared" si="11"/>
        <v>88.42</v>
      </c>
      <c r="DB6" s="35">
        <f t="shared" si="11"/>
        <v>83.7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65.569999999999993</v>
      </c>
      <c r="DG6" s="35">
        <f t="shared" si="11"/>
        <v>60.12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74462</v>
      </c>
      <c r="D7" s="37">
        <v>47</v>
      </c>
      <c r="E7" s="37">
        <v>18</v>
      </c>
      <c r="F7" s="37">
        <v>0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7.44</v>
      </c>
      <c r="Q7" s="38">
        <v>100</v>
      </c>
      <c r="R7" s="38">
        <v>3300</v>
      </c>
      <c r="S7" s="38">
        <v>1244</v>
      </c>
      <c r="T7" s="38">
        <v>209.46</v>
      </c>
      <c r="U7" s="38">
        <v>5.94</v>
      </c>
      <c r="V7" s="38">
        <v>92</v>
      </c>
      <c r="W7" s="38">
        <v>0.03</v>
      </c>
      <c r="X7" s="38">
        <v>3066.67</v>
      </c>
      <c r="Y7" s="38">
        <v>84.87</v>
      </c>
      <c r="Z7" s="38">
        <v>88.92</v>
      </c>
      <c r="AA7" s="38">
        <v>87.52</v>
      </c>
      <c r="AB7" s="38">
        <v>104.38</v>
      </c>
      <c r="AC7" s="38">
        <v>93.89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1118.78</v>
      </c>
      <c r="BG7" s="38">
        <v>519.17999999999995</v>
      </c>
      <c r="BH7" s="38">
        <v>0</v>
      </c>
      <c r="BI7" s="38">
        <v>0</v>
      </c>
      <c r="BJ7" s="38">
        <v>0</v>
      </c>
      <c r="BK7" s="38">
        <v>392.19</v>
      </c>
      <c r="BL7" s="38">
        <v>413.5</v>
      </c>
      <c r="BM7" s="38">
        <v>407.42</v>
      </c>
      <c r="BN7" s="38">
        <v>386.46</v>
      </c>
      <c r="BO7" s="38">
        <v>421.25</v>
      </c>
      <c r="BP7" s="38">
        <v>307.23</v>
      </c>
      <c r="BQ7" s="38">
        <v>39.96</v>
      </c>
      <c r="BR7" s="38">
        <v>24.51</v>
      </c>
      <c r="BS7" s="38">
        <v>37.53</v>
      </c>
      <c r="BT7" s="38">
        <v>37.47</v>
      </c>
      <c r="BU7" s="38">
        <v>35.54</v>
      </c>
      <c r="BV7" s="38">
        <v>57.03</v>
      </c>
      <c r="BW7" s="38">
        <v>55.84</v>
      </c>
      <c r="BX7" s="38">
        <v>57.08</v>
      </c>
      <c r="BY7" s="38">
        <v>55.85</v>
      </c>
      <c r="BZ7" s="38">
        <v>53.23</v>
      </c>
      <c r="CA7" s="38">
        <v>59.98</v>
      </c>
      <c r="CB7" s="38">
        <v>461.79</v>
      </c>
      <c r="CC7" s="38">
        <v>759.73</v>
      </c>
      <c r="CD7" s="38">
        <v>504.11</v>
      </c>
      <c r="CE7" s="38">
        <v>503.6</v>
      </c>
      <c r="CF7" s="38">
        <v>546.52</v>
      </c>
      <c r="CG7" s="38">
        <v>283.73</v>
      </c>
      <c r="CH7" s="38">
        <v>287.57</v>
      </c>
      <c r="CI7" s="38">
        <v>286.86</v>
      </c>
      <c r="CJ7" s="38">
        <v>287.91000000000003</v>
      </c>
      <c r="CK7" s="38">
        <v>283.3</v>
      </c>
      <c r="CL7" s="38">
        <v>272.98</v>
      </c>
      <c r="CM7" s="38">
        <v>30.16</v>
      </c>
      <c r="CN7" s="38">
        <v>28.57</v>
      </c>
      <c r="CO7" s="38">
        <v>26.98</v>
      </c>
      <c r="CP7" s="38">
        <v>25.4</v>
      </c>
      <c r="CQ7" s="38">
        <v>25.4</v>
      </c>
      <c r="CR7" s="38">
        <v>58.25</v>
      </c>
      <c r="CS7" s="38">
        <v>61.55</v>
      </c>
      <c r="CT7" s="38">
        <v>57.22</v>
      </c>
      <c r="CU7" s="38">
        <v>54.93</v>
      </c>
      <c r="CV7" s="38">
        <v>55.96</v>
      </c>
      <c r="CW7" s="38">
        <v>58.71</v>
      </c>
      <c r="CX7" s="38">
        <v>86.67</v>
      </c>
      <c r="CY7" s="38">
        <v>86.67</v>
      </c>
      <c r="CZ7" s="38">
        <v>85.42</v>
      </c>
      <c r="DA7" s="38">
        <v>88.42</v>
      </c>
      <c r="DB7" s="38">
        <v>83.7</v>
      </c>
      <c r="DC7" s="38">
        <v>68.150000000000006</v>
      </c>
      <c r="DD7" s="38">
        <v>67.489999999999995</v>
      </c>
      <c r="DE7" s="38">
        <v>67.290000000000006</v>
      </c>
      <c r="DF7" s="38">
        <v>65.569999999999993</v>
      </c>
      <c r="DG7" s="38">
        <v>60.12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