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420d-suiden\水田畑作共有\(★)ファイル交換フォルダ\12佐藤（秀）\三ヶ森→佐藤さん\令和元年産生産に関する資料\【エクセル版】\"/>
    </mc:Choice>
  </mc:AlternateContent>
  <bookViews>
    <workbookView xWindow="-12" yWindow="-12" windowWidth="10320" windowHeight="8100" tabRatio="776" firstSheet="3" activeTab="9"/>
  </bookViews>
  <sheets>
    <sheet name="Ⅱ大豆の部" sheetId="23" r:id="rId1"/>
    <sheet name="大豆生産①" sheetId="1" r:id="rId2"/>
    <sheet name="栽培管理状況②（１）" sheetId="5" r:id="rId3"/>
    <sheet name="栽培管理状況②（２）" sheetId="19" r:id="rId4"/>
    <sheet name="大豆の検査結果③" sheetId="14" r:id="rId5"/>
    <sheet name="排水対策④" sheetId="4" r:id="rId6"/>
    <sheet name="大豆団地状況⑤" sheetId="20" r:id="rId7"/>
    <sheet name="乾燥調製施設等設置状況⑥" sheetId="21" r:id="rId8"/>
    <sheet name="地産地消・県外流通状況⑦" sheetId="22" r:id="rId9"/>
    <sheet name="新技術導入状況⑧" sheetId="1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0">Ⅱ大豆の部!$A$1:$G$40</definedName>
    <definedName name="_xlnm.Print_Area" localSheetId="7">乾燥調製施設等設置状況⑥!$B:$J</definedName>
    <definedName name="_xlnm.Print_Area" localSheetId="2">'栽培管理状況②（１）'!$A$1:$AO$98</definedName>
    <definedName name="_xlnm.Print_Area" localSheetId="3">'栽培管理状況②（２）'!$A$1:$O$92</definedName>
    <definedName name="_xlnm.Print_Area" localSheetId="9">新技術導入状況⑧!$A$1:$K$37</definedName>
    <definedName name="_xlnm.Print_Area" localSheetId="4">大豆の検査結果③!$A$1:$S$23</definedName>
    <definedName name="_xlnm.Print_Area" localSheetId="1">大豆生産①!$A$1:$O$93</definedName>
    <definedName name="_xlnm.Print_Area" localSheetId="6">大豆団地状況⑤!$B$1:$P$13</definedName>
    <definedName name="_xlnm.Print_Area" localSheetId="8">地産地消・県外流通状況⑦!$B$1:$K$18</definedName>
    <definedName name="_xlnm.Print_Area" localSheetId="5">排水対策④!$A$1:$J$94</definedName>
    <definedName name="_xlnm.Print_Titles" localSheetId="7">乾燥調製施設等設置状況⑥!$1:$3</definedName>
    <definedName name="_xlnm.Print_Titles" localSheetId="2">'栽培管理状況②（１）'!$1:$10</definedName>
    <definedName name="_xlnm.Print_Titles" localSheetId="3">'栽培管理状況②（２）'!$1:$7</definedName>
    <definedName name="_xlnm.Print_Titles" localSheetId="4">大豆の検査結果③!$4:$6</definedName>
    <definedName name="_xlnm.Print_Titles" localSheetId="1">大豆生産①!$1:$6</definedName>
    <definedName name="_xlnm.Print_Titles" localSheetId="6">大豆団地状況⑤!$1:$6</definedName>
    <definedName name="_xlnm.Print_Titles" localSheetId="8">地産地消・県外流通状況⑦!$2:$4</definedName>
    <definedName name="_xlnm.Print_Titles" localSheetId="5">排水対策④!$1:$7</definedName>
  </definedNames>
  <calcPr calcId="162913" calcMode="manual"/>
</workbook>
</file>

<file path=xl/calcChain.xml><?xml version="1.0" encoding="utf-8"?>
<calcChain xmlns="http://schemas.openxmlformats.org/spreadsheetml/2006/main">
  <c r="J91" i="4" l="1"/>
  <c r="I91" i="4"/>
  <c r="H91" i="4"/>
  <c r="G91" i="4"/>
  <c r="F91" i="4"/>
  <c r="F18" i="4" s="1"/>
  <c r="E91" i="4"/>
  <c r="E18" i="4" s="1"/>
  <c r="D91" i="4"/>
  <c r="D18" i="4" s="1"/>
  <c r="C91" i="4"/>
  <c r="C18" i="4" s="1"/>
  <c r="C11" i="4" s="1"/>
  <c r="C8" i="4" s="1"/>
  <c r="E90" i="4"/>
  <c r="J89" i="4"/>
  <c r="I89" i="4"/>
  <c r="H89" i="4"/>
  <c r="G89" i="4"/>
  <c r="F89" i="4"/>
  <c r="E89" i="4"/>
  <c r="D89" i="4"/>
  <c r="C89" i="4"/>
  <c r="J80" i="4"/>
  <c r="I80" i="4"/>
  <c r="H80" i="4"/>
  <c r="G80" i="4"/>
  <c r="F80" i="4"/>
  <c r="F17" i="4" s="1"/>
  <c r="F11" i="4" s="1"/>
  <c r="E80" i="4"/>
  <c r="E17" i="4" s="1"/>
  <c r="D80" i="4"/>
  <c r="D17" i="4" s="1"/>
  <c r="D11" i="4" s="1"/>
  <c r="C80" i="4"/>
  <c r="J75" i="4"/>
  <c r="I75" i="4"/>
  <c r="H75" i="4"/>
  <c r="G75" i="4"/>
  <c r="F75" i="4"/>
  <c r="F16" i="4" s="1"/>
  <c r="E75" i="4"/>
  <c r="E16" i="4" s="1"/>
  <c r="D75" i="4"/>
  <c r="D16" i="4" s="1"/>
  <c r="C75" i="4"/>
  <c r="J70" i="4"/>
  <c r="I70" i="4"/>
  <c r="H70" i="4"/>
  <c r="G70" i="4"/>
  <c r="F70" i="4"/>
  <c r="E70" i="4"/>
  <c r="D70" i="4"/>
  <c r="C70" i="4"/>
  <c r="J62" i="4"/>
  <c r="I62" i="4"/>
  <c r="H62" i="4"/>
  <c r="G62" i="4"/>
  <c r="F62" i="4"/>
  <c r="E62" i="4"/>
  <c r="D62" i="4"/>
  <c r="C62" i="4"/>
  <c r="J58" i="4"/>
  <c r="I58" i="4"/>
  <c r="H58" i="4"/>
  <c r="G58" i="4"/>
  <c r="F58" i="4"/>
  <c r="F15" i="4" s="1"/>
  <c r="F10" i="4" s="1"/>
  <c r="E58" i="4"/>
  <c r="E15" i="4" s="1"/>
  <c r="E10" i="4" s="1"/>
  <c r="D58" i="4"/>
  <c r="D15" i="4" s="1"/>
  <c r="D10" i="4" s="1"/>
  <c r="C58" i="4"/>
  <c r="J54" i="4"/>
  <c r="I54" i="4"/>
  <c r="H54" i="4"/>
  <c r="G54" i="4"/>
  <c r="F54" i="4"/>
  <c r="F14" i="4" s="1"/>
  <c r="E54" i="4"/>
  <c r="E14" i="4" s="1"/>
  <c r="D54" i="4"/>
  <c r="D14" i="4" s="1"/>
  <c r="C54" i="4"/>
  <c r="J44" i="4"/>
  <c r="I44" i="4"/>
  <c r="H44" i="4"/>
  <c r="G44" i="4"/>
  <c r="F44" i="4"/>
  <c r="E44" i="4"/>
  <c r="D44" i="4"/>
  <c r="C44" i="4"/>
  <c r="J35" i="4"/>
  <c r="I35" i="4"/>
  <c r="H35" i="4"/>
  <c r="G35" i="4"/>
  <c r="F35" i="4"/>
  <c r="E35" i="4"/>
  <c r="D35" i="4"/>
  <c r="C35" i="4"/>
  <c r="J31" i="4"/>
  <c r="I31" i="4"/>
  <c r="H31" i="4"/>
  <c r="G31" i="4"/>
  <c r="F31" i="4"/>
  <c r="F13" i="4" s="1"/>
  <c r="E31" i="4"/>
  <c r="E13" i="4" s="1"/>
  <c r="D31" i="4"/>
  <c r="D13" i="4" s="1"/>
  <c r="C31" i="4"/>
  <c r="J29" i="4"/>
  <c r="I29" i="4"/>
  <c r="H29" i="4"/>
  <c r="G29" i="4"/>
  <c r="F29" i="4"/>
  <c r="E29" i="4"/>
  <c r="D29" i="4"/>
  <c r="C29" i="4"/>
  <c r="J25" i="4"/>
  <c r="I25" i="4"/>
  <c r="H25" i="4"/>
  <c r="G25" i="4"/>
  <c r="F25" i="4"/>
  <c r="F12" i="4" s="1"/>
  <c r="F9" i="4" s="1"/>
  <c r="F8" i="4" s="1"/>
  <c r="E25" i="4"/>
  <c r="E12" i="4" s="1"/>
  <c r="E9" i="4" s="1"/>
  <c r="D25" i="4"/>
  <c r="D12" i="4" s="1"/>
  <c r="D9" i="4" s="1"/>
  <c r="D8" i="4" s="1"/>
  <c r="C25" i="4"/>
  <c r="E24" i="4"/>
  <c r="E23" i="4"/>
  <c r="E22" i="4"/>
  <c r="J21" i="4"/>
  <c r="I21" i="4"/>
  <c r="H21" i="4"/>
  <c r="G21" i="4"/>
  <c r="F21" i="4"/>
  <c r="E21" i="4"/>
  <c r="D21" i="4"/>
  <c r="C21" i="4"/>
  <c r="J18" i="4"/>
  <c r="I18" i="4"/>
  <c r="H18" i="4"/>
  <c r="G18" i="4"/>
  <c r="J17" i="4"/>
  <c r="I17" i="4"/>
  <c r="H17" i="4"/>
  <c r="G17" i="4"/>
  <c r="C17" i="4"/>
  <c r="J16" i="4"/>
  <c r="I16" i="4"/>
  <c r="H16" i="4"/>
  <c r="G16" i="4"/>
  <c r="C16" i="4"/>
  <c r="J15" i="4"/>
  <c r="I15" i="4"/>
  <c r="H15" i="4"/>
  <c r="G15" i="4"/>
  <c r="C15" i="4"/>
  <c r="J14" i="4"/>
  <c r="I14" i="4"/>
  <c r="H14" i="4"/>
  <c r="G14" i="4"/>
  <c r="C14" i="4"/>
  <c r="J13" i="4"/>
  <c r="I13" i="4"/>
  <c r="I9" i="4" s="1"/>
  <c r="I8" i="4" s="1"/>
  <c r="H13" i="4"/>
  <c r="G13" i="4"/>
  <c r="C13" i="4"/>
  <c r="J12" i="4"/>
  <c r="I12" i="4"/>
  <c r="H12" i="4"/>
  <c r="G12" i="4"/>
  <c r="C12" i="4"/>
  <c r="J11" i="4"/>
  <c r="I11" i="4"/>
  <c r="H11" i="4"/>
  <c r="G11" i="4"/>
  <c r="J10" i="4"/>
  <c r="I10" i="4"/>
  <c r="H10" i="4"/>
  <c r="G10" i="4"/>
  <c r="C10" i="4"/>
  <c r="J9" i="4"/>
  <c r="H9" i="4"/>
  <c r="G9" i="4"/>
  <c r="C9" i="4"/>
  <c r="J8" i="4"/>
  <c r="H8" i="4"/>
  <c r="G8" i="4"/>
  <c r="O23" i="14"/>
  <c r="M23" i="14"/>
  <c r="K23" i="14"/>
  <c r="E23" i="14"/>
  <c r="D23" i="14"/>
  <c r="I23" i="14" s="1"/>
  <c r="E22" i="14"/>
  <c r="D22" i="14" s="1"/>
  <c r="E21" i="14"/>
  <c r="D21" i="14"/>
  <c r="Q21" i="14" s="1"/>
  <c r="E20" i="14"/>
  <c r="D20" i="14" s="1"/>
  <c r="E19" i="14"/>
  <c r="D19" i="14" s="1"/>
  <c r="E18" i="14"/>
  <c r="D18" i="14" s="1"/>
  <c r="R11" i="14"/>
  <c r="P11" i="14"/>
  <c r="N11" i="14"/>
  <c r="L11" i="14"/>
  <c r="J11" i="14"/>
  <c r="K11" i="14" s="1"/>
  <c r="H11" i="14"/>
  <c r="F11" i="14"/>
  <c r="E11" i="14"/>
  <c r="D11" i="14" s="1"/>
  <c r="E10" i="14"/>
  <c r="D10" i="14"/>
  <c r="O10" i="14" s="1"/>
  <c r="E9" i="14"/>
  <c r="D9" i="14"/>
  <c r="E8" i="14"/>
  <c r="D8" i="14"/>
  <c r="O8" i="14" s="1"/>
  <c r="O7" i="14"/>
  <c r="E7" i="14"/>
  <c r="D7" i="14"/>
  <c r="M7" i="14" s="1"/>
  <c r="O91" i="19"/>
  <c r="N91" i="19"/>
  <c r="N18" i="19" s="1"/>
  <c r="M91" i="19"/>
  <c r="L91" i="19"/>
  <c r="K91" i="19"/>
  <c r="J91" i="19"/>
  <c r="I91" i="19"/>
  <c r="H91" i="19"/>
  <c r="H18" i="19" s="1"/>
  <c r="G91" i="19"/>
  <c r="F91" i="19"/>
  <c r="F18" i="19" s="1"/>
  <c r="E91" i="19"/>
  <c r="D91" i="19"/>
  <c r="C90" i="19"/>
  <c r="O80" i="19"/>
  <c r="N80" i="19"/>
  <c r="M80" i="19"/>
  <c r="L80" i="19"/>
  <c r="K80" i="19"/>
  <c r="J80" i="19"/>
  <c r="I80" i="19"/>
  <c r="H80" i="19"/>
  <c r="G80" i="19"/>
  <c r="F80" i="19"/>
  <c r="E80" i="19"/>
  <c r="D8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O54" i="19"/>
  <c r="N54" i="19"/>
  <c r="N14" i="19" s="1"/>
  <c r="M54" i="19"/>
  <c r="M14" i="19" s="1"/>
  <c r="L54" i="19"/>
  <c r="K54" i="19"/>
  <c r="K14" i="19" s="1"/>
  <c r="J54" i="19"/>
  <c r="I54" i="19"/>
  <c r="H54" i="19"/>
  <c r="G54" i="19"/>
  <c r="F54" i="19"/>
  <c r="F14" i="19" s="1"/>
  <c r="E54" i="19"/>
  <c r="E14" i="19" s="1"/>
  <c r="D5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O29" i="19"/>
  <c r="N29" i="19"/>
  <c r="M29" i="19"/>
  <c r="M12" i="19" s="1"/>
  <c r="L29" i="19"/>
  <c r="K29" i="19"/>
  <c r="K12" i="19" s="1"/>
  <c r="K9" i="19" s="1"/>
  <c r="J29" i="19"/>
  <c r="I29" i="19"/>
  <c r="H29" i="19"/>
  <c r="G29" i="19"/>
  <c r="F29" i="19"/>
  <c r="E29" i="19"/>
  <c r="E12" i="19" s="1"/>
  <c r="D29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4" i="19"/>
  <c r="C23" i="19"/>
  <c r="C22" i="19"/>
  <c r="O21" i="19"/>
  <c r="O12" i="19" s="1"/>
  <c r="N21" i="19"/>
  <c r="M21" i="19"/>
  <c r="L21" i="19"/>
  <c r="K21" i="19"/>
  <c r="J21" i="19"/>
  <c r="I21" i="19"/>
  <c r="I12" i="19" s="1"/>
  <c r="H21" i="19"/>
  <c r="G21" i="19"/>
  <c r="G12" i="19" s="1"/>
  <c r="F21" i="19"/>
  <c r="E21" i="19"/>
  <c r="D21" i="19"/>
  <c r="C19" i="19"/>
  <c r="O18" i="19"/>
  <c r="M18" i="19"/>
  <c r="L18" i="19"/>
  <c r="K18" i="19"/>
  <c r="J18" i="19"/>
  <c r="I18" i="19"/>
  <c r="G18" i="19"/>
  <c r="E18" i="19"/>
  <c r="D18" i="19"/>
  <c r="C18" i="19"/>
  <c r="O14" i="19"/>
  <c r="L14" i="19"/>
  <c r="J14" i="19"/>
  <c r="I14" i="19"/>
  <c r="H14" i="19"/>
  <c r="G14" i="19"/>
  <c r="D14" i="19"/>
  <c r="C14" i="19"/>
  <c r="C13" i="19"/>
  <c r="N12" i="19"/>
  <c r="L12" i="19"/>
  <c r="J12" i="19"/>
  <c r="H12" i="19"/>
  <c r="F12" i="19"/>
  <c r="D12" i="19"/>
  <c r="C25" i="19" l="1"/>
  <c r="C12" i="19" s="1"/>
  <c r="C9" i="19" s="1"/>
  <c r="E9" i="19"/>
  <c r="M9" i="19"/>
  <c r="M8" i="19" s="1"/>
  <c r="I9" i="19"/>
  <c r="D9" i="19"/>
  <c r="F9" i="19"/>
  <c r="N9" i="19"/>
  <c r="N8" i="19" s="1"/>
  <c r="J9" i="19"/>
  <c r="H9" i="19"/>
  <c r="L9" i="19"/>
  <c r="M10" i="14"/>
  <c r="G11" i="14"/>
  <c r="O11" i="14"/>
  <c r="M11" i="14"/>
  <c r="I18" i="14"/>
  <c r="Q18" i="14"/>
  <c r="O18" i="14"/>
  <c r="M18" i="14"/>
  <c r="K18" i="14"/>
  <c r="G18" i="14"/>
  <c r="M19" i="14"/>
  <c r="Q19" i="14"/>
  <c r="O19" i="14"/>
  <c r="G19" i="14"/>
  <c r="I11" i="14"/>
  <c r="M20" i="14"/>
  <c r="O20" i="14"/>
  <c r="Q20" i="14"/>
  <c r="E11" i="4"/>
  <c r="E8" i="4" s="1"/>
  <c r="M22" i="14"/>
  <c r="Q22" i="14"/>
  <c r="G22" i="14"/>
  <c r="G9" i="19"/>
  <c r="G8" i="19" s="1"/>
  <c r="O9" i="19"/>
  <c r="O8" i="19" s="1"/>
  <c r="Q11" i="14"/>
  <c r="S11" i="14"/>
  <c r="Q7" i="14"/>
  <c r="Q23" i="14"/>
  <c r="G7" i="14"/>
  <c r="G8" i="14"/>
  <c r="G10" i="14"/>
  <c r="M21" i="14"/>
  <c r="I7" i="14"/>
  <c r="I8" i="14"/>
  <c r="O21" i="14"/>
  <c r="K7" i="14"/>
  <c r="K8" i="14"/>
  <c r="G23" i="14"/>
  <c r="K6" i="13"/>
  <c r="J6" i="13"/>
  <c r="I6" i="13"/>
  <c r="H6" i="13"/>
  <c r="G6" i="13"/>
  <c r="F6" i="13"/>
  <c r="E6" i="13"/>
  <c r="D6" i="13"/>
  <c r="C6" i="13"/>
  <c r="K5" i="13"/>
  <c r="J5" i="13"/>
  <c r="I5" i="13"/>
  <c r="H5" i="13"/>
  <c r="G5" i="13"/>
  <c r="F5" i="13"/>
  <c r="E5" i="13"/>
  <c r="D5" i="13"/>
  <c r="C5" i="13"/>
  <c r="E5" i="20" l="1"/>
  <c r="F5" i="20"/>
  <c r="G5" i="20"/>
  <c r="AN94" i="5"/>
  <c r="AM94" i="5"/>
  <c r="AL94" i="5"/>
  <c r="AK94" i="5"/>
  <c r="AK21" i="5" s="1"/>
  <c r="AJ94" i="5"/>
  <c r="AJ21" i="5" s="1"/>
  <c r="AI94" i="5"/>
  <c r="AH94" i="5"/>
  <c r="AG94" i="5"/>
  <c r="AF94" i="5"/>
  <c r="AE94" i="5"/>
  <c r="AD94" i="5"/>
  <c r="AC94" i="5"/>
  <c r="AC21" i="5" s="1"/>
  <c r="AB94" i="5"/>
  <c r="AB21" i="5" s="1"/>
  <c r="AA94" i="5"/>
  <c r="Z94" i="5"/>
  <c r="Y94" i="5"/>
  <c r="X94" i="5"/>
  <c r="W94" i="5"/>
  <c r="V94" i="5"/>
  <c r="U94" i="5"/>
  <c r="U21" i="5" s="1"/>
  <c r="T94" i="5"/>
  <c r="T21" i="5" s="1"/>
  <c r="S94" i="5"/>
  <c r="R94" i="5"/>
  <c r="Q94" i="5"/>
  <c r="P94" i="5"/>
  <c r="O94" i="5"/>
  <c r="N94" i="5"/>
  <c r="M94" i="5"/>
  <c r="M21" i="5" s="1"/>
  <c r="L94" i="5"/>
  <c r="L21" i="5" s="1"/>
  <c r="K94" i="5"/>
  <c r="J94" i="5"/>
  <c r="I94" i="5"/>
  <c r="H94" i="5"/>
  <c r="G94" i="5"/>
  <c r="F94" i="5"/>
  <c r="E94" i="5"/>
  <c r="E21" i="5" s="1"/>
  <c r="D94" i="5"/>
  <c r="D21" i="5" s="1"/>
  <c r="C94" i="5"/>
  <c r="C9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77" i="5"/>
  <c r="C76" i="5"/>
  <c r="C74" i="5"/>
  <c r="AN73" i="5"/>
  <c r="AM73" i="5"/>
  <c r="AM18" i="5" s="1"/>
  <c r="AL73" i="5"/>
  <c r="AK73" i="5"/>
  <c r="AJ73" i="5"/>
  <c r="AI73" i="5"/>
  <c r="AH73" i="5"/>
  <c r="AG73" i="5"/>
  <c r="AF73" i="5"/>
  <c r="AE73" i="5"/>
  <c r="AE18" i="5" s="1"/>
  <c r="AD73" i="5"/>
  <c r="AC73" i="5"/>
  <c r="AB73" i="5"/>
  <c r="AA73" i="5"/>
  <c r="Z73" i="5"/>
  <c r="Y73" i="5"/>
  <c r="X73" i="5"/>
  <c r="W73" i="5"/>
  <c r="W18" i="5" s="1"/>
  <c r="V73" i="5"/>
  <c r="U73" i="5"/>
  <c r="T73" i="5"/>
  <c r="S73" i="5"/>
  <c r="R73" i="5"/>
  <c r="Q73" i="5"/>
  <c r="P73" i="5"/>
  <c r="O73" i="5"/>
  <c r="O18" i="5" s="1"/>
  <c r="N73" i="5"/>
  <c r="M73" i="5"/>
  <c r="L73" i="5"/>
  <c r="K73" i="5"/>
  <c r="J73" i="5"/>
  <c r="I73" i="5"/>
  <c r="H73" i="5"/>
  <c r="G73" i="5"/>
  <c r="G18" i="5" s="1"/>
  <c r="F73" i="5"/>
  <c r="E73" i="5"/>
  <c r="D73" i="5"/>
  <c r="C73" i="5"/>
  <c r="C18" i="5" s="1"/>
  <c r="C72" i="5"/>
  <c r="C71" i="5"/>
  <c r="C70" i="5"/>
  <c r="C69" i="5"/>
  <c r="C68" i="5"/>
  <c r="C67" i="5"/>
  <c r="C66" i="5"/>
  <c r="AN65" i="5"/>
  <c r="AM65" i="5"/>
  <c r="AL65" i="5"/>
  <c r="AK65" i="5"/>
  <c r="AK18" i="5" s="1"/>
  <c r="AJ65" i="5"/>
  <c r="AJ18" i="5" s="1"/>
  <c r="AI65" i="5"/>
  <c r="AH65" i="5"/>
  <c r="AG65" i="5"/>
  <c r="AF65" i="5"/>
  <c r="AE65" i="5"/>
  <c r="AD65" i="5"/>
  <c r="AC65" i="5"/>
  <c r="AC18" i="5" s="1"/>
  <c r="AB65" i="5"/>
  <c r="AB18" i="5" s="1"/>
  <c r="AA65" i="5"/>
  <c r="Z65" i="5"/>
  <c r="Y65" i="5"/>
  <c r="X65" i="5"/>
  <c r="W65" i="5"/>
  <c r="V65" i="5"/>
  <c r="U65" i="5"/>
  <c r="U18" i="5" s="1"/>
  <c r="T65" i="5"/>
  <c r="T18" i="5" s="1"/>
  <c r="S65" i="5"/>
  <c r="R65" i="5"/>
  <c r="Q65" i="5"/>
  <c r="P65" i="5"/>
  <c r="O65" i="5"/>
  <c r="N65" i="5"/>
  <c r="M65" i="5"/>
  <c r="M18" i="5" s="1"/>
  <c r="L65" i="5"/>
  <c r="L18" i="5" s="1"/>
  <c r="K65" i="5"/>
  <c r="J65" i="5"/>
  <c r="I65" i="5"/>
  <c r="H65" i="5"/>
  <c r="G65" i="5"/>
  <c r="F65" i="5"/>
  <c r="E65" i="5"/>
  <c r="E18" i="5" s="1"/>
  <c r="D65" i="5"/>
  <c r="D18" i="5" s="1"/>
  <c r="C65" i="5"/>
  <c r="C64" i="5"/>
  <c r="C63" i="5"/>
  <c r="C62" i="5"/>
  <c r="AN57" i="5"/>
  <c r="AM57" i="5"/>
  <c r="AL57" i="5"/>
  <c r="AK57" i="5"/>
  <c r="AK17" i="5" s="1"/>
  <c r="AJ57" i="5"/>
  <c r="AI57" i="5"/>
  <c r="AH57" i="5"/>
  <c r="AG57" i="5"/>
  <c r="AF57" i="5"/>
  <c r="AE57" i="5"/>
  <c r="AD57" i="5"/>
  <c r="AC57" i="5"/>
  <c r="AC17" i="5" s="1"/>
  <c r="AB57" i="5"/>
  <c r="AA57" i="5"/>
  <c r="Z57" i="5"/>
  <c r="Y57" i="5"/>
  <c r="X57" i="5"/>
  <c r="W57" i="5"/>
  <c r="V57" i="5"/>
  <c r="U57" i="5"/>
  <c r="U17" i="5" s="1"/>
  <c r="T57" i="5"/>
  <c r="S57" i="5"/>
  <c r="R57" i="5"/>
  <c r="Q57" i="5"/>
  <c r="P57" i="5"/>
  <c r="O57" i="5"/>
  <c r="N57" i="5"/>
  <c r="M57" i="5"/>
  <c r="M17" i="5" s="1"/>
  <c r="L57" i="5"/>
  <c r="K57" i="5"/>
  <c r="J57" i="5"/>
  <c r="I57" i="5"/>
  <c r="H57" i="5"/>
  <c r="G57" i="5"/>
  <c r="F57" i="5"/>
  <c r="E57" i="5"/>
  <c r="E17" i="5" s="1"/>
  <c r="D57" i="5"/>
  <c r="C57" i="5"/>
  <c r="C56" i="5"/>
  <c r="C55" i="5"/>
  <c r="C54" i="5"/>
  <c r="C53" i="5"/>
  <c r="C52" i="5"/>
  <c r="C51" i="5"/>
  <c r="C50" i="5"/>
  <c r="C49" i="5"/>
  <c r="C4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C37" i="5"/>
  <c r="C36" i="5"/>
  <c r="C35" i="5"/>
  <c r="AN34" i="5"/>
  <c r="AM34" i="5"/>
  <c r="AL34" i="5"/>
  <c r="AL16" i="5" s="1"/>
  <c r="AK34" i="5"/>
  <c r="AK16" i="5" s="1"/>
  <c r="AJ34" i="5"/>
  <c r="AI34" i="5"/>
  <c r="AH34" i="5"/>
  <c r="AG34" i="5"/>
  <c r="AF34" i="5"/>
  <c r="AE34" i="5"/>
  <c r="AD34" i="5"/>
  <c r="AD16" i="5" s="1"/>
  <c r="AC34" i="5"/>
  <c r="AC16" i="5" s="1"/>
  <c r="AB34" i="5"/>
  <c r="AA34" i="5"/>
  <c r="Z34" i="5"/>
  <c r="Y34" i="5"/>
  <c r="X34" i="5"/>
  <c r="W34" i="5"/>
  <c r="V34" i="5"/>
  <c r="V16" i="5" s="1"/>
  <c r="U34" i="5"/>
  <c r="U16" i="5" s="1"/>
  <c r="T34" i="5"/>
  <c r="S34" i="5"/>
  <c r="R34" i="5"/>
  <c r="Q34" i="5"/>
  <c r="P34" i="5"/>
  <c r="O34" i="5"/>
  <c r="N34" i="5"/>
  <c r="N16" i="5" s="1"/>
  <c r="M34" i="5"/>
  <c r="M16" i="5" s="1"/>
  <c r="L34" i="5"/>
  <c r="K34" i="5"/>
  <c r="J34" i="5"/>
  <c r="I34" i="5"/>
  <c r="H34" i="5"/>
  <c r="G34" i="5"/>
  <c r="F34" i="5"/>
  <c r="F16" i="5" s="1"/>
  <c r="E34" i="5"/>
  <c r="E16" i="5" s="1"/>
  <c r="D34" i="5"/>
  <c r="C34" i="5"/>
  <c r="C33" i="5"/>
  <c r="AN32" i="5"/>
  <c r="AM32" i="5"/>
  <c r="AL32" i="5"/>
  <c r="AK32" i="5"/>
  <c r="AJ32" i="5"/>
  <c r="AJ15" i="5" s="1"/>
  <c r="AJ12" i="5" s="1"/>
  <c r="AI32" i="5"/>
  <c r="AH32" i="5"/>
  <c r="AG32" i="5"/>
  <c r="AF32" i="5"/>
  <c r="AE32" i="5"/>
  <c r="AD32" i="5"/>
  <c r="AC32" i="5"/>
  <c r="AB32" i="5"/>
  <c r="AB15" i="5" s="1"/>
  <c r="AB12" i="5" s="1"/>
  <c r="AA32" i="5"/>
  <c r="Z32" i="5"/>
  <c r="Y32" i="5"/>
  <c r="X32" i="5"/>
  <c r="W32" i="5"/>
  <c r="V32" i="5"/>
  <c r="U32" i="5"/>
  <c r="T32" i="5"/>
  <c r="T15" i="5" s="1"/>
  <c r="T12" i="5" s="1"/>
  <c r="S32" i="5"/>
  <c r="R32" i="5"/>
  <c r="Q32" i="5"/>
  <c r="P32" i="5"/>
  <c r="O32" i="5"/>
  <c r="N32" i="5"/>
  <c r="M32" i="5"/>
  <c r="L32" i="5"/>
  <c r="L15" i="5" s="1"/>
  <c r="L12" i="5" s="1"/>
  <c r="K32" i="5"/>
  <c r="J32" i="5"/>
  <c r="I32" i="5"/>
  <c r="H32" i="5"/>
  <c r="G32" i="5"/>
  <c r="F32" i="5"/>
  <c r="E32" i="5"/>
  <c r="D32" i="5"/>
  <c r="D15" i="5" s="1"/>
  <c r="D12" i="5" s="1"/>
  <c r="C32" i="5"/>
  <c r="C31" i="5"/>
  <c r="C30" i="5"/>
  <c r="C29" i="5"/>
  <c r="AN28" i="5"/>
  <c r="AM28" i="5"/>
  <c r="AL28" i="5"/>
  <c r="AK28" i="5"/>
  <c r="AK15" i="5" s="1"/>
  <c r="AK12" i="5" s="1"/>
  <c r="AJ28" i="5"/>
  <c r="AI28" i="5"/>
  <c r="AH28" i="5"/>
  <c r="AG28" i="5"/>
  <c r="AF28" i="5"/>
  <c r="AE28" i="5"/>
  <c r="AD28" i="5"/>
  <c r="AC28" i="5"/>
  <c r="AC15" i="5" s="1"/>
  <c r="AC12" i="5" s="1"/>
  <c r="AB28" i="5"/>
  <c r="AA28" i="5"/>
  <c r="Z28" i="5"/>
  <c r="Y28" i="5"/>
  <c r="X28" i="5"/>
  <c r="W28" i="5"/>
  <c r="V28" i="5"/>
  <c r="U28" i="5"/>
  <c r="U15" i="5" s="1"/>
  <c r="U12" i="5" s="1"/>
  <c r="T28" i="5"/>
  <c r="S28" i="5"/>
  <c r="R28" i="5"/>
  <c r="Q28" i="5"/>
  <c r="P28" i="5"/>
  <c r="O28" i="5"/>
  <c r="N28" i="5"/>
  <c r="M28" i="5"/>
  <c r="M15" i="5" s="1"/>
  <c r="M12" i="5" s="1"/>
  <c r="L28" i="5"/>
  <c r="K28" i="5"/>
  <c r="J28" i="5"/>
  <c r="I28" i="5"/>
  <c r="H28" i="5"/>
  <c r="G28" i="5"/>
  <c r="F28" i="5"/>
  <c r="E28" i="5"/>
  <c r="E15" i="5" s="1"/>
  <c r="E12" i="5" s="1"/>
  <c r="D28" i="5"/>
  <c r="C28" i="5"/>
  <c r="C27" i="5"/>
  <c r="C26" i="5"/>
  <c r="C25" i="5"/>
  <c r="AN24" i="5"/>
  <c r="AM24" i="5"/>
  <c r="AM15" i="5" s="1"/>
  <c r="AM12" i="5" s="1"/>
  <c r="AL24" i="5"/>
  <c r="AL15" i="5" s="1"/>
  <c r="AL12" i="5" s="1"/>
  <c r="AK24" i="5"/>
  <c r="AJ24" i="5"/>
  <c r="AI24" i="5"/>
  <c r="AH24" i="5"/>
  <c r="AG24" i="5"/>
  <c r="AF24" i="5"/>
  <c r="AE24" i="5"/>
  <c r="AE15" i="5" s="1"/>
  <c r="AE12" i="5" s="1"/>
  <c r="AD24" i="5"/>
  <c r="AD15" i="5" s="1"/>
  <c r="AD12" i="5" s="1"/>
  <c r="AC24" i="5"/>
  <c r="AB24" i="5"/>
  <c r="AA24" i="5"/>
  <c r="Z24" i="5"/>
  <c r="Y24" i="5"/>
  <c r="X24" i="5"/>
  <c r="W24" i="5"/>
  <c r="W15" i="5" s="1"/>
  <c r="W12" i="5" s="1"/>
  <c r="V24" i="5"/>
  <c r="V15" i="5" s="1"/>
  <c r="V12" i="5" s="1"/>
  <c r="U24" i="5"/>
  <c r="T24" i="5"/>
  <c r="S24" i="5"/>
  <c r="R24" i="5"/>
  <c r="Q24" i="5"/>
  <c r="P24" i="5"/>
  <c r="O24" i="5"/>
  <c r="O15" i="5" s="1"/>
  <c r="O12" i="5" s="1"/>
  <c r="N24" i="5"/>
  <c r="N15" i="5" s="1"/>
  <c r="N12" i="5" s="1"/>
  <c r="M24" i="5"/>
  <c r="L24" i="5"/>
  <c r="K24" i="5"/>
  <c r="J24" i="5"/>
  <c r="I24" i="5"/>
  <c r="H24" i="5"/>
  <c r="G24" i="5"/>
  <c r="G15" i="5" s="1"/>
  <c r="G12" i="5" s="1"/>
  <c r="F24" i="5"/>
  <c r="F15" i="5" s="1"/>
  <c r="F12" i="5" s="1"/>
  <c r="E24" i="5"/>
  <c r="D24" i="5"/>
  <c r="C24" i="5"/>
  <c r="C15" i="5" s="1"/>
  <c r="C23" i="5"/>
  <c r="C22" i="5"/>
  <c r="AN21" i="5"/>
  <c r="AM21" i="5"/>
  <c r="AL21" i="5"/>
  <c r="AI21" i="5"/>
  <c r="AH21" i="5"/>
  <c r="AG21" i="5"/>
  <c r="AF21" i="5"/>
  <c r="AE21" i="5"/>
  <c r="AD21" i="5"/>
  <c r="AA21" i="5"/>
  <c r="Z21" i="5"/>
  <c r="Y21" i="5"/>
  <c r="X21" i="5"/>
  <c r="W21" i="5"/>
  <c r="V21" i="5"/>
  <c r="S21" i="5"/>
  <c r="R21" i="5"/>
  <c r="Q21" i="5"/>
  <c r="P21" i="5"/>
  <c r="O21" i="5"/>
  <c r="N21" i="5"/>
  <c r="K21" i="5"/>
  <c r="J21" i="5"/>
  <c r="I21" i="5"/>
  <c r="H21" i="5"/>
  <c r="G21" i="5"/>
  <c r="F21" i="5"/>
  <c r="C21" i="5"/>
  <c r="AN18" i="5"/>
  <c r="AL18" i="5"/>
  <c r="AI18" i="5"/>
  <c r="AH18" i="5"/>
  <c r="AG18" i="5"/>
  <c r="AF18" i="5"/>
  <c r="AD18" i="5"/>
  <c r="AA18" i="5"/>
  <c r="Z18" i="5"/>
  <c r="Y18" i="5"/>
  <c r="X18" i="5"/>
  <c r="V18" i="5"/>
  <c r="S18" i="5"/>
  <c r="R18" i="5"/>
  <c r="Q18" i="5"/>
  <c r="P18" i="5"/>
  <c r="N18" i="5"/>
  <c r="K18" i="5"/>
  <c r="J18" i="5"/>
  <c r="I18" i="5"/>
  <c r="H18" i="5"/>
  <c r="F18" i="5"/>
  <c r="AN17" i="5"/>
  <c r="AM17" i="5"/>
  <c r="AL17" i="5"/>
  <c r="AJ17" i="5"/>
  <c r="AI17" i="5"/>
  <c r="AH17" i="5"/>
  <c r="AG17" i="5"/>
  <c r="AF17" i="5"/>
  <c r="AE17" i="5"/>
  <c r="AD17" i="5"/>
  <c r="AB17" i="5"/>
  <c r="AA17" i="5"/>
  <c r="Z17" i="5"/>
  <c r="Y17" i="5"/>
  <c r="X17" i="5"/>
  <c r="W17" i="5"/>
  <c r="V17" i="5"/>
  <c r="T17" i="5"/>
  <c r="S17" i="5"/>
  <c r="R17" i="5"/>
  <c r="Q17" i="5"/>
  <c r="P17" i="5"/>
  <c r="O17" i="5"/>
  <c r="N17" i="5"/>
  <c r="L17" i="5"/>
  <c r="K17" i="5"/>
  <c r="J17" i="5"/>
  <c r="I17" i="5"/>
  <c r="H17" i="5"/>
  <c r="G17" i="5"/>
  <c r="F17" i="5"/>
  <c r="D17" i="5"/>
  <c r="C17" i="5"/>
  <c r="AN16" i="5"/>
  <c r="AM16" i="5"/>
  <c r="AJ16" i="5"/>
  <c r="AI16" i="5"/>
  <c r="AH16" i="5"/>
  <c r="AG16" i="5"/>
  <c r="AF16" i="5"/>
  <c r="AE16" i="5"/>
  <c r="AB16" i="5"/>
  <c r="AA16" i="5"/>
  <c r="Z16" i="5"/>
  <c r="Y16" i="5"/>
  <c r="X16" i="5"/>
  <c r="W16" i="5"/>
  <c r="T16" i="5"/>
  <c r="S16" i="5"/>
  <c r="R16" i="5"/>
  <c r="Q16" i="5"/>
  <c r="P16" i="5"/>
  <c r="O16" i="5"/>
  <c r="L16" i="5"/>
  <c r="K16" i="5"/>
  <c r="J16" i="5"/>
  <c r="I16" i="5"/>
  <c r="H16" i="5"/>
  <c r="G16" i="5"/>
  <c r="D16" i="5"/>
  <c r="C16" i="5"/>
  <c r="AN15" i="5"/>
  <c r="AI15" i="5"/>
  <c r="AI12" i="5" s="1"/>
  <c r="AH15" i="5"/>
  <c r="AH12" i="5" s="1"/>
  <c r="AG15" i="5"/>
  <c r="AF15" i="5"/>
  <c r="AA15" i="5"/>
  <c r="AA12" i="5" s="1"/>
  <c r="Z15" i="5"/>
  <c r="Z12" i="5" s="1"/>
  <c r="Y15" i="5"/>
  <c r="X15" i="5"/>
  <c r="S15" i="5"/>
  <c r="S12" i="5" s="1"/>
  <c r="R15" i="5"/>
  <c r="R12" i="5" s="1"/>
  <c r="Q15" i="5"/>
  <c r="P15" i="5"/>
  <c r="K15" i="5"/>
  <c r="K12" i="5" s="1"/>
  <c r="J15" i="5"/>
  <c r="J12" i="5" s="1"/>
  <c r="I15" i="5"/>
  <c r="H15" i="5"/>
  <c r="AN12" i="5"/>
  <c r="AG12" i="5"/>
  <c r="AF12" i="5"/>
  <c r="Y12" i="5"/>
  <c r="X12" i="5"/>
  <c r="Q12" i="5"/>
  <c r="P12" i="5"/>
  <c r="I12" i="5"/>
  <c r="H12" i="5"/>
  <c r="O90" i="1"/>
  <c r="O17" i="1" s="1"/>
  <c r="M90" i="1"/>
  <c r="L90" i="1" s="1"/>
  <c r="J90" i="1"/>
  <c r="I90" i="1"/>
  <c r="H90" i="1"/>
  <c r="G90" i="1"/>
  <c r="F90" i="1"/>
  <c r="E90" i="1"/>
  <c r="D90" i="1"/>
  <c r="C90" i="1"/>
  <c r="K90" i="1" s="1"/>
  <c r="N89" i="1"/>
  <c r="L89" i="1"/>
  <c r="K89" i="1"/>
  <c r="O79" i="1"/>
  <c r="M79" i="1"/>
  <c r="L79" i="1" s="1"/>
  <c r="J79" i="1"/>
  <c r="H79" i="1"/>
  <c r="G79" i="1"/>
  <c r="F79" i="1"/>
  <c r="E79" i="1"/>
  <c r="D79" i="1"/>
  <c r="C79" i="1"/>
  <c r="K77" i="1"/>
  <c r="I77" i="1"/>
  <c r="L76" i="1"/>
  <c r="I76" i="1"/>
  <c r="K76" i="1" s="1"/>
  <c r="L75" i="1"/>
  <c r="I75" i="1"/>
  <c r="I79" i="1" s="1"/>
  <c r="L73" i="1"/>
  <c r="I73" i="1"/>
  <c r="L72" i="1"/>
  <c r="L70" i="1"/>
  <c r="O69" i="1"/>
  <c r="O14" i="1" s="1"/>
  <c r="M69" i="1"/>
  <c r="L69" i="1" s="1"/>
  <c r="J69" i="1"/>
  <c r="H69" i="1"/>
  <c r="G69" i="1"/>
  <c r="F69" i="1"/>
  <c r="F14" i="1" s="1"/>
  <c r="E69" i="1"/>
  <c r="E14" i="1" s="1"/>
  <c r="D69" i="1"/>
  <c r="C69" i="1"/>
  <c r="L68" i="1"/>
  <c r="I68" i="1"/>
  <c r="K68" i="1" s="1"/>
  <c r="I67" i="1"/>
  <c r="K67" i="1" s="1"/>
  <c r="K66" i="1"/>
  <c r="I66" i="1"/>
  <c r="K65" i="1"/>
  <c r="I65" i="1"/>
  <c r="I64" i="1"/>
  <c r="K64" i="1" s="1"/>
  <c r="I63" i="1"/>
  <c r="K63" i="1" s="1"/>
  <c r="L62" i="1"/>
  <c r="I62" i="1"/>
  <c r="K62" i="1" s="1"/>
  <c r="O61" i="1"/>
  <c r="M61" i="1"/>
  <c r="J61" i="1"/>
  <c r="H61" i="1"/>
  <c r="G61" i="1"/>
  <c r="F61" i="1"/>
  <c r="E61" i="1"/>
  <c r="D61" i="1"/>
  <c r="C61" i="1"/>
  <c r="L61" i="1" s="1"/>
  <c r="I60" i="1"/>
  <c r="K60" i="1" s="1"/>
  <c r="L58" i="1"/>
  <c r="K58" i="1"/>
  <c r="I58" i="1"/>
  <c r="O57" i="1"/>
  <c r="M57" i="1"/>
  <c r="L57" i="1" s="1"/>
  <c r="J57" i="1"/>
  <c r="J14" i="1" s="1"/>
  <c r="H57" i="1"/>
  <c r="G57" i="1"/>
  <c r="F57" i="1"/>
  <c r="E57" i="1"/>
  <c r="D57" i="1"/>
  <c r="C57" i="1"/>
  <c r="C14" i="1" s="1"/>
  <c r="L56" i="1"/>
  <c r="I56" i="1"/>
  <c r="K56" i="1" s="1"/>
  <c r="L54" i="1"/>
  <c r="I54" i="1"/>
  <c r="I57" i="1" s="1"/>
  <c r="O53" i="1"/>
  <c r="M53" i="1"/>
  <c r="M13" i="1" s="1"/>
  <c r="L13" i="1" s="1"/>
  <c r="L53" i="1"/>
  <c r="J53" i="1"/>
  <c r="H53" i="1"/>
  <c r="G53" i="1"/>
  <c r="F53" i="1"/>
  <c r="E53" i="1"/>
  <c r="E13" i="1" s="1"/>
  <c r="D53" i="1"/>
  <c r="D13" i="1" s="1"/>
  <c r="C53" i="1"/>
  <c r="K52" i="1"/>
  <c r="I52" i="1"/>
  <c r="I51" i="1"/>
  <c r="K51" i="1" s="1"/>
  <c r="I50" i="1"/>
  <c r="K50" i="1" s="1"/>
  <c r="K49" i="1"/>
  <c r="I49" i="1"/>
  <c r="K48" i="1"/>
  <c r="I48" i="1"/>
  <c r="I47" i="1"/>
  <c r="K47" i="1" s="1"/>
  <c r="I46" i="1"/>
  <c r="K46" i="1" s="1"/>
  <c r="K45" i="1"/>
  <c r="I45" i="1"/>
  <c r="K44" i="1"/>
  <c r="I44" i="1"/>
  <c r="I53" i="1" s="1"/>
  <c r="O43" i="1"/>
  <c r="M43" i="1"/>
  <c r="L43" i="1" s="1"/>
  <c r="J43" i="1"/>
  <c r="J12" i="1" s="1"/>
  <c r="H43" i="1"/>
  <c r="G43" i="1"/>
  <c r="F43" i="1"/>
  <c r="E43" i="1"/>
  <c r="D43" i="1"/>
  <c r="C43" i="1"/>
  <c r="C12" i="1" s="1"/>
  <c r="L12" i="1" s="1"/>
  <c r="K42" i="1"/>
  <c r="I42" i="1"/>
  <c r="K41" i="1"/>
  <c r="I41" i="1"/>
  <c r="I40" i="1"/>
  <c r="K40" i="1" s="1"/>
  <c r="I39" i="1"/>
  <c r="K39" i="1" s="1"/>
  <c r="K38" i="1"/>
  <c r="I38" i="1"/>
  <c r="K37" i="1"/>
  <c r="I37" i="1"/>
  <c r="I36" i="1"/>
  <c r="K36" i="1" s="1"/>
  <c r="I35" i="1"/>
  <c r="I43" i="1" s="1"/>
  <c r="K43" i="1" s="1"/>
  <c r="O34" i="1"/>
  <c r="M34" i="1"/>
  <c r="L34" i="1"/>
  <c r="J34" i="1"/>
  <c r="H34" i="1"/>
  <c r="G34" i="1"/>
  <c r="D34" i="1"/>
  <c r="D12" i="1" s="1"/>
  <c r="C34" i="1"/>
  <c r="K33" i="1"/>
  <c r="I33" i="1"/>
  <c r="I32" i="1"/>
  <c r="K32" i="1" s="1"/>
  <c r="I31" i="1"/>
  <c r="I34" i="1" s="1"/>
  <c r="K34" i="1" s="1"/>
  <c r="O30" i="1"/>
  <c r="O12" i="1" s="1"/>
  <c r="M30" i="1"/>
  <c r="L30" i="1"/>
  <c r="J30" i="1"/>
  <c r="H30" i="1"/>
  <c r="G30" i="1"/>
  <c r="F30" i="1"/>
  <c r="E30" i="1"/>
  <c r="D30" i="1"/>
  <c r="C30" i="1"/>
  <c r="I29" i="1"/>
  <c r="K29" i="1" s="1"/>
  <c r="O28" i="1"/>
  <c r="M28" i="1"/>
  <c r="L28" i="1"/>
  <c r="J28" i="1"/>
  <c r="H28" i="1"/>
  <c r="G28" i="1"/>
  <c r="F28" i="1"/>
  <c r="E28" i="1"/>
  <c r="D28" i="1"/>
  <c r="C28" i="1"/>
  <c r="N27" i="1"/>
  <c r="L27" i="1"/>
  <c r="I27" i="1"/>
  <c r="K27" i="1" s="1"/>
  <c r="I26" i="1"/>
  <c r="K26" i="1" s="1"/>
  <c r="L25" i="1"/>
  <c r="I25" i="1"/>
  <c r="K25" i="1" s="1"/>
  <c r="O24" i="1"/>
  <c r="M24" i="1"/>
  <c r="J24" i="1"/>
  <c r="J11" i="1" s="1"/>
  <c r="J8" i="1" s="1"/>
  <c r="I24" i="1"/>
  <c r="K24" i="1" s="1"/>
  <c r="H24" i="1"/>
  <c r="G24" i="1"/>
  <c r="F24" i="1"/>
  <c r="E24" i="1"/>
  <c r="D24" i="1"/>
  <c r="C24" i="1"/>
  <c r="L24" i="1" s="1"/>
  <c r="L23" i="1"/>
  <c r="K23" i="1"/>
  <c r="I23" i="1"/>
  <c r="K22" i="1"/>
  <c r="I22" i="1"/>
  <c r="I21" i="1"/>
  <c r="K21" i="1" s="1"/>
  <c r="O20" i="1"/>
  <c r="M20" i="1"/>
  <c r="M11" i="1" s="1"/>
  <c r="L20" i="1"/>
  <c r="J20" i="1"/>
  <c r="H20" i="1"/>
  <c r="G20" i="1"/>
  <c r="F20" i="1"/>
  <c r="E20" i="1"/>
  <c r="E11" i="1" s="1"/>
  <c r="D20" i="1"/>
  <c r="D11" i="1" s="1"/>
  <c r="C20" i="1"/>
  <c r="K19" i="1"/>
  <c r="I19" i="1"/>
  <c r="I18" i="1"/>
  <c r="I20" i="1" s="1"/>
  <c r="M17" i="1"/>
  <c r="L17" i="1" s="1"/>
  <c r="J17" i="1"/>
  <c r="I17" i="1"/>
  <c r="H17" i="1"/>
  <c r="G17" i="1"/>
  <c r="F17" i="1"/>
  <c r="E17" i="1"/>
  <c r="D17" i="1"/>
  <c r="C17" i="1"/>
  <c r="K17" i="1" s="1"/>
  <c r="H14" i="1"/>
  <c r="G14" i="1"/>
  <c r="D14" i="1"/>
  <c r="O13" i="1"/>
  <c r="N13" i="1" s="1"/>
  <c r="J13" i="1"/>
  <c r="H13" i="1"/>
  <c r="G13" i="1"/>
  <c r="F13" i="1"/>
  <c r="C13" i="1"/>
  <c r="M12" i="1"/>
  <c r="H12" i="1"/>
  <c r="G12" i="1"/>
  <c r="G8" i="1" s="1"/>
  <c r="F12" i="1"/>
  <c r="F8" i="1" s="1"/>
  <c r="E12" i="1"/>
  <c r="O11" i="1"/>
  <c r="N11" i="1" s="1"/>
  <c r="H11" i="1"/>
  <c r="G11" i="1"/>
  <c r="F11" i="1"/>
  <c r="C11" i="1"/>
  <c r="C8" i="1" s="1"/>
  <c r="H8" i="1"/>
  <c r="L7" i="1"/>
  <c r="C12" i="5" l="1"/>
  <c r="N17" i="1"/>
  <c r="D8" i="1"/>
  <c r="K79" i="1"/>
  <c r="E8" i="1"/>
  <c r="K53" i="1"/>
  <c r="I13" i="1"/>
  <c r="K13" i="1" s="1"/>
  <c r="L11" i="1"/>
  <c r="M8" i="1"/>
  <c r="L8" i="1" s="1"/>
  <c r="N14" i="1"/>
  <c r="K57" i="1"/>
  <c r="O8" i="1"/>
  <c r="N12" i="1"/>
  <c r="K20" i="1"/>
  <c r="K31" i="1"/>
  <c r="K35" i="1"/>
  <c r="K75" i="1"/>
  <c r="I30" i="1"/>
  <c r="I61" i="1"/>
  <c r="K61" i="1" s="1"/>
  <c r="M14" i="1"/>
  <c r="K18" i="1"/>
  <c r="K54" i="1"/>
  <c r="I69" i="1"/>
  <c r="K69" i="1" s="1"/>
  <c r="I28" i="1"/>
  <c r="K28" i="1" s="1"/>
  <c r="K73" i="1"/>
  <c r="I14" i="1" l="1"/>
  <c r="N8" i="1"/>
  <c r="L14" i="1"/>
  <c r="I11" i="1"/>
  <c r="K30" i="1"/>
  <c r="I12" i="1"/>
  <c r="K12" i="1" s="1"/>
  <c r="K14" i="1" l="1"/>
  <c r="I8" i="1"/>
  <c r="K11" i="1"/>
  <c r="K8" i="1" l="1"/>
  <c r="P5" i="20" l="1"/>
  <c r="O5" i="20"/>
  <c r="N5" i="20"/>
  <c r="M5" i="20"/>
  <c r="L5" i="20"/>
  <c r="K5" i="20"/>
  <c r="J5" i="20"/>
  <c r="I5" i="20"/>
  <c r="C5" i="20"/>
</calcChain>
</file>

<file path=xl/sharedStrings.xml><?xml version="1.0" encoding="utf-8"?>
<sst xmlns="http://schemas.openxmlformats.org/spreadsheetml/2006/main" count="1506" uniqueCount="382">
  <si>
    <t>畝立て播種栽培</t>
    <rPh sb="0" eb="1">
      <t>ウネ</t>
    </rPh>
    <rPh sb="1" eb="2">
      <t>タ</t>
    </rPh>
    <rPh sb="3" eb="5">
      <t>ハシュ</t>
    </rPh>
    <rPh sb="5" eb="7">
      <t>サイバイ</t>
    </rPh>
    <phoneticPr fontId="9"/>
  </si>
  <si>
    <t>６　乾燥調製施設・機械の設置状況</t>
    <rPh sb="2" eb="4">
      <t>カンソウ</t>
    </rPh>
    <rPh sb="4" eb="6">
      <t>チョウセイ</t>
    </rPh>
    <rPh sb="6" eb="8">
      <t>シセツ</t>
    </rPh>
    <rPh sb="9" eb="11">
      <t>キカイ</t>
    </rPh>
    <rPh sb="12" eb="14">
      <t>セッチ</t>
    </rPh>
    <rPh sb="14" eb="16">
      <t>ジョウキョウ</t>
    </rPh>
    <phoneticPr fontId="9"/>
  </si>
  <si>
    <t>７　大豆加工の取組み及び加工業者等との連携状況</t>
    <rPh sb="2" eb="4">
      <t>ダイズ</t>
    </rPh>
    <rPh sb="4" eb="6">
      <t>カコウ</t>
    </rPh>
    <rPh sb="7" eb="9">
      <t>トリクミ</t>
    </rPh>
    <rPh sb="10" eb="11">
      <t>オヨ</t>
    </rPh>
    <rPh sb="12" eb="14">
      <t>カコウ</t>
    </rPh>
    <rPh sb="14" eb="16">
      <t>ギョウシャ</t>
    </rPh>
    <rPh sb="16" eb="17">
      <t>ナド</t>
    </rPh>
    <rPh sb="19" eb="21">
      <t>レンケイ</t>
    </rPh>
    <rPh sb="21" eb="23">
      <t>ジョウキョウ</t>
    </rPh>
    <phoneticPr fontId="9"/>
  </si>
  <si>
    <t>８  大豆栽培の新技術等導入状況</t>
    <rPh sb="3" eb="5">
      <t>ダイズ</t>
    </rPh>
    <rPh sb="5" eb="7">
      <t>サイバイ</t>
    </rPh>
    <rPh sb="8" eb="11">
      <t>シンギジュツ</t>
    </rPh>
    <rPh sb="11" eb="12">
      <t>ナド</t>
    </rPh>
    <rPh sb="12" eb="14">
      <t>ドウニュウ</t>
    </rPh>
    <rPh sb="14" eb="16">
      <t>ジョウキョウ</t>
    </rPh>
    <phoneticPr fontId="9"/>
  </si>
  <si>
    <t>南会津</t>
    <rPh sb="0" eb="1">
      <t>ミナミ</t>
    </rPh>
    <rPh sb="1" eb="3">
      <t>アイヅ</t>
    </rPh>
    <phoneticPr fontId="9"/>
  </si>
  <si>
    <t>いわき</t>
    <phoneticPr fontId="9"/>
  </si>
  <si>
    <t>内訳（ｔ）</t>
    <rPh sb="0" eb="1">
      <t>ウチ</t>
    </rPh>
    <rPh sb="1" eb="2">
      <t>ヤク</t>
    </rPh>
    <phoneticPr fontId="9"/>
  </si>
  <si>
    <t>田村</t>
    <rPh sb="0" eb="2">
      <t>タムラ</t>
    </rPh>
    <phoneticPr fontId="9"/>
  </si>
  <si>
    <t>(ha)</t>
    <phoneticPr fontId="1"/>
  </si>
  <si>
    <t>１　大豆の生産出荷状況</t>
    <rPh sb="2" eb="4">
      <t>ダイズ</t>
    </rPh>
    <phoneticPr fontId="3"/>
  </si>
  <si>
    <t>率</t>
    <phoneticPr fontId="3"/>
  </si>
  <si>
    <t xml:space="preserve">量 </t>
    <phoneticPr fontId="3"/>
  </si>
  <si>
    <t>２  大豆の栽培管理状況</t>
    <rPh sb="3" eb="5">
      <t>ダイズ</t>
    </rPh>
    <rPh sb="6" eb="8">
      <t>サイバイ</t>
    </rPh>
    <rPh sb="8" eb="10">
      <t>カンリ</t>
    </rPh>
    <rPh sb="10" eb="12">
      <t>ジョウキョウ</t>
    </rPh>
    <phoneticPr fontId="3"/>
  </si>
  <si>
    <t>播種方法</t>
    <rPh sb="0" eb="2">
      <t>ハシュ</t>
    </rPh>
    <rPh sb="2" eb="4">
      <t>ホウホウ</t>
    </rPh>
    <phoneticPr fontId="9"/>
  </si>
  <si>
    <t>　機械除草面積</t>
    <rPh sb="1" eb="3">
      <t>キカイ</t>
    </rPh>
    <rPh sb="3" eb="5">
      <t>ジョソウ</t>
    </rPh>
    <rPh sb="5" eb="7">
      <t>メンセキ</t>
    </rPh>
    <phoneticPr fontId="3"/>
  </si>
  <si>
    <t>　２回以上
　防除面積</t>
    <rPh sb="2" eb="3">
      <t>カイ</t>
    </rPh>
    <rPh sb="3" eb="5">
      <t>イジョウ</t>
    </rPh>
    <rPh sb="7" eb="9">
      <t>ボウジョ</t>
    </rPh>
    <rPh sb="9" eb="11">
      <t>メンセキ</t>
    </rPh>
    <phoneticPr fontId="9"/>
  </si>
  <si>
    <t>その他</t>
    <rPh sb="2" eb="3">
      <t>ホカ</t>
    </rPh>
    <phoneticPr fontId="9"/>
  </si>
  <si>
    <t>乗用型機械</t>
    <rPh sb="0" eb="2">
      <t>ジョウヨウ</t>
    </rPh>
    <rPh sb="2" eb="3">
      <t>ガタ</t>
    </rPh>
    <rPh sb="3" eb="5">
      <t>キカイ</t>
    </rPh>
    <phoneticPr fontId="9"/>
  </si>
  <si>
    <t>左記以外の
機械利用</t>
    <rPh sb="0" eb="4">
      <t>サキイガイ</t>
    </rPh>
    <rPh sb="6" eb="8">
      <t>キカイ</t>
    </rPh>
    <rPh sb="8" eb="10">
      <t>リヨウ</t>
    </rPh>
    <phoneticPr fontId="9"/>
  </si>
  <si>
    <t>病害虫防除面積</t>
    <rPh sb="0" eb="3">
      <t>ビョウガイチュウ</t>
    </rPh>
    <rPh sb="3" eb="5">
      <t>ボウジョ</t>
    </rPh>
    <rPh sb="5" eb="7">
      <t>メンセキ</t>
    </rPh>
    <phoneticPr fontId="3"/>
  </si>
  <si>
    <t>　その他乾燥法</t>
    <rPh sb="3" eb="4">
      <t>ホカ</t>
    </rPh>
    <rPh sb="4" eb="6">
      <t>カンソウ</t>
    </rPh>
    <rPh sb="6" eb="7">
      <t>ホウ</t>
    </rPh>
    <phoneticPr fontId="9"/>
  </si>
  <si>
    <t>　粒径選別機</t>
    <rPh sb="1" eb="3">
      <t>リュウケイ</t>
    </rPh>
    <rPh sb="3" eb="5">
      <t>センベツ</t>
    </rPh>
    <rPh sb="5" eb="6">
      <t>キ</t>
    </rPh>
    <phoneticPr fontId="9"/>
  </si>
  <si>
    <t>　色彩選別機</t>
    <rPh sb="1" eb="3">
      <t>シキサイ</t>
    </rPh>
    <rPh sb="3" eb="6">
      <t>センベツキ</t>
    </rPh>
    <phoneticPr fontId="9"/>
  </si>
  <si>
    <t>　台数</t>
    <rPh sb="1" eb="2">
      <t>ダイ</t>
    </rPh>
    <rPh sb="2" eb="3">
      <t>カズ</t>
    </rPh>
    <phoneticPr fontId="9"/>
  </si>
  <si>
    <t>　歩　行</t>
    <rPh sb="1" eb="2">
      <t>ホ</t>
    </rPh>
    <rPh sb="3" eb="4">
      <t>ギョウ</t>
    </rPh>
    <phoneticPr fontId="9"/>
  </si>
  <si>
    <t>　乗　用</t>
    <rPh sb="1" eb="2">
      <t>ジョウ</t>
    </rPh>
    <rPh sb="3" eb="4">
      <t>ヨウ</t>
    </rPh>
    <phoneticPr fontId="9"/>
  </si>
  <si>
    <t>狭畦密植
栽培</t>
    <rPh sb="0" eb="1">
      <t>キョウ</t>
    </rPh>
    <rPh sb="1" eb="2">
      <t>アゼ</t>
    </rPh>
    <rPh sb="2" eb="3">
      <t>ミツ</t>
    </rPh>
    <rPh sb="3" eb="4">
      <t>ウ</t>
    </rPh>
    <rPh sb="5" eb="7">
      <t>サイバイ</t>
    </rPh>
    <phoneticPr fontId="9"/>
  </si>
  <si>
    <t>喜多方</t>
    <rPh sb="0" eb="3">
      <t>キタカタ</t>
    </rPh>
    <phoneticPr fontId="9"/>
  </si>
  <si>
    <t>南会津</t>
    <rPh sb="0" eb="1">
      <t>ミナミ</t>
    </rPh>
    <rPh sb="1" eb="3">
      <t>アイヅ</t>
    </rPh>
    <phoneticPr fontId="3"/>
  </si>
  <si>
    <t>相双</t>
    <rPh sb="0" eb="2">
      <t>ソウソウ</t>
    </rPh>
    <phoneticPr fontId="9"/>
  </si>
  <si>
    <t>双葉</t>
    <rPh sb="0" eb="2">
      <t>フタバ</t>
    </rPh>
    <phoneticPr fontId="9"/>
  </si>
  <si>
    <t>奨励品</t>
  </si>
  <si>
    <t>10ａ当</t>
  </si>
  <si>
    <t>奨　励　品　種</t>
  </si>
  <si>
    <t>その他</t>
  </si>
  <si>
    <t>種作付</t>
  </si>
  <si>
    <t>たり収</t>
  </si>
  <si>
    <t>生産量</t>
  </si>
  <si>
    <t>更新率</t>
  </si>
  <si>
    <t>市町村名</t>
  </si>
  <si>
    <t xml:space="preserve"> (ha)</t>
  </si>
  <si>
    <t>(ha)</t>
  </si>
  <si>
    <t xml:space="preserve"> (%)</t>
  </si>
  <si>
    <t xml:space="preserve"> (kg)</t>
  </si>
  <si>
    <t xml:space="preserve"> (t)</t>
  </si>
  <si>
    <t>収穫法別面積</t>
  </si>
  <si>
    <t>乾燥法別面積</t>
  </si>
  <si>
    <t>施設利用</t>
  </si>
  <si>
    <t>ハ</t>
  </si>
  <si>
    <t>乾</t>
  </si>
  <si>
    <t>ウ</t>
  </si>
  <si>
    <t>燥</t>
  </si>
  <si>
    <t>機</t>
  </si>
  <si>
    <t>ス</t>
  </si>
  <si>
    <t>　</t>
    <phoneticPr fontId="3"/>
  </si>
  <si>
    <t>計</t>
    <phoneticPr fontId="3"/>
  </si>
  <si>
    <t>(%)</t>
    <phoneticPr fontId="3"/>
  </si>
  <si>
    <t>排水溝・明きょ</t>
    <rPh sb="0" eb="3">
      <t>ハイスイコウ</t>
    </rPh>
    <rPh sb="4" eb="5">
      <t>メイ</t>
    </rPh>
    <phoneticPr fontId="3"/>
  </si>
  <si>
    <t>弾丸暗きょ</t>
    <rPh sb="0" eb="2">
      <t>ダンガン</t>
    </rPh>
    <rPh sb="2" eb="3">
      <t>アンキョ</t>
    </rPh>
    <phoneticPr fontId="3"/>
  </si>
  <si>
    <t>心土破砕</t>
    <rPh sb="0" eb="1">
      <t>シン</t>
    </rPh>
    <rPh sb="1" eb="2">
      <t>ド</t>
    </rPh>
    <rPh sb="2" eb="4">
      <t>ハサイ</t>
    </rPh>
    <phoneticPr fontId="3"/>
  </si>
  <si>
    <t>高畝</t>
    <rPh sb="0" eb="1">
      <t>タカウエ</t>
    </rPh>
    <rPh sb="1" eb="2">
      <t>ウネ</t>
    </rPh>
    <phoneticPr fontId="3"/>
  </si>
  <si>
    <t>　堆きゅう肥・稲わら
　等投入面積</t>
    <rPh sb="1" eb="2">
      <t>ウズタカ</t>
    </rPh>
    <rPh sb="5" eb="6">
      <t>ヒ</t>
    </rPh>
    <rPh sb="7" eb="8">
      <t>イナ</t>
    </rPh>
    <rPh sb="12" eb="13">
      <t>ナド</t>
    </rPh>
    <rPh sb="13" eb="15">
      <t>トウニュウ</t>
    </rPh>
    <rPh sb="15" eb="17">
      <t>メンセキ</t>
    </rPh>
    <phoneticPr fontId="3"/>
  </si>
  <si>
    <t>　土壌改良資材
　投入面積</t>
    <rPh sb="1" eb="3">
      <t>ドジョウ</t>
    </rPh>
    <rPh sb="3" eb="5">
      <t>カイリョウ</t>
    </rPh>
    <rPh sb="5" eb="7">
      <t>シザイ</t>
    </rPh>
    <rPh sb="9" eb="11">
      <t>トウニュウ</t>
    </rPh>
    <rPh sb="11" eb="13">
      <t>メンセキ</t>
    </rPh>
    <phoneticPr fontId="3"/>
  </si>
  <si>
    <t>　追肥実施面積</t>
    <rPh sb="1" eb="3">
      <t>ツイヒ</t>
    </rPh>
    <rPh sb="3" eb="5">
      <t>ジッシ</t>
    </rPh>
    <rPh sb="5" eb="7">
      <t>メンセキ</t>
    </rPh>
    <phoneticPr fontId="9"/>
  </si>
  <si>
    <t>　除草剤散布面積</t>
    <rPh sb="3" eb="4">
      <t>ザイ</t>
    </rPh>
    <rPh sb="4" eb="6">
      <t>サンプ</t>
    </rPh>
    <rPh sb="6" eb="8">
      <t>メンセキ</t>
    </rPh>
    <phoneticPr fontId="9"/>
  </si>
  <si>
    <t>　乗用型機械
　利用面積</t>
    <rPh sb="1" eb="3">
      <t>ジョウヨウ</t>
    </rPh>
    <rPh sb="3" eb="4">
      <t>ガタ</t>
    </rPh>
    <rPh sb="4" eb="6">
      <t>キカイ</t>
    </rPh>
    <rPh sb="8" eb="10">
      <t>リヨウ</t>
    </rPh>
    <rPh sb="10" eb="12">
      <t>メンセキ</t>
    </rPh>
    <phoneticPr fontId="9"/>
  </si>
  <si>
    <t>　２回以上実施
　面積</t>
    <rPh sb="2" eb="3">
      <t>カイ</t>
    </rPh>
    <rPh sb="3" eb="5">
      <t>イジョウ</t>
    </rPh>
    <rPh sb="5" eb="7">
      <t>ジッシ</t>
    </rPh>
    <rPh sb="9" eb="11">
      <t>メンセキ</t>
    </rPh>
    <phoneticPr fontId="9"/>
  </si>
  <si>
    <t>　生育期処理
　面積</t>
    <rPh sb="1" eb="3">
      <t>セイイク</t>
    </rPh>
    <rPh sb="3" eb="4">
      <t>キ</t>
    </rPh>
    <rPh sb="4" eb="6">
      <t>ショリ</t>
    </rPh>
    <rPh sb="8" eb="10">
      <t>メンセキ</t>
    </rPh>
    <phoneticPr fontId="3"/>
  </si>
  <si>
    <t>　乗用型機械
　利用面積</t>
    <rPh sb="1" eb="4">
      <t>ジョウヨウガタ</t>
    </rPh>
    <rPh sb="4" eb="6">
      <t>キカイ</t>
    </rPh>
    <rPh sb="8" eb="10">
      <t>リヨウ</t>
    </rPh>
    <rPh sb="10" eb="12">
      <t>メンセキ</t>
    </rPh>
    <phoneticPr fontId="9"/>
  </si>
  <si>
    <t>　中耕培土実施面積</t>
    <rPh sb="3" eb="4">
      <t>バイ</t>
    </rPh>
    <rPh sb="4" eb="5">
      <t>ツチ</t>
    </rPh>
    <rPh sb="5" eb="7">
      <t>ジッシ</t>
    </rPh>
    <rPh sb="7" eb="9">
      <t>メンセキ</t>
    </rPh>
    <phoneticPr fontId="9"/>
  </si>
  <si>
    <t>その他</t>
    <rPh sb="2" eb="3">
      <t>タ</t>
    </rPh>
    <phoneticPr fontId="3"/>
  </si>
  <si>
    <t>防除方法</t>
    <rPh sb="0" eb="2">
      <t>ボウジョ</t>
    </rPh>
    <rPh sb="2" eb="4">
      <t>ホウホウ</t>
    </rPh>
    <phoneticPr fontId="9"/>
  </si>
  <si>
    <t>用</t>
    <rPh sb="0" eb="1">
      <t>ヨウ</t>
    </rPh>
    <phoneticPr fontId="9"/>
  </si>
  <si>
    <t>汎</t>
    <rPh sb="0" eb="1">
      <t>ワタル</t>
    </rPh>
    <phoneticPr fontId="9"/>
  </si>
  <si>
    <t>型</t>
    <rPh sb="0" eb="1">
      <t>ガタ</t>
    </rPh>
    <phoneticPr fontId="9"/>
  </si>
  <si>
    <t>専</t>
    <rPh sb="0" eb="1">
      <t>アツム</t>
    </rPh>
    <phoneticPr fontId="9"/>
  </si>
  <si>
    <t>その他</t>
    <rPh sb="2" eb="3">
      <t>タ</t>
    </rPh>
    <phoneticPr fontId="9"/>
  </si>
  <si>
    <t>特定加工</t>
    <rPh sb="0" eb="2">
      <t>トクテイ</t>
    </rPh>
    <rPh sb="2" eb="4">
      <t>カコウ</t>
    </rPh>
    <phoneticPr fontId="9"/>
  </si>
  <si>
    <t>規格外</t>
    <rPh sb="0" eb="3">
      <t>キカクガイ</t>
    </rPh>
    <phoneticPr fontId="9"/>
  </si>
  <si>
    <t>（台）</t>
    <rPh sb="1" eb="2">
      <t>ダイ</t>
    </rPh>
    <phoneticPr fontId="9"/>
  </si>
  <si>
    <t>導入年度</t>
    <rPh sb="0" eb="2">
      <t>ドウニュウ</t>
    </rPh>
    <rPh sb="2" eb="4">
      <t>ネンド</t>
    </rPh>
    <phoneticPr fontId="9"/>
  </si>
  <si>
    <t>市町村名</t>
    <rPh sb="0" eb="3">
      <t>シチョウソン</t>
    </rPh>
    <rPh sb="3" eb="4">
      <t>メイ</t>
    </rPh>
    <phoneticPr fontId="3"/>
  </si>
  <si>
    <t>調製機械の活用状況</t>
    <rPh sb="2" eb="4">
      <t>キカイ</t>
    </rPh>
    <rPh sb="5" eb="7">
      <t>カツヨウ</t>
    </rPh>
    <rPh sb="7" eb="9">
      <t>ジョウキョウ</t>
    </rPh>
    <phoneticPr fontId="3"/>
  </si>
  <si>
    <t>豆腐用</t>
    <rPh sb="0" eb="2">
      <t>トウフ</t>
    </rPh>
    <rPh sb="2" eb="3">
      <t>ヨウ</t>
    </rPh>
    <phoneticPr fontId="9"/>
  </si>
  <si>
    <t>味噌用</t>
    <rPh sb="0" eb="2">
      <t>ミソ</t>
    </rPh>
    <rPh sb="2" eb="3">
      <t>ヨウ</t>
    </rPh>
    <phoneticPr fontId="9"/>
  </si>
  <si>
    <t>納豆用</t>
    <rPh sb="0" eb="2">
      <t>ナットウ</t>
    </rPh>
    <rPh sb="2" eb="3">
      <t>ヨウ</t>
    </rPh>
    <phoneticPr fontId="9"/>
  </si>
  <si>
    <t>きな粉</t>
    <rPh sb="2" eb="3">
      <t>コ</t>
    </rPh>
    <phoneticPr fontId="9"/>
  </si>
  <si>
    <t>配布</t>
    <rPh sb="0" eb="2">
      <t>ハイフ</t>
    </rPh>
    <phoneticPr fontId="3"/>
  </si>
  <si>
    <t>種子</t>
    <rPh sb="0" eb="2">
      <t>シュシ</t>
    </rPh>
    <phoneticPr fontId="3"/>
  </si>
  <si>
    <t>数量</t>
    <rPh sb="0" eb="2">
      <t>スウリョウ</t>
    </rPh>
    <phoneticPr fontId="3"/>
  </si>
  <si>
    <r>
      <t>(</t>
    </r>
    <r>
      <rPr>
        <sz val="14"/>
        <rFont val="ＭＳ 明朝"/>
        <family val="1"/>
        <charset val="128"/>
      </rPr>
      <t>kg</t>
    </r>
    <r>
      <rPr>
        <sz val="14"/>
        <rFont val="ＭＳ 明朝"/>
        <family val="1"/>
        <charset val="128"/>
      </rPr>
      <t>)</t>
    </r>
    <phoneticPr fontId="3"/>
  </si>
  <si>
    <r>
      <t xml:space="preserve">種 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子</t>
    </r>
    <rPh sb="0" eb="1">
      <t>タネ</t>
    </rPh>
    <rPh sb="3" eb="4">
      <t>コ</t>
    </rPh>
    <phoneticPr fontId="3"/>
  </si>
  <si>
    <t>有芯部分耕栽培</t>
    <rPh sb="0" eb="1">
      <t>ユウ</t>
    </rPh>
    <rPh sb="1" eb="2">
      <t>シン</t>
    </rPh>
    <rPh sb="2" eb="4">
      <t>ブブン</t>
    </rPh>
    <rPh sb="4" eb="5">
      <t>コウ</t>
    </rPh>
    <rPh sb="5" eb="7">
      <t>サイバイ</t>
    </rPh>
    <phoneticPr fontId="9"/>
  </si>
  <si>
    <t>不耕起栽培</t>
    <rPh sb="0" eb="1">
      <t>フ</t>
    </rPh>
    <rPh sb="1" eb="3">
      <t>コウキ</t>
    </rPh>
    <rPh sb="3" eb="5">
      <t>サイバイ</t>
    </rPh>
    <phoneticPr fontId="9"/>
  </si>
  <si>
    <t>立毛間播種</t>
    <rPh sb="0" eb="1">
      <t>リツ</t>
    </rPh>
    <rPh sb="1" eb="2">
      <t>ケ</t>
    </rPh>
    <rPh sb="2" eb="3">
      <t>アイダ</t>
    </rPh>
    <rPh sb="3" eb="5">
      <t>ハシュ</t>
    </rPh>
    <phoneticPr fontId="9"/>
  </si>
  <si>
    <t>(ha)</t>
    <phoneticPr fontId="9"/>
  </si>
  <si>
    <t>備　考</t>
    <rPh sb="0" eb="1">
      <t>ソナエ</t>
    </rPh>
    <rPh sb="2" eb="3">
      <t>コウ</t>
    </rPh>
    <phoneticPr fontId="9"/>
  </si>
  <si>
    <t>県計</t>
    <rPh sb="0" eb="2">
      <t>ケンケイ</t>
    </rPh>
    <phoneticPr fontId="9"/>
  </si>
  <si>
    <t>(ｔ)</t>
    <phoneticPr fontId="9"/>
  </si>
  <si>
    <t>県北</t>
    <rPh sb="0" eb="2">
      <t>ケンホク</t>
    </rPh>
    <phoneticPr fontId="9"/>
  </si>
  <si>
    <t>農林事務所</t>
    <rPh sb="0" eb="2">
      <t>ノウリン</t>
    </rPh>
    <rPh sb="2" eb="5">
      <t>ジムショ</t>
    </rPh>
    <phoneticPr fontId="3"/>
  </si>
  <si>
    <t>農林事務所</t>
    <rPh sb="0" eb="2">
      <t>ノウリン</t>
    </rPh>
    <rPh sb="2" eb="5">
      <t>ジムショ</t>
    </rPh>
    <phoneticPr fontId="5"/>
  </si>
  <si>
    <t>　営農排水対策</t>
    <rPh sb="1" eb="3">
      <t>エイノウ</t>
    </rPh>
    <rPh sb="3" eb="5">
      <t>ハイスイ</t>
    </rPh>
    <rPh sb="5" eb="7">
      <t>タイサク</t>
    </rPh>
    <phoneticPr fontId="3"/>
  </si>
  <si>
    <t xml:space="preserve">市町村名
</t>
    <phoneticPr fontId="3"/>
  </si>
  <si>
    <t>導入機械</t>
    <rPh sb="0" eb="2">
      <t>ドウニュウ</t>
    </rPh>
    <rPh sb="2" eb="4">
      <t>キカイ</t>
    </rPh>
    <phoneticPr fontId="9"/>
  </si>
  <si>
    <t>台数
　　　　（台）</t>
    <rPh sb="0" eb="2">
      <t>ダイスウ</t>
    </rPh>
    <rPh sb="8" eb="9">
      <t>ダイ</t>
    </rPh>
    <phoneticPr fontId="9"/>
  </si>
  <si>
    <t>伊達</t>
    <rPh sb="0" eb="2">
      <t>ダテ</t>
    </rPh>
    <phoneticPr fontId="9"/>
  </si>
  <si>
    <t>安達</t>
    <rPh sb="0" eb="2">
      <t>アダチ</t>
    </rPh>
    <phoneticPr fontId="9"/>
  </si>
  <si>
    <t>県中</t>
    <rPh sb="0" eb="1">
      <t>ケン</t>
    </rPh>
    <rPh sb="1" eb="2">
      <t>チュウ</t>
    </rPh>
    <phoneticPr fontId="9"/>
  </si>
  <si>
    <t>田村</t>
    <rPh sb="0" eb="1">
      <t>タ</t>
    </rPh>
    <rPh sb="1" eb="2">
      <t>ムラ</t>
    </rPh>
    <phoneticPr fontId="9"/>
  </si>
  <si>
    <t>須賀川</t>
    <rPh sb="0" eb="3">
      <t>スカガワ</t>
    </rPh>
    <phoneticPr fontId="9"/>
  </si>
  <si>
    <t>県南</t>
    <rPh sb="0" eb="1">
      <t>ケン</t>
    </rPh>
    <rPh sb="1" eb="2">
      <t>ナン</t>
    </rPh>
    <phoneticPr fontId="9"/>
  </si>
  <si>
    <t>県南</t>
    <rPh sb="0" eb="2">
      <t>ケンナン</t>
    </rPh>
    <phoneticPr fontId="9"/>
  </si>
  <si>
    <t>会津</t>
    <rPh sb="0" eb="2">
      <t>アイヅ</t>
    </rPh>
    <phoneticPr fontId="9"/>
  </si>
  <si>
    <t>農林事務所</t>
    <rPh sb="0" eb="2">
      <t>ノウリン</t>
    </rPh>
    <rPh sb="2" eb="5">
      <t>ジムショ</t>
    </rPh>
    <phoneticPr fontId="11"/>
  </si>
  <si>
    <t>普通大豆</t>
    <rPh sb="0" eb="2">
      <t>フツウ</t>
    </rPh>
    <rPh sb="2" eb="4">
      <t>ダイズ</t>
    </rPh>
    <phoneticPr fontId="9"/>
  </si>
  <si>
    <t>極小粒</t>
    <rPh sb="0" eb="1">
      <t>ゴク</t>
    </rPh>
    <rPh sb="1" eb="3">
      <t>ショウリュウ</t>
    </rPh>
    <phoneticPr fontId="9"/>
  </si>
  <si>
    <t>種　類</t>
    <rPh sb="0" eb="1">
      <t>タネ</t>
    </rPh>
    <rPh sb="2" eb="3">
      <t>タグイ</t>
    </rPh>
    <phoneticPr fontId="9"/>
  </si>
  <si>
    <t>２等</t>
    <rPh sb="1" eb="2">
      <t>トウ</t>
    </rPh>
    <phoneticPr fontId="9"/>
  </si>
  <si>
    <t>３等</t>
    <rPh sb="1" eb="2">
      <t>トウ</t>
    </rPh>
    <phoneticPr fontId="9"/>
  </si>
  <si>
    <t>(%)</t>
    <phoneticPr fontId="9"/>
  </si>
  <si>
    <t>種子大豆</t>
    <rPh sb="0" eb="2">
      <t>シュシ</t>
    </rPh>
    <rPh sb="2" eb="4">
      <t>ダイズ</t>
    </rPh>
    <phoneticPr fontId="9"/>
  </si>
  <si>
    <t>県中</t>
    <rPh sb="0" eb="2">
      <t>ケンチュウ</t>
    </rPh>
    <phoneticPr fontId="9"/>
  </si>
  <si>
    <t>４  大豆栽培の排水対策の実施状況</t>
    <rPh sb="3" eb="5">
      <t>ダイズ</t>
    </rPh>
    <rPh sb="5" eb="7">
      <t>サイバイ</t>
    </rPh>
    <rPh sb="8" eb="10">
      <t>ハイスイ</t>
    </rPh>
    <rPh sb="10" eb="12">
      <t>タイサク</t>
    </rPh>
    <rPh sb="13" eb="15">
      <t>ジッシ</t>
    </rPh>
    <rPh sb="15" eb="17">
      <t>ジョウキョウ</t>
    </rPh>
    <phoneticPr fontId="3"/>
  </si>
  <si>
    <t>(%)</t>
  </si>
  <si>
    <t>合格</t>
    <rPh sb="0" eb="2">
      <t>ゴウカク</t>
    </rPh>
    <phoneticPr fontId="9"/>
  </si>
  <si>
    <t>１等</t>
    <rPh sb="1" eb="2">
      <t>トウ</t>
    </rPh>
    <phoneticPr fontId="9"/>
  </si>
  <si>
    <t>(参考)</t>
    <rPh sb="1" eb="3">
      <t>サンコウ</t>
    </rPh>
    <phoneticPr fontId="3"/>
  </si>
  <si>
    <t>県北</t>
    <rPh sb="0" eb="1">
      <t>ケン</t>
    </rPh>
    <rPh sb="1" eb="2">
      <t>キタ</t>
    </rPh>
    <phoneticPr fontId="3"/>
  </si>
  <si>
    <t>伊達</t>
    <rPh sb="0" eb="2">
      <t>ダテ</t>
    </rPh>
    <phoneticPr fontId="3"/>
  </si>
  <si>
    <t>安達</t>
    <rPh sb="0" eb="2">
      <t>アダチ</t>
    </rPh>
    <phoneticPr fontId="3"/>
  </si>
  <si>
    <t>県中</t>
    <rPh sb="0" eb="2">
      <t>ケンチュウ</t>
    </rPh>
    <phoneticPr fontId="3"/>
  </si>
  <si>
    <t>田村</t>
    <rPh sb="0" eb="2">
      <t>タムラ</t>
    </rPh>
    <phoneticPr fontId="3"/>
  </si>
  <si>
    <t>須賀川</t>
    <rPh sb="0" eb="3">
      <t>スカガワ</t>
    </rPh>
    <phoneticPr fontId="3"/>
  </si>
  <si>
    <t>県南</t>
    <rPh sb="0" eb="2">
      <t>ケンナン</t>
    </rPh>
    <phoneticPr fontId="3"/>
  </si>
  <si>
    <t>会津</t>
    <rPh sb="0" eb="2">
      <t>アイヅ</t>
    </rPh>
    <phoneticPr fontId="3"/>
  </si>
  <si>
    <t>喜多方</t>
    <rPh sb="0" eb="3">
      <t>キタカタ</t>
    </rPh>
    <phoneticPr fontId="3"/>
  </si>
  <si>
    <t>会津坂下</t>
    <rPh sb="0" eb="2">
      <t>アイヅ</t>
    </rPh>
    <rPh sb="2" eb="3">
      <t>バン</t>
    </rPh>
    <rPh sb="3" eb="4">
      <t>ゲ</t>
    </rPh>
    <phoneticPr fontId="3"/>
  </si>
  <si>
    <t>南会津</t>
    <rPh sb="0" eb="3">
      <t>ミナミアイヅ</t>
    </rPh>
    <phoneticPr fontId="3"/>
  </si>
  <si>
    <t>相双</t>
    <rPh sb="0" eb="2">
      <t>ソウソウ</t>
    </rPh>
    <phoneticPr fontId="3"/>
  </si>
  <si>
    <t>双葉</t>
    <rPh sb="0" eb="2">
      <t>フタバ</t>
    </rPh>
    <phoneticPr fontId="3"/>
  </si>
  <si>
    <t>いわき</t>
    <phoneticPr fontId="3"/>
  </si>
  <si>
    <t>農林事務所別</t>
    <rPh sb="0" eb="2">
      <t>ノウリン</t>
    </rPh>
    <rPh sb="2" eb="5">
      <t>ジムショ</t>
    </rPh>
    <rPh sb="5" eb="6">
      <t>ベツ</t>
    </rPh>
    <phoneticPr fontId="3"/>
  </si>
  <si>
    <t>県　北</t>
    <rPh sb="0" eb="1">
      <t>ケン</t>
    </rPh>
    <rPh sb="2" eb="3">
      <t>キタ</t>
    </rPh>
    <phoneticPr fontId="3"/>
  </si>
  <si>
    <t>県　中</t>
    <rPh sb="0" eb="1">
      <t>ケン</t>
    </rPh>
    <rPh sb="2" eb="3">
      <t>ナカ</t>
    </rPh>
    <phoneticPr fontId="3"/>
  </si>
  <si>
    <t>県　南</t>
    <rPh sb="0" eb="1">
      <t>ケン</t>
    </rPh>
    <rPh sb="2" eb="3">
      <t>ミナミ</t>
    </rPh>
    <phoneticPr fontId="3"/>
  </si>
  <si>
    <t>会　津</t>
    <rPh sb="0" eb="1">
      <t>ア</t>
    </rPh>
    <rPh sb="2" eb="3">
      <t>ツ</t>
    </rPh>
    <phoneticPr fontId="3"/>
  </si>
  <si>
    <t>相　双</t>
    <rPh sb="0" eb="1">
      <t>ソウ</t>
    </rPh>
    <rPh sb="2" eb="3">
      <t>ソウ</t>
    </rPh>
    <phoneticPr fontId="3"/>
  </si>
  <si>
    <t>会津坂下</t>
    <rPh sb="0" eb="2">
      <t>アイヅ</t>
    </rPh>
    <rPh sb="2" eb="3">
      <t>バン</t>
    </rPh>
    <rPh sb="3" eb="4">
      <t>ゲ</t>
    </rPh>
    <phoneticPr fontId="9"/>
  </si>
  <si>
    <t>安達</t>
    <rPh sb="0" eb="2">
      <t>アダチ</t>
    </rPh>
    <phoneticPr fontId="1"/>
  </si>
  <si>
    <t>県中</t>
    <rPh sb="0" eb="2">
      <t>ケンチュウ</t>
    </rPh>
    <phoneticPr fontId="1"/>
  </si>
  <si>
    <t>田村</t>
    <rPh sb="0" eb="2">
      <t>タムラ</t>
    </rPh>
    <phoneticPr fontId="1"/>
  </si>
  <si>
    <t>須賀川</t>
    <rPh sb="0" eb="3">
      <t>スカガワ</t>
    </rPh>
    <phoneticPr fontId="1"/>
  </si>
  <si>
    <t>県南</t>
    <rPh sb="0" eb="2">
      <t>ケンナン</t>
    </rPh>
    <phoneticPr fontId="1"/>
  </si>
  <si>
    <t>喜多方</t>
    <rPh sb="0" eb="3">
      <t>キタカタ</t>
    </rPh>
    <phoneticPr fontId="1"/>
  </si>
  <si>
    <t>会津坂下</t>
    <rPh sb="0" eb="2">
      <t>アイヅ</t>
    </rPh>
    <rPh sb="2" eb="3">
      <t>バン</t>
    </rPh>
    <rPh sb="3" eb="4">
      <t>ゲ</t>
    </rPh>
    <phoneticPr fontId="1"/>
  </si>
  <si>
    <t>双葉</t>
    <rPh sb="0" eb="2">
      <t>フタバ</t>
    </rPh>
    <phoneticPr fontId="1"/>
  </si>
  <si>
    <t>　</t>
    <phoneticPr fontId="3"/>
  </si>
  <si>
    <t>同 左 品 種 別 面 積</t>
    <phoneticPr fontId="3"/>
  </si>
  <si>
    <t>おおすず</t>
    <phoneticPr fontId="3"/>
  </si>
  <si>
    <t>あやこがね</t>
    <phoneticPr fontId="3"/>
  </si>
  <si>
    <t>ブロックローテーションの
実施</t>
    <phoneticPr fontId="9"/>
  </si>
  <si>
    <t>（動　力）</t>
    <phoneticPr fontId="3"/>
  </si>
  <si>
    <t>コンバイン</t>
    <phoneticPr fontId="9"/>
  </si>
  <si>
    <t>　ビーン
　クリーナ</t>
    <phoneticPr fontId="9"/>
  </si>
  <si>
    <t>　</t>
    <phoneticPr fontId="9"/>
  </si>
  <si>
    <t>(ha）</t>
    <phoneticPr fontId="3"/>
  </si>
  <si>
    <t xml:space="preserve">耕うん同時畝立て播種栽培
</t>
    <rPh sb="0" eb="1">
      <t>タガヤシ</t>
    </rPh>
    <rPh sb="3" eb="5">
      <t>ドウジ</t>
    </rPh>
    <rPh sb="5" eb="6">
      <t>ウネ</t>
    </rPh>
    <rPh sb="6" eb="7">
      <t>タ</t>
    </rPh>
    <rPh sb="8" eb="10">
      <t>ハシュ</t>
    </rPh>
    <rPh sb="10" eb="12">
      <t>サイバイ</t>
    </rPh>
    <phoneticPr fontId="9"/>
  </si>
  <si>
    <t>喜多方</t>
  </si>
  <si>
    <t>会津坂下</t>
  </si>
  <si>
    <t>相双</t>
  </si>
  <si>
    <t>※　数値については、整数で記入願います。</t>
    <rPh sb="2" eb="4">
      <t>スウチ</t>
    </rPh>
    <rPh sb="10" eb="12">
      <t>セイスウ</t>
    </rPh>
    <rPh sb="13" eb="15">
      <t>キニュウ</t>
    </rPh>
    <rPh sb="15" eb="16">
      <t>ネガ</t>
    </rPh>
    <phoneticPr fontId="3"/>
  </si>
  <si>
    <t>※　「種子更新率」については、米改良協会の種子配布実績（１０ａ当たり播種量４ｋｇとして換算）を参考に作成願います。</t>
    <rPh sb="3" eb="5">
      <t>シュシ</t>
    </rPh>
    <rPh sb="5" eb="7">
      <t>コウシン</t>
    </rPh>
    <rPh sb="7" eb="8">
      <t>リツ</t>
    </rPh>
    <rPh sb="15" eb="16">
      <t>コメ</t>
    </rPh>
    <rPh sb="16" eb="18">
      <t>カイリョウ</t>
    </rPh>
    <rPh sb="18" eb="20">
      <t>キョウカイ</t>
    </rPh>
    <rPh sb="21" eb="23">
      <t>シュシ</t>
    </rPh>
    <rPh sb="23" eb="25">
      <t>ハイフ</t>
    </rPh>
    <rPh sb="25" eb="27">
      <t>ジッセキ</t>
    </rPh>
    <rPh sb="31" eb="32">
      <t>ア</t>
    </rPh>
    <rPh sb="34" eb="36">
      <t>ハシュ</t>
    </rPh>
    <rPh sb="36" eb="37">
      <t>リョウ</t>
    </rPh>
    <rPh sb="43" eb="45">
      <t>カンサン</t>
    </rPh>
    <rPh sb="47" eb="49">
      <t>サンコウ</t>
    </rPh>
    <rPh sb="50" eb="52">
      <t>サクセイ</t>
    </rPh>
    <rPh sb="52" eb="53">
      <t>ネガ</t>
    </rPh>
    <phoneticPr fontId="3"/>
  </si>
  <si>
    <t>※　数値については、整数で記入願います。</t>
    <rPh sb="2" eb="4">
      <t>スウチ</t>
    </rPh>
    <rPh sb="10" eb="12">
      <t>セイスウ</t>
    </rPh>
    <rPh sb="13" eb="15">
      <t>キニュウ</t>
    </rPh>
    <rPh sb="15" eb="16">
      <t>ネガ</t>
    </rPh>
    <phoneticPr fontId="9"/>
  </si>
  <si>
    <t>※　「中耕培土実施面積」の欄は、中耕のみの面積も含めて記載願います。</t>
    <rPh sb="3" eb="4">
      <t>チュウ</t>
    </rPh>
    <rPh sb="5" eb="7">
      <t>バイド</t>
    </rPh>
    <rPh sb="7" eb="9">
      <t>ジッシ</t>
    </rPh>
    <rPh sb="9" eb="11">
      <t>メンセキ</t>
    </rPh>
    <rPh sb="13" eb="14">
      <t>ラン</t>
    </rPh>
    <rPh sb="16" eb="18">
      <t>チュウコウ</t>
    </rPh>
    <rPh sb="21" eb="23">
      <t>メンセキ</t>
    </rPh>
    <rPh sb="24" eb="25">
      <t>フク</t>
    </rPh>
    <rPh sb="27" eb="30">
      <t>キサイネガ</t>
    </rPh>
    <phoneticPr fontId="9"/>
  </si>
  <si>
    <t>※　「調製」については、２種類以上の調製を行っているときは、重複して記入願います。</t>
    <rPh sb="3" eb="5">
      <t>チョウセイ</t>
    </rPh>
    <rPh sb="13" eb="15">
      <t>シュルイ</t>
    </rPh>
    <rPh sb="15" eb="17">
      <t>イジョウ</t>
    </rPh>
    <rPh sb="18" eb="20">
      <t>チョウセイ</t>
    </rPh>
    <rPh sb="21" eb="22">
      <t>オコナ</t>
    </rPh>
    <rPh sb="30" eb="32">
      <t>チョウフク</t>
    </rPh>
    <rPh sb="34" eb="36">
      <t>キニュウ</t>
    </rPh>
    <rPh sb="36" eb="37">
      <t>ネガ</t>
    </rPh>
    <phoneticPr fontId="9"/>
  </si>
  <si>
    <t>※　数値については、整数で記入願います。</t>
    <rPh sb="2" eb="4">
      <t>スウチ</t>
    </rPh>
    <rPh sb="10" eb="12">
      <t>セイスウ</t>
    </rPh>
    <rPh sb="13" eb="15">
      <t>キニュウ</t>
    </rPh>
    <rPh sb="15" eb="16">
      <t>ネガ</t>
    </rPh>
    <phoneticPr fontId="1"/>
  </si>
  <si>
    <t>※　作付面積のうち、田作について記載願います。</t>
    <rPh sb="2" eb="4">
      <t>サクツケ</t>
    </rPh>
    <rPh sb="4" eb="6">
      <t>メンセキ</t>
    </rPh>
    <rPh sb="10" eb="12">
      <t>タサク</t>
    </rPh>
    <rPh sb="16" eb="18">
      <t>キサイ</t>
    </rPh>
    <rPh sb="18" eb="19">
      <t>ネガ</t>
    </rPh>
    <phoneticPr fontId="1"/>
  </si>
  <si>
    <t>※　「営農排水対策」の内訳については、２種以上の対策を実施した場合は、重複して記載願います。</t>
    <rPh sb="3" eb="5">
      <t>エイノウ</t>
    </rPh>
    <rPh sb="5" eb="7">
      <t>ハイスイ</t>
    </rPh>
    <rPh sb="7" eb="9">
      <t>タイサク</t>
    </rPh>
    <rPh sb="11" eb="13">
      <t>ウチワケ</t>
    </rPh>
    <rPh sb="20" eb="21">
      <t>シュ</t>
    </rPh>
    <rPh sb="21" eb="23">
      <t>イジョウ</t>
    </rPh>
    <rPh sb="24" eb="26">
      <t>タイサク</t>
    </rPh>
    <rPh sb="27" eb="29">
      <t>ジッシ</t>
    </rPh>
    <rPh sb="31" eb="33">
      <t>バアイ</t>
    </rPh>
    <rPh sb="35" eb="37">
      <t>チョウフク</t>
    </rPh>
    <rPh sb="39" eb="41">
      <t>キサイ</t>
    </rPh>
    <rPh sb="41" eb="42">
      <t>ネガ</t>
    </rPh>
    <phoneticPr fontId="1"/>
  </si>
  <si>
    <t>※　数値については、小数点1位まで記入願います。</t>
    <rPh sb="2" eb="4">
      <t>スウチ</t>
    </rPh>
    <rPh sb="10" eb="13">
      <t>ショウスウテン</t>
    </rPh>
    <rPh sb="14" eb="15">
      <t>イ</t>
    </rPh>
    <rPh sb="17" eb="19">
      <t>キニュウ</t>
    </rPh>
    <rPh sb="19" eb="20">
      <t>ネガ</t>
    </rPh>
    <phoneticPr fontId="9"/>
  </si>
  <si>
    <t>※　「小畦立て栽培」の欄には、代かきハローを利用した畝立て播種栽培の面積を記入願います。</t>
    <rPh sb="3" eb="4">
      <t>ショウ</t>
    </rPh>
    <rPh sb="4" eb="5">
      <t>ケイ</t>
    </rPh>
    <rPh sb="5" eb="6">
      <t>タ</t>
    </rPh>
    <rPh sb="7" eb="9">
      <t>サイバイ</t>
    </rPh>
    <rPh sb="11" eb="12">
      <t>ラン</t>
    </rPh>
    <rPh sb="15" eb="16">
      <t>シロ</t>
    </rPh>
    <rPh sb="22" eb="24">
      <t>リヨウ</t>
    </rPh>
    <rPh sb="26" eb="27">
      <t>ウネ</t>
    </rPh>
    <rPh sb="27" eb="28">
      <t>タ</t>
    </rPh>
    <rPh sb="29" eb="31">
      <t>ハシュ</t>
    </rPh>
    <rPh sb="31" eb="33">
      <t>サイバイ</t>
    </rPh>
    <rPh sb="34" eb="36">
      <t>メンセキ</t>
    </rPh>
    <rPh sb="37" eb="39">
      <t>キニュウ</t>
    </rPh>
    <rPh sb="39" eb="40">
      <t>ネガ</t>
    </rPh>
    <phoneticPr fontId="9"/>
  </si>
  <si>
    <t>（うち、数量払対象数量）</t>
    <rPh sb="4" eb="6">
      <t>スウリョウ</t>
    </rPh>
    <rPh sb="6" eb="7">
      <t>バラ</t>
    </rPh>
    <rPh sb="7" eb="9">
      <t>タイショウ</t>
    </rPh>
    <rPh sb="9" eb="11">
      <t>スウリョウ</t>
    </rPh>
    <phoneticPr fontId="9"/>
  </si>
  <si>
    <t>うち小畦
立て播種</t>
    <rPh sb="2" eb="3">
      <t>コ</t>
    </rPh>
    <rPh sb="3" eb="4">
      <t>アゼ</t>
    </rPh>
    <rPh sb="5" eb="6">
      <t>ダ</t>
    </rPh>
    <rPh sb="7" eb="9">
      <t>ハシュ</t>
    </rPh>
    <phoneticPr fontId="9"/>
  </si>
  <si>
    <t>うち不耕起狭畦密植
栽培(ha)</t>
    <rPh sb="2" eb="5">
      <t>フコウキ</t>
    </rPh>
    <rPh sb="5" eb="7">
      <t>キョウケイ</t>
    </rPh>
    <rPh sb="7" eb="9">
      <t>ミッショク</t>
    </rPh>
    <rPh sb="10" eb="12">
      <t>サイバイ</t>
    </rPh>
    <phoneticPr fontId="9"/>
  </si>
  <si>
    <t>※　「耕うん同時畝立て播種栽培」の欄には、アップカットロータリを利用した耕うん同時畝立て播種栽培の面積を記入願います。</t>
    <rPh sb="3" eb="4">
      <t>コウ</t>
    </rPh>
    <rPh sb="6" eb="8">
      <t>ドウジ</t>
    </rPh>
    <rPh sb="8" eb="9">
      <t>ウネ</t>
    </rPh>
    <rPh sb="9" eb="10">
      <t>タ</t>
    </rPh>
    <rPh sb="11" eb="13">
      <t>ハシュ</t>
    </rPh>
    <rPh sb="13" eb="15">
      <t>サイバイ</t>
    </rPh>
    <rPh sb="17" eb="18">
      <t>ラン</t>
    </rPh>
    <rPh sb="32" eb="34">
      <t>リヨウ</t>
    </rPh>
    <rPh sb="36" eb="37">
      <t>コウ</t>
    </rPh>
    <rPh sb="39" eb="41">
      <t>ドウジ</t>
    </rPh>
    <rPh sb="41" eb="42">
      <t>ウネ</t>
    </rPh>
    <rPh sb="42" eb="43">
      <t>タ</t>
    </rPh>
    <rPh sb="44" eb="46">
      <t>ハシュ</t>
    </rPh>
    <rPh sb="46" eb="48">
      <t>サイバイ</t>
    </rPh>
    <rPh sb="49" eb="51">
      <t>メンセキ</t>
    </rPh>
    <rPh sb="52" eb="54">
      <t>キニュウ</t>
    </rPh>
    <rPh sb="54" eb="55">
      <t>ネガ</t>
    </rPh>
    <phoneticPr fontId="9"/>
  </si>
  <si>
    <t>いわき</t>
  </si>
  <si>
    <t>相双</t>
    <rPh sb="0" eb="1">
      <t>ソウ</t>
    </rPh>
    <rPh sb="1" eb="2">
      <t>ソウ</t>
    </rPh>
    <phoneticPr fontId="11"/>
  </si>
  <si>
    <t>南会津</t>
    <rPh sb="0" eb="3">
      <t>ミナミアイヅ</t>
    </rPh>
    <phoneticPr fontId="11"/>
  </si>
  <si>
    <t>県南</t>
    <rPh sb="0" eb="2">
      <t>ケンナン</t>
    </rPh>
    <phoneticPr fontId="11"/>
  </si>
  <si>
    <t>県内団地合計</t>
    <rPh sb="0" eb="2">
      <t>ケンナイ</t>
    </rPh>
    <rPh sb="2" eb="4">
      <t>ダンチ</t>
    </rPh>
    <rPh sb="4" eb="6">
      <t>ゴウケイ</t>
    </rPh>
    <phoneticPr fontId="9"/>
  </si>
  <si>
    <t>3等</t>
    <rPh sb="1" eb="2">
      <t>トウ</t>
    </rPh>
    <phoneticPr fontId="9"/>
  </si>
  <si>
    <t>2等</t>
    <rPh sb="1" eb="2">
      <t>トウ</t>
    </rPh>
    <phoneticPr fontId="9"/>
  </si>
  <si>
    <t>1等</t>
    <rPh sb="1" eb="2">
      <t>トウ</t>
    </rPh>
    <phoneticPr fontId="9"/>
  </si>
  <si>
    <t>（ｔ）</t>
    <phoneticPr fontId="9"/>
  </si>
  <si>
    <t>計</t>
    <rPh sb="0" eb="1">
      <t>ケイ</t>
    </rPh>
    <phoneticPr fontId="11"/>
  </si>
  <si>
    <t>畑作</t>
    <rPh sb="0" eb="2">
      <t>ハタサク</t>
    </rPh>
    <phoneticPr fontId="11"/>
  </si>
  <si>
    <t>田作</t>
    <rPh sb="0" eb="2">
      <t>タサク</t>
    </rPh>
    <phoneticPr fontId="11"/>
  </si>
  <si>
    <t>経営所得安定対策対象数量（ｔ）</t>
    <rPh sb="0" eb="2">
      <t>ケイエイ</t>
    </rPh>
    <rPh sb="2" eb="4">
      <t>ショトク</t>
    </rPh>
    <rPh sb="4" eb="6">
      <t>アンテイ</t>
    </rPh>
    <rPh sb="6" eb="8">
      <t>タイサク</t>
    </rPh>
    <rPh sb="8" eb="10">
      <t>タイショウ</t>
    </rPh>
    <rPh sb="10" eb="12">
      <t>スウリョウ</t>
    </rPh>
    <phoneticPr fontId="9"/>
  </si>
  <si>
    <t>未検査
（ｔ）</t>
    <rPh sb="0" eb="3">
      <t>ミケンサ</t>
    </rPh>
    <phoneticPr fontId="9"/>
  </si>
  <si>
    <t>農産物検査実績（ｔ）</t>
    <rPh sb="0" eb="3">
      <t>ノウサンブツ</t>
    </rPh>
    <rPh sb="3" eb="5">
      <t>ケンサ</t>
    </rPh>
    <rPh sb="5" eb="7">
      <t>ジッセキ</t>
    </rPh>
    <phoneticPr fontId="9"/>
  </si>
  <si>
    <t>作付面積(ha)</t>
    <rPh sb="0" eb="2">
      <t>サクツケ</t>
    </rPh>
    <rPh sb="2" eb="4">
      <t>メンセキ</t>
    </rPh>
    <phoneticPr fontId="11"/>
  </si>
  <si>
    <t>生産量</t>
    <rPh sb="0" eb="3">
      <t>セイサンリョウ</t>
    </rPh>
    <phoneticPr fontId="9"/>
  </si>
  <si>
    <t>団地数</t>
    <rPh sb="0" eb="2">
      <t>ダンチ</t>
    </rPh>
    <rPh sb="2" eb="3">
      <t>スウ</t>
    </rPh>
    <phoneticPr fontId="11"/>
  </si>
  <si>
    <t>※　「乾燥法別面積」の各々の合計は、「作付面積」と整合させる。なお、「作付面積」と合致しない場合は、備考欄に理由を記入する。</t>
    <rPh sb="3" eb="6">
      <t>カンソウホウ</t>
    </rPh>
    <rPh sb="6" eb="7">
      <t>ベツ</t>
    </rPh>
    <rPh sb="7" eb="9">
      <t>メンセキ</t>
    </rPh>
    <rPh sb="11" eb="13">
      <t>オノオノ</t>
    </rPh>
    <rPh sb="14" eb="16">
      <t>ゴウケイ</t>
    </rPh>
    <rPh sb="19" eb="23">
      <t>サクツケメンセキ</t>
    </rPh>
    <rPh sb="25" eb="27">
      <t>セイゴウ</t>
    </rPh>
    <rPh sb="35" eb="39">
      <t>サクツケメンセキ</t>
    </rPh>
    <rPh sb="41" eb="43">
      <t>ガッチ</t>
    </rPh>
    <rPh sb="46" eb="48">
      <t>バアイ</t>
    </rPh>
    <rPh sb="50" eb="53">
      <t>ビコウラン</t>
    </rPh>
    <rPh sb="54" eb="56">
      <t>リユウ</t>
    </rPh>
    <rPh sb="57" eb="59">
      <t>キニュウ</t>
    </rPh>
    <phoneticPr fontId="9"/>
  </si>
  <si>
    <t>　本暗きょ施工済</t>
    <rPh sb="1" eb="2">
      <t>ホン</t>
    </rPh>
    <rPh sb="2" eb="3">
      <t>アン</t>
    </rPh>
    <rPh sb="5" eb="7">
      <t>セコウ</t>
    </rPh>
    <rPh sb="7" eb="8">
      <t>ズミ</t>
    </rPh>
    <phoneticPr fontId="3"/>
  </si>
  <si>
    <t>地下水位</t>
    <rPh sb="0" eb="2">
      <t>チカ</t>
    </rPh>
    <rPh sb="2" eb="4">
      <t>スイイ</t>
    </rPh>
    <phoneticPr fontId="1"/>
  </si>
  <si>
    <t>システム</t>
    <phoneticPr fontId="1"/>
  </si>
  <si>
    <t>（FOEAS）</t>
    <phoneticPr fontId="1"/>
  </si>
  <si>
    <t>(ha)</t>
    <phoneticPr fontId="9"/>
  </si>
  <si>
    <t>(ha)</t>
    <phoneticPr fontId="9"/>
  </si>
  <si>
    <t>かん水実施面積</t>
    <rPh sb="2" eb="3">
      <t>スイ</t>
    </rPh>
    <rPh sb="3" eb="5">
      <t>ジッシ</t>
    </rPh>
    <rPh sb="5" eb="7">
      <t>メンセキ</t>
    </rPh>
    <phoneticPr fontId="9"/>
  </si>
  <si>
    <t>　ビーン
　ハーベスタ</t>
    <phoneticPr fontId="9"/>
  </si>
  <si>
    <t>　開花期</t>
    <rPh sb="1" eb="4">
      <t>カイカキ</t>
    </rPh>
    <phoneticPr fontId="9"/>
  </si>
  <si>
    <t>※　数値については、東北農政局福島県拠点の公表数値と整合性を図ってください。</t>
    <rPh sb="2" eb="4">
      <t>スウチ</t>
    </rPh>
    <rPh sb="10" eb="12">
      <t>トウホク</t>
    </rPh>
    <rPh sb="12" eb="15">
      <t>ノウセイキョク</t>
    </rPh>
    <rPh sb="15" eb="17">
      <t>フクシマ</t>
    </rPh>
    <rPh sb="17" eb="18">
      <t>ケン</t>
    </rPh>
    <rPh sb="18" eb="20">
      <t>キョテン</t>
    </rPh>
    <rPh sb="21" eb="23">
      <t>コウヒョウ</t>
    </rPh>
    <rPh sb="23" eb="25">
      <t>スウチ</t>
    </rPh>
    <rPh sb="26" eb="28">
      <t>セイゴウ</t>
    </rPh>
    <rPh sb="28" eb="29">
      <t>セイ</t>
    </rPh>
    <rPh sb="30" eb="31">
      <t>ハカ</t>
    </rPh>
    <phoneticPr fontId="3"/>
  </si>
  <si>
    <t>普通+特定
加工合計</t>
    <phoneticPr fontId="9"/>
  </si>
  <si>
    <t>あやこがね</t>
    <phoneticPr fontId="9"/>
  </si>
  <si>
    <t>おおすず</t>
    <phoneticPr fontId="9"/>
  </si>
  <si>
    <t>タチナガハ</t>
    <phoneticPr fontId="9"/>
  </si>
  <si>
    <t>ふくいぶき</t>
    <phoneticPr fontId="9"/>
  </si>
  <si>
    <t>コスズ</t>
    <phoneticPr fontId="9"/>
  </si>
  <si>
    <t>品　種</t>
    <rPh sb="0" eb="1">
      <t>ヒン</t>
    </rPh>
    <rPh sb="2" eb="3">
      <t>タネ</t>
    </rPh>
    <phoneticPr fontId="9"/>
  </si>
  <si>
    <t>計</t>
    <rPh sb="0" eb="1">
      <t>ケイ</t>
    </rPh>
    <phoneticPr fontId="9"/>
  </si>
  <si>
    <t>大　粒</t>
    <rPh sb="0" eb="1">
      <t>ダイ</t>
    </rPh>
    <rPh sb="2" eb="3">
      <t>ツブ</t>
    </rPh>
    <phoneticPr fontId="9"/>
  </si>
  <si>
    <t>中　粒</t>
    <rPh sb="0" eb="1">
      <t>ナカ</t>
    </rPh>
    <rPh sb="2" eb="3">
      <t>ツブ</t>
    </rPh>
    <phoneticPr fontId="9"/>
  </si>
  <si>
    <t>小　粒</t>
    <rPh sb="0" eb="1">
      <t>コ</t>
    </rPh>
    <rPh sb="2" eb="3">
      <t>ツブ</t>
    </rPh>
    <phoneticPr fontId="9"/>
  </si>
  <si>
    <t>（１）県計</t>
    <rPh sb="3" eb="5">
      <t>ケンケイ</t>
    </rPh>
    <phoneticPr fontId="9"/>
  </si>
  <si>
    <t>（２）品種別検査数量</t>
    <rPh sb="3" eb="6">
      <t>ヒンシュベツ</t>
    </rPh>
    <rPh sb="6" eb="8">
      <t>ケンサ</t>
    </rPh>
    <rPh sb="8" eb="10">
      <t>スウリョウ</t>
    </rPh>
    <phoneticPr fontId="9"/>
  </si>
  <si>
    <t>里のほほえみ</t>
    <rPh sb="0" eb="1">
      <t>サト</t>
    </rPh>
    <phoneticPr fontId="3"/>
  </si>
  <si>
    <t>田作</t>
    <rPh sb="0" eb="1">
      <t>タ</t>
    </rPh>
    <rPh sb="1" eb="2">
      <t>サク</t>
    </rPh>
    <phoneticPr fontId="9"/>
  </si>
  <si>
    <t>畑作</t>
    <rPh sb="0" eb="2">
      <t>ハタサク</t>
    </rPh>
    <phoneticPr fontId="9"/>
  </si>
  <si>
    <t>連作</t>
    <rPh sb="0" eb="2">
      <t>レンサク</t>
    </rPh>
    <phoneticPr fontId="9"/>
  </si>
  <si>
    <t>単作</t>
    <rPh sb="0" eb="2">
      <t>タンサク</t>
    </rPh>
    <phoneticPr fontId="9"/>
  </si>
  <si>
    <t>田作
合計</t>
    <rPh sb="0" eb="2">
      <t>タサク</t>
    </rPh>
    <rPh sb="3" eb="5">
      <t>ゴウケイ</t>
    </rPh>
    <phoneticPr fontId="9"/>
  </si>
  <si>
    <t>畑作
合計</t>
    <rPh sb="0" eb="2">
      <t>ハタサク</t>
    </rPh>
    <rPh sb="3" eb="5">
      <t>ゴウケイ</t>
    </rPh>
    <phoneticPr fontId="9"/>
  </si>
  <si>
    <t>２年
３作</t>
    <rPh sb="1" eb="2">
      <t>ネン</t>
    </rPh>
    <rPh sb="4" eb="5">
      <t>サク</t>
    </rPh>
    <phoneticPr fontId="9"/>
  </si>
  <si>
    <t>１年
２作</t>
    <rPh sb="1" eb="2">
      <t>ネン</t>
    </rPh>
    <rPh sb="4" eb="5">
      <t>サク</t>
    </rPh>
    <phoneticPr fontId="9"/>
  </si>
  <si>
    <t>（１）栽培管理状況</t>
    <rPh sb="3" eb="5">
      <t>サイバイ</t>
    </rPh>
    <rPh sb="5" eb="7">
      <t>カンリ</t>
    </rPh>
    <rPh sb="7" eb="9">
      <t>ジョウキョウ</t>
    </rPh>
    <phoneticPr fontId="9"/>
  </si>
  <si>
    <t>（２）輪作体系別面積</t>
    <rPh sb="3" eb="5">
      <t>リンサク</t>
    </rPh>
    <rPh sb="5" eb="7">
      <t>タイケイ</t>
    </rPh>
    <rPh sb="7" eb="8">
      <t>ベツ</t>
    </rPh>
    <rPh sb="8" eb="10">
      <t>メンセキ</t>
    </rPh>
    <phoneticPr fontId="9"/>
  </si>
  <si>
    <t>縦型循環式乾燥機</t>
    <rPh sb="0" eb="2">
      <t>タテガタ</t>
    </rPh>
    <rPh sb="2" eb="4">
      <t>ジュンカン</t>
    </rPh>
    <rPh sb="4" eb="5">
      <t>シキ</t>
    </rPh>
    <rPh sb="5" eb="8">
      <t>カンソウキ</t>
    </rPh>
    <phoneticPr fontId="9"/>
  </si>
  <si>
    <t>色彩選別機</t>
    <rPh sb="0" eb="2">
      <t>シキサイ</t>
    </rPh>
    <rPh sb="2" eb="5">
      <t>センベツキ</t>
    </rPh>
    <phoneticPr fontId="9"/>
  </si>
  <si>
    <t>ビーンクリーナー（乾式）</t>
    <rPh sb="9" eb="11">
      <t>カンシキ</t>
    </rPh>
    <phoneticPr fontId="9"/>
  </si>
  <si>
    <t>縦型循環式乾燥機</t>
    <rPh sb="0" eb="2">
      <t>タテガタ</t>
    </rPh>
    <rPh sb="2" eb="5">
      <t>ジュンカンシキ</t>
    </rPh>
    <rPh sb="5" eb="8">
      <t>カンソウキ</t>
    </rPh>
    <phoneticPr fontId="9"/>
  </si>
  <si>
    <t>ドライデポ型乾燥機</t>
    <rPh sb="5" eb="6">
      <t>ガタ</t>
    </rPh>
    <rPh sb="6" eb="9">
      <t>カンソウキ</t>
    </rPh>
    <phoneticPr fontId="9"/>
  </si>
  <si>
    <t>粒径選別機</t>
    <rPh sb="0" eb="2">
      <t>リュウケイ</t>
    </rPh>
    <rPh sb="2" eb="5">
      <t>センベツキ</t>
    </rPh>
    <phoneticPr fontId="9"/>
  </si>
  <si>
    <t>乾燥機</t>
    <rPh sb="0" eb="3">
      <t>カンソウキ</t>
    </rPh>
    <phoneticPr fontId="9"/>
  </si>
  <si>
    <t>会津若松市</t>
  </si>
  <si>
    <t>循環型乾燥機</t>
    <rPh sb="0" eb="3">
      <t>ジュンカンガタ</t>
    </rPh>
    <rPh sb="3" eb="6">
      <t>カンソウキ</t>
    </rPh>
    <phoneticPr fontId="9"/>
  </si>
  <si>
    <t>ビーンクリーナー（湿式）</t>
    <rPh sb="9" eb="11">
      <t>シッシキ</t>
    </rPh>
    <phoneticPr fontId="9"/>
  </si>
  <si>
    <t>傾斜選別機</t>
    <rPh sb="0" eb="2">
      <t>ケイシャ</t>
    </rPh>
    <rPh sb="2" eb="5">
      <t>センベツキ</t>
    </rPh>
    <phoneticPr fontId="9"/>
  </si>
  <si>
    <t>主要な導入品種</t>
    <rPh sb="0" eb="2">
      <t>シュヨウ</t>
    </rPh>
    <rPh sb="3" eb="5">
      <t>ドウニュウ</t>
    </rPh>
    <rPh sb="5" eb="7">
      <t>ヒンシュ</t>
    </rPh>
    <phoneticPr fontId="11"/>
  </si>
  <si>
    <t>県　　計</t>
    <rPh sb="0" eb="1">
      <t>ケン</t>
    </rPh>
    <rPh sb="3" eb="4">
      <t>ケイ</t>
    </rPh>
    <phoneticPr fontId="3"/>
  </si>
  <si>
    <t>会　　津</t>
    <rPh sb="0" eb="1">
      <t>カイ</t>
    </rPh>
    <rPh sb="3" eb="4">
      <t>ツ</t>
    </rPh>
    <phoneticPr fontId="3"/>
  </si>
  <si>
    <t>中 通 り</t>
    <rPh sb="0" eb="1">
      <t>ナカ</t>
    </rPh>
    <rPh sb="2" eb="3">
      <t>ツウ</t>
    </rPh>
    <phoneticPr fontId="3"/>
  </si>
  <si>
    <t>浜 通 り</t>
    <rPh sb="0" eb="1">
      <t>ハマ</t>
    </rPh>
    <rPh sb="2" eb="3">
      <t>トオ</t>
    </rPh>
    <phoneticPr fontId="3"/>
  </si>
  <si>
    <t>福 島 市</t>
  </si>
  <si>
    <t>川 俣 町</t>
  </si>
  <si>
    <t>伊 達 市</t>
    <rPh sb="0" eb="1">
      <t>イ</t>
    </rPh>
    <rPh sb="2" eb="3">
      <t>タチ</t>
    </rPh>
    <rPh sb="4" eb="5">
      <t>シ</t>
    </rPh>
    <phoneticPr fontId="17"/>
  </si>
  <si>
    <t>桑 折 町</t>
  </si>
  <si>
    <t>国 見 町</t>
  </si>
  <si>
    <t>二 本 松 市</t>
  </si>
  <si>
    <t>本 宮 市</t>
    <rPh sb="0" eb="1">
      <t>ホン</t>
    </rPh>
    <rPh sb="2" eb="3">
      <t>ミヤ</t>
    </rPh>
    <rPh sb="4" eb="5">
      <t>シ</t>
    </rPh>
    <phoneticPr fontId="17"/>
  </si>
  <si>
    <t>大 玉 村</t>
  </si>
  <si>
    <t>小　計</t>
  </si>
  <si>
    <t>小　計</t>
    <rPh sb="0" eb="1">
      <t>ショウ</t>
    </rPh>
    <rPh sb="2" eb="3">
      <t>ケイ</t>
    </rPh>
    <phoneticPr fontId="3"/>
  </si>
  <si>
    <t>郡 山 市</t>
    <rPh sb="0" eb="1">
      <t>グン</t>
    </rPh>
    <rPh sb="2" eb="3">
      <t>ヤマ</t>
    </rPh>
    <rPh sb="4" eb="5">
      <t>シ</t>
    </rPh>
    <phoneticPr fontId="17"/>
  </si>
  <si>
    <t>田 村 市</t>
    <rPh sb="0" eb="1">
      <t>タ</t>
    </rPh>
    <rPh sb="2" eb="3">
      <t>ムラ</t>
    </rPh>
    <rPh sb="4" eb="5">
      <t>シ</t>
    </rPh>
    <phoneticPr fontId="17"/>
  </si>
  <si>
    <t>三 春 町</t>
  </si>
  <si>
    <t>小 野 町</t>
  </si>
  <si>
    <t>須 賀 川 市</t>
  </si>
  <si>
    <t>鏡 石 町</t>
  </si>
  <si>
    <t>天 栄 村</t>
  </si>
  <si>
    <t>石 川 町</t>
  </si>
  <si>
    <t>玉 川 村</t>
  </si>
  <si>
    <t>平 田 村</t>
  </si>
  <si>
    <t>浅 川 町</t>
  </si>
  <si>
    <t>古 殿 町</t>
  </si>
  <si>
    <t>白 河 市</t>
  </si>
  <si>
    <t>西 郷 村</t>
  </si>
  <si>
    <t>泉 崎 村</t>
  </si>
  <si>
    <t>中 島 村</t>
  </si>
  <si>
    <t>矢 吹 町</t>
  </si>
  <si>
    <t>棚 倉 町</t>
  </si>
  <si>
    <t>矢 祭 町</t>
  </si>
  <si>
    <t>塙   町</t>
  </si>
  <si>
    <t>鮫 川 村</t>
  </si>
  <si>
    <t>磐 梯 町</t>
  </si>
  <si>
    <t>猪 苗 代 町</t>
  </si>
  <si>
    <t>喜 多 方 市</t>
  </si>
  <si>
    <t>北 塩 原 村</t>
  </si>
  <si>
    <t>西 会 津 町</t>
  </si>
  <si>
    <t>会津坂下町</t>
  </si>
  <si>
    <t>湯 川 村</t>
  </si>
  <si>
    <t>柳 津 町</t>
  </si>
  <si>
    <t>三 島 町</t>
  </si>
  <si>
    <t>金 山 町</t>
  </si>
  <si>
    <t>昭 和 村</t>
  </si>
  <si>
    <t>会津美里町</t>
    <rPh sb="0" eb="2">
      <t>アイヅ</t>
    </rPh>
    <rPh sb="2" eb="3">
      <t>ビ</t>
    </rPh>
    <rPh sb="3" eb="4">
      <t>サト</t>
    </rPh>
    <rPh sb="4" eb="5">
      <t>マチ</t>
    </rPh>
    <phoneticPr fontId="17"/>
  </si>
  <si>
    <t>只 見 町</t>
  </si>
  <si>
    <t>南 会 津 町</t>
    <rPh sb="0" eb="1">
      <t>ミナミ</t>
    </rPh>
    <rPh sb="2" eb="3">
      <t>カイ</t>
    </rPh>
    <rPh sb="4" eb="5">
      <t>ツ</t>
    </rPh>
    <rPh sb="6" eb="7">
      <t>マチ</t>
    </rPh>
    <phoneticPr fontId="17"/>
  </si>
  <si>
    <t>相 馬 市</t>
  </si>
  <si>
    <t>南 相 馬 市</t>
    <rPh sb="0" eb="1">
      <t>ミナミ</t>
    </rPh>
    <rPh sb="2" eb="3">
      <t>ソウ</t>
    </rPh>
    <rPh sb="4" eb="5">
      <t>ウマ</t>
    </rPh>
    <rPh sb="6" eb="7">
      <t>シ</t>
    </rPh>
    <phoneticPr fontId="17"/>
  </si>
  <si>
    <t>新 地 町</t>
  </si>
  <si>
    <t>飯 舘 村</t>
  </si>
  <si>
    <t>広 野 町</t>
  </si>
  <si>
    <t>楢 葉 町</t>
  </si>
  <si>
    <t>富 岡 町</t>
  </si>
  <si>
    <t>川 内 村</t>
  </si>
  <si>
    <t>大 熊 町</t>
  </si>
  <si>
    <t>双 葉 町</t>
  </si>
  <si>
    <t>浪 江 町</t>
  </si>
  <si>
    <t>葛 尾 村</t>
  </si>
  <si>
    <t>い わ き 市</t>
    <rPh sb="6" eb="7">
      <t>シ</t>
    </rPh>
    <phoneticPr fontId="4"/>
  </si>
  <si>
    <t>檜 枝 岐 村</t>
    <rPh sb="0" eb="1">
      <t>ヒノキ</t>
    </rPh>
    <rPh sb="2" eb="3">
      <t>エダ</t>
    </rPh>
    <rPh sb="4" eb="5">
      <t>チマタ</t>
    </rPh>
    <rPh sb="6" eb="7">
      <t>ムラ</t>
    </rPh>
    <phoneticPr fontId="3"/>
  </si>
  <si>
    <t>下 郷 町</t>
    <rPh sb="0" eb="1">
      <t>シタ</t>
    </rPh>
    <rPh sb="2" eb="3">
      <t>ゴウ</t>
    </rPh>
    <rPh sb="4" eb="5">
      <t>マチ</t>
    </rPh>
    <phoneticPr fontId="3"/>
  </si>
  <si>
    <t>里のほほえみ</t>
    <rPh sb="0" eb="1">
      <t>サト</t>
    </rPh>
    <phoneticPr fontId="9"/>
  </si>
  <si>
    <t>３年
４作</t>
    <rPh sb="1" eb="2">
      <t>ネン</t>
    </rPh>
    <rPh sb="4" eb="5">
      <t>サク</t>
    </rPh>
    <phoneticPr fontId="9"/>
  </si>
  <si>
    <t>　手刈り
　刈払機</t>
    <rPh sb="1" eb="2">
      <t>テ</t>
    </rPh>
    <rPh sb="2" eb="3">
      <t>ガ</t>
    </rPh>
    <rPh sb="6" eb="7">
      <t>カリ</t>
    </rPh>
    <rPh sb="7" eb="8">
      <t>バライ</t>
    </rPh>
    <rPh sb="8" eb="9">
      <t>キ</t>
    </rPh>
    <phoneticPr fontId="9"/>
  </si>
  <si>
    <t>無人航空機</t>
    <rPh sb="0" eb="2">
      <t>ムジン</t>
    </rPh>
    <rPh sb="2" eb="5">
      <t>コウクウキ</t>
    </rPh>
    <phoneticPr fontId="9"/>
  </si>
  <si>
    <t>管理機
利用</t>
    <rPh sb="0" eb="2">
      <t>カンリ</t>
    </rPh>
    <rPh sb="2" eb="3">
      <t>キ</t>
    </rPh>
    <rPh sb="4" eb="6">
      <t>リヨウ</t>
    </rPh>
    <phoneticPr fontId="9"/>
  </si>
  <si>
    <t>タチナガハ</t>
    <phoneticPr fontId="3"/>
  </si>
  <si>
    <t>ふくいぶき</t>
    <phoneticPr fontId="3"/>
  </si>
  <si>
    <t>調整作業は国見町で実施</t>
    <rPh sb="0" eb="2">
      <t>チョウセイ</t>
    </rPh>
    <rPh sb="2" eb="4">
      <t>サギョウ</t>
    </rPh>
    <rPh sb="5" eb="8">
      <t>クニミマチ</t>
    </rPh>
    <rPh sb="9" eb="11">
      <t>ジッシ</t>
    </rPh>
    <phoneticPr fontId="9"/>
  </si>
  <si>
    <t>令和元年実績</t>
    <rPh sb="0" eb="2">
      <t>レイワ</t>
    </rPh>
    <rPh sb="2" eb="3">
      <t>ガン</t>
    </rPh>
    <phoneticPr fontId="9"/>
  </si>
  <si>
    <t>令和２年見込</t>
    <rPh sb="0" eb="2">
      <t>レイワ</t>
    </rPh>
    <phoneticPr fontId="9"/>
  </si>
  <si>
    <t>-</t>
    <phoneticPr fontId="1"/>
  </si>
  <si>
    <t>タチナガハ、里のほほえみ</t>
    <rPh sb="6" eb="7">
      <t>サト</t>
    </rPh>
    <phoneticPr fontId="9"/>
  </si>
  <si>
    <t>タチナガハ、里のほほえみ等</t>
    <rPh sb="6" eb="7">
      <t>サト</t>
    </rPh>
    <rPh sb="12" eb="13">
      <t>トウ</t>
    </rPh>
    <phoneticPr fontId="9"/>
  </si>
  <si>
    <t xml:space="preserve">
Ｒ元年産
作付
面積</t>
    <rPh sb="2" eb="3">
      <t>ガン</t>
    </rPh>
    <rPh sb="3" eb="5">
      <t>ネンサン</t>
    </rPh>
    <rPh sb="6" eb="8">
      <t>サクツケ</t>
    </rPh>
    <rPh sb="9" eb="11">
      <t>メンセキ</t>
    </rPh>
    <phoneticPr fontId="3"/>
  </si>
  <si>
    <t xml:space="preserve">
Ｒ元年産
作付
面積</t>
    <rPh sb="2" eb="3">
      <t>ガン</t>
    </rPh>
    <rPh sb="3" eb="4">
      <t>ネン</t>
    </rPh>
    <rPh sb="4" eb="5">
      <t>サン</t>
    </rPh>
    <rPh sb="6" eb="8">
      <t>サクツケ</t>
    </rPh>
    <rPh sb="9" eb="11">
      <t>メンセキ</t>
    </rPh>
    <phoneticPr fontId="9"/>
  </si>
  <si>
    <t>Ｒ元年産
作付面積</t>
    <rPh sb="1" eb="2">
      <t>ガン</t>
    </rPh>
    <rPh sb="2" eb="4">
      <t>ネンサン</t>
    </rPh>
    <rPh sb="5" eb="7">
      <t>サクツケ</t>
    </rPh>
    <rPh sb="7" eb="9">
      <t>メンセキ</t>
    </rPh>
    <phoneticPr fontId="9"/>
  </si>
  <si>
    <t>農林
事務所</t>
    <rPh sb="0" eb="2">
      <t>ノウリン</t>
    </rPh>
    <rPh sb="3" eb="6">
      <t>ジムショ</t>
    </rPh>
    <phoneticPr fontId="11"/>
  </si>
  <si>
    <t>（ｔ）</t>
    <phoneticPr fontId="9"/>
  </si>
  <si>
    <t>タチナガハ、里のほほえみ,青ばた大豆</t>
    <rPh sb="6" eb="7">
      <t>サト</t>
    </rPh>
    <rPh sb="13" eb="14">
      <t>アオ</t>
    </rPh>
    <rPh sb="16" eb="18">
      <t>ダイズ</t>
    </rPh>
    <phoneticPr fontId="9"/>
  </si>
  <si>
    <t>タチナガハ、里のほほえみ、あやこがね等</t>
    <rPh sb="6" eb="7">
      <t>サト</t>
    </rPh>
    <rPh sb="18" eb="19">
      <t>トウ</t>
    </rPh>
    <phoneticPr fontId="9"/>
  </si>
  <si>
    <t>あやこがね、タチナガハ、里のほほえみ等</t>
    <rPh sb="12" eb="13">
      <t>サト</t>
    </rPh>
    <rPh sb="18" eb="19">
      <t>トウ</t>
    </rPh>
    <phoneticPr fontId="9"/>
  </si>
  <si>
    <t>※　記入に当たっては、１ｈａ以上の団地面積について記入した。</t>
    <rPh sb="2" eb="4">
      <t>キニュウ</t>
    </rPh>
    <rPh sb="5" eb="6">
      <t>ア</t>
    </rPh>
    <rPh sb="14" eb="16">
      <t>イジョウ</t>
    </rPh>
    <rPh sb="17" eb="19">
      <t>ダンチ</t>
    </rPh>
    <rPh sb="19" eb="21">
      <t>メンセキ</t>
    </rPh>
    <rPh sb="25" eb="27">
      <t>キニュウ</t>
    </rPh>
    <phoneticPr fontId="9"/>
  </si>
  <si>
    <t>静置式乾燥機</t>
    <rPh sb="0" eb="3">
      <t>セイチシキ</t>
    </rPh>
    <rPh sb="3" eb="6">
      <t>カンソウキ</t>
    </rPh>
    <phoneticPr fontId="9"/>
  </si>
  <si>
    <t>ビーンクリーナー</t>
    <phoneticPr fontId="9"/>
  </si>
  <si>
    <t>平型静置式乾燥機</t>
    <rPh sb="0" eb="2">
      <t>ヒラガタ</t>
    </rPh>
    <rPh sb="2" eb="5">
      <t>セイチシキ</t>
    </rPh>
    <rPh sb="5" eb="8">
      <t>カンソウキ</t>
    </rPh>
    <phoneticPr fontId="9"/>
  </si>
  <si>
    <t>平型静置式乾燥機</t>
    <rPh sb="0" eb="1">
      <t>タイラ</t>
    </rPh>
    <rPh sb="1" eb="2">
      <t>ガタ</t>
    </rPh>
    <rPh sb="2" eb="5">
      <t>セイチシキ</t>
    </rPh>
    <rPh sb="5" eb="8">
      <t>カンソウキ</t>
    </rPh>
    <phoneticPr fontId="9"/>
  </si>
  <si>
    <t>汎用遠赤外線乾燥機</t>
    <rPh sb="0" eb="2">
      <t>ハンヨウ</t>
    </rPh>
    <rPh sb="2" eb="6">
      <t>エンセキガイセン</t>
    </rPh>
    <rPh sb="6" eb="9">
      <t>カンソウキ</t>
    </rPh>
    <phoneticPr fontId="9"/>
  </si>
  <si>
    <t>ビーンクリーナー</t>
    <phoneticPr fontId="9"/>
  </si>
  <si>
    <t>縦型循環式乾燥機</t>
    <phoneticPr fontId="9"/>
  </si>
  <si>
    <t>縦型循環式遠赤外線乾燥機</t>
    <phoneticPr fontId="9"/>
  </si>
  <si>
    <t>縦型循環式遠赤外線乾燥機</t>
    <phoneticPr fontId="9"/>
  </si>
  <si>
    <t>県南</t>
    <rPh sb="0" eb="1">
      <t>ケン</t>
    </rPh>
    <rPh sb="1" eb="2">
      <t>ミナミ</t>
    </rPh>
    <phoneticPr fontId="9"/>
  </si>
  <si>
    <t>比重選別機</t>
    <rPh sb="0" eb="2">
      <t>ヒジュウ</t>
    </rPh>
    <rPh sb="2" eb="4">
      <t>センベツ</t>
    </rPh>
    <rPh sb="4" eb="5">
      <t>キ</t>
    </rPh>
    <phoneticPr fontId="9"/>
  </si>
  <si>
    <t>ビーンクリーナー</t>
    <phoneticPr fontId="9"/>
  </si>
  <si>
    <t>汎用遠赤外線乾燥機</t>
    <rPh sb="3" eb="6">
      <t>セキガイセン</t>
    </rPh>
    <phoneticPr fontId="9"/>
  </si>
  <si>
    <t>会　津</t>
    <phoneticPr fontId="9"/>
  </si>
  <si>
    <t>選別機</t>
    <rPh sb="0" eb="3">
      <t>センベツキ</t>
    </rPh>
    <phoneticPr fontId="9"/>
  </si>
  <si>
    <t>形状選別機（ベルト選別機）</t>
    <rPh sb="0" eb="2">
      <t>ケイジョウ</t>
    </rPh>
    <rPh sb="2" eb="5">
      <t>センベツキ</t>
    </rPh>
    <rPh sb="9" eb="12">
      <t>センベツキ</t>
    </rPh>
    <phoneticPr fontId="9"/>
  </si>
  <si>
    <t>粗選機</t>
    <rPh sb="0" eb="2">
      <t>ソセン</t>
    </rPh>
    <rPh sb="2" eb="3">
      <t>キ</t>
    </rPh>
    <phoneticPr fontId="9"/>
  </si>
  <si>
    <t>風力選別機</t>
    <rPh sb="0" eb="2">
      <t>フウリョク</t>
    </rPh>
    <rPh sb="2" eb="4">
      <t>センベツ</t>
    </rPh>
    <rPh sb="4" eb="5">
      <t>キ</t>
    </rPh>
    <phoneticPr fontId="9"/>
  </si>
  <si>
    <t>石抜機</t>
    <rPh sb="0" eb="1">
      <t>イシ</t>
    </rPh>
    <rPh sb="1" eb="2">
      <t>ヌ</t>
    </rPh>
    <rPh sb="2" eb="3">
      <t>キ</t>
    </rPh>
    <phoneticPr fontId="9"/>
  </si>
  <si>
    <t>ビーンクリーナー</t>
    <phoneticPr fontId="9"/>
  </si>
  <si>
    <t>静置式乾燥機</t>
    <rPh sb="0" eb="1">
      <t>セイ</t>
    </rPh>
    <rPh sb="1" eb="2">
      <t>チ</t>
    </rPh>
    <rPh sb="2" eb="3">
      <t>シキ</t>
    </rPh>
    <rPh sb="3" eb="6">
      <t>カンソウキ</t>
    </rPh>
    <phoneticPr fontId="9"/>
  </si>
  <si>
    <t>生産組織等数</t>
    <rPh sb="0" eb="2">
      <t>セイサン</t>
    </rPh>
    <rPh sb="2" eb="5">
      <t>ソシキナド</t>
    </rPh>
    <rPh sb="5" eb="6">
      <t>スウ</t>
    </rPh>
    <phoneticPr fontId="9"/>
  </si>
  <si>
    <t>加工者数</t>
    <rPh sb="0" eb="2">
      <t>カコウ</t>
    </rPh>
    <rPh sb="2" eb="3">
      <t>シャ</t>
    </rPh>
    <rPh sb="3" eb="4">
      <t>スウ</t>
    </rPh>
    <phoneticPr fontId="9"/>
  </si>
  <si>
    <t>利用量(ｔ)</t>
    <rPh sb="0" eb="2">
      <t>リヨウ</t>
    </rPh>
    <rPh sb="2" eb="3">
      <t>リョウ</t>
    </rPh>
    <phoneticPr fontId="9"/>
  </si>
  <si>
    <t>会津</t>
    <rPh sb="0" eb="2">
      <t>アイズ</t>
    </rPh>
    <phoneticPr fontId="9"/>
  </si>
  <si>
    <t>南会津</t>
    <rPh sb="0" eb="1">
      <t>ミナミ</t>
    </rPh>
    <rPh sb="1" eb="3">
      <t>アイズ</t>
    </rPh>
    <phoneticPr fontId="9"/>
  </si>
  <si>
    <t>いわき</t>
    <phoneticPr fontId="9"/>
  </si>
  <si>
    <t>５　令和元年産大豆の生産団地化の状況</t>
    <rPh sb="2" eb="5">
      <t>レイワガン</t>
    </rPh>
    <rPh sb="5" eb="7">
      <t>ネンサン</t>
    </rPh>
    <rPh sb="7" eb="9">
      <t>ダイズ</t>
    </rPh>
    <rPh sb="10" eb="12">
      <t>セイサン</t>
    </rPh>
    <rPh sb="12" eb="14">
      <t>ダンチ</t>
    </rPh>
    <rPh sb="14" eb="15">
      <t>カ</t>
    </rPh>
    <rPh sb="16" eb="18">
      <t>ジョウキョウ</t>
    </rPh>
    <phoneticPr fontId="11"/>
  </si>
  <si>
    <t>Ｒ元年新規の
取組</t>
    <rPh sb="1" eb="2">
      <t>ガン</t>
    </rPh>
    <rPh sb="2" eb="3">
      <t>ネン</t>
    </rPh>
    <rPh sb="3" eb="5">
      <t>シンキ</t>
    </rPh>
    <rPh sb="7" eb="9">
      <t>トリクミ</t>
    </rPh>
    <phoneticPr fontId="11"/>
  </si>
  <si>
    <t>Ｒ元年産</t>
    <rPh sb="1" eb="2">
      <t>ガン</t>
    </rPh>
    <rPh sb="2" eb="3">
      <t>ネン</t>
    </rPh>
    <rPh sb="3" eb="4">
      <t>サン</t>
    </rPh>
    <phoneticPr fontId="11"/>
  </si>
  <si>
    <t>Ｒ元年度
処理実績</t>
    <rPh sb="1" eb="2">
      <t>ガン</t>
    </rPh>
    <rPh sb="2" eb="4">
      <t>ネンド</t>
    </rPh>
    <rPh sb="5" eb="7">
      <t>ショリ</t>
    </rPh>
    <rPh sb="7" eb="9">
      <t>ジッセキ</t>
    </rPh>
    <phoneticPr fontId="9"/>
  </si>
  <si>
    <t>平成３０年産大豆の利用量及び主な用途</t>
    <rPh sb="0" eb="2">
      <t>ヘイセイ</t>
    </rPh>
    <rPh sb="4" eb="6">
      <t>ネンサン</t>
    </rPh>
    <rPh sb="6" eb="8">
      <t>ダイズ</t>
    </rPh>
    <rPh sb="9" eb="11">
      <t>リヨウ</t>
    </rPh>
    <rPh sb="11" eb="12">
      <t>リョウ</t>
    </rPh>
    <rPh sb="12" eb="13">
      <t>オヨ</t>
    </rPh>
    <rPh sb="14" eb="15">
      <t>オモ</t>
    </rPh>
    <rPh sb="16" eb="18">
      <t>ヨウト</t>
    </rPh>
    <phoneticPr fontId="9"/>
  </si>
  <si>
    <t>Ｒ元年産利用
見込み量</t>
    <rPh sb="1" eb="2">
      <t>ガン</t>
    </rPh>
    <rPh sb="2" eb="4">
      <t>ネンサン</t>
    </rPh>
    <rPh sb="4" eb="6">
      <t>リヨウ</t>
    </rPh>
    <rPh sb="7" eb="9">
      <t>ミコ</t>
    </rPh>
    <rPh sb="10" eb="11">
      <t>リョウ</t>
    </rPh>
    <phoneticPr fontId="9"/>
  </si>
  <si>
    <t>あやこがね、タチナガハ、
里のほほえみ等</t>
    <phoneticPr fontId="9"/>
  </si>
  <si>
    <t>㋅湿害発生</t>
    <rPh sb="1" eb="3">
      <t>シツガイ</t>
    </rPh>
    <rPh sb="3" eb="5">
      <t>ハッセイ</t>
    </rPh>
    <phoneticPr fontId="9"/>
  </si>
  <si>
    <t>①追肥なし
（基肥一発）
②台風19号で○㏊収穫不能</t>
    <rPh sb="1" eb="3">
      <t>ツイヒ</t>
    </rPh>
    <rPh sb="7" eb="9">
      <t>モトゴエ</t>
    </rPh>
    <rPh sb="9" eb="11">
      <t>イッパツ</t>
    </rPh>
    <rPh sb="14" eb="16">
      <t>タイフウ</t>
    </rPh>
    <rPh sb="18" eb="19">
      <t>ゴウ</t>
    </rPh>
    <rPh sb="22" eb="24">
      <t>シュウカク</t>
    </rPh>
    <rPh sb="24" eb="26">
      <t>フノウ</t>
    </rPh>
    <phoneticPr fontId="9"/>
  </si>
  <si>
    <t>縦型循環式遠赤外線乾燥機</t>
  </si>
  <si>
    <t>静置式乾燥機（平型）</t>
    <rPh sb="7" eb="8">
      <t>ヒラ</t>
    </rPh>
    <rPh sb="8" eb="9">
      <t>ガタ</t>
    </rPh>
    <phoneticPr fontId="9"/>
  </si>
  <si>
    <t>３　大豆の検査結果（Ｒ2年3月末現在）</t>
    <rPh sb="2" eb="4">
      <t>ダイズ</t>
    </rPh>
    <rPh sb="5" eb="7">
      <t>ケンサ</t>
    </rPh>
    <rPh sb="7" eb="9">
      <t>ケッカ</t>
    </rPh>
    <rPh sb="12" eb="13">
      <t>ネン</t>
    </rPh>
    <rPh sb="14" eb="15">
      <t>ガツ</t>
    </rPh>
    <rPh sb="15" eb="16">
      <t>マツ</t>
    </rPh>
    <rPh sb="16" eb="18">
      <t>ゲンザイ</t>
    </rPh>
    <phoneticPr fontId="9"/>
  </si>
  <si>
    <r>
      <t>普通大豆計</t>
    </r>
    <r>
      <rPr>
        <sz val="14"/>
        <rFont val="ＭＳ 明朝"/>
        <family val="1"/>
        <charset val="128"/>
      </rPr>
      <t xml:space="preserve">
(t)</t>
    </r>
    <rPh sb="0" eb="2">
      <t>フツウ</t>
    </rPh>
    <rPh sb="2" eb="4">
      <t>ダイズ</t>
    </rPh>
    <rPh sb="4" eb="5">
      <t>ケイ</t>
    </rPh>
    <phoneticPr fontId="9"/>
  </si>
  <si>
    <t>(t)</t>
    <phoneticPr fontId="9"/>
  </si>
  <si>
    <t>-</t>
    <phoneticPr fontId="9"/>
  </si>
  <si>
    <t>＊</t>
    <phoneticPr fontId="3"/>
  </si>
  <si>
    <t>＊</t>
    <phoneticPr fontId="9"/>
  </si>
  <si>
    <t>Ⅱ　大豆の部</t>
    <rPh sb="2" eb="4">
      <t>ダイズ</t>
    </rPh>
    <rPh sb="5" eb="6">
      <t>ブ</t>
    </rPh>
    <phoneticPr fontId="11"/>
  </si>
  <si>
    <r>
      <t>台風で1</t>
    </r>
    <r>
      <rPr>
        <sz val="14"/>
        <rFont val="ＭＳ 明朝"/>
        <family val="1"/>
        <charset val="128"/>
      </rPr>
      <t>ha刈取不可</t>
    </r>
    <rPh sb="0" eb="2">
      <t>タイフウ</t>
    </rPh>
    <rPh sb="6" eb="8">
      <t>カリトリ</t>
    </rPh>
    <rPh sb="8" eb="10">
      <t>フカ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</si>
</sst>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"/>
    <numFmt numFmtId="177" formatCode="0_);[Red]\(0\)"/>
    <numFmt numFmtId="178" formatCode="0.0_);[Red]\(0.0\)"/>
    <numFmt numFmtId="179" formatCode="#,##0_);[Red]\(#,##0\)"/>
    <numFmt numFmtId="180" formatCode="0;0;"/>
    <numFmt numFmtId="181" formatCode="#,##0_ "/>
    <numFmt numFmtId="182" formatCode="#,##0_ ;[Red]\-#,##0\ "/>
    <numFmt numFmtId="183" formatCode="#,##0.0_ "/>
    <numFmt numFmtId="184" formatCode="#,##0.0_);[Red]\(#,##0.0\)"/>
    <numFmt numFmtId="185" formatCode="&quot;(&quot;#.###&quot;)&quot;"/>
    <numFmt numFmtId="186" formatCode="&quot;(&quot;#.0&quot;)&quot;"/>
  </numFmts>
  <fonts count="2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2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167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8" fillId="0" borderId="2" xfId="0" applyFont="1" applyFill="1" applyBorder="1" applyAlignment="1" applyProtection="1">
      <alignment horizontal="centerContinuous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centerContinuous"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horizontal="centerContinuous" vertical="center"/>
    </xf>
    <xf numFmtId="0" fontId="6" fillId="0" borderId="9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right" vertical="center"/>
    </xf>
    <xf numFmtId="179" fontId="2" fillId="0" borderId="0" xfId="1" applyNumberFormat="1" applyFont="1" applyFill="1" applyBorder="1" applyAlignment="1" applyProtection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77" fontId="7" fillId="0" borderId="0" xfId="0" applyNumberFormat="1" applyFont="1" applyFill="1" applyBorder="1" applyAlignment="1" applyProtection="1">
      <alignment vertical="center"/>
    </xf>
    <xf numFmtId="180" fontId="8" fillId="0" borderId="0" xfId="0" applyNumberFormat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180" fontId="2" fillId="0" borderId="0" xfId="0" applyNumberFormat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 applyProtection="1">
      <alignment vertical="center"/>
    </xf>
    <xf numFmtId="38" fontId="2" fillId="0" borderId="0" xfId="1" applyFont="1" applyBorder="1" applyAlignment="1" applyProtection="1">
      <alignment vertical="center"/>
    </xf>
    <xf numFmtId="180" fontId="2" fillId="0" borderId="0" xfId="1" applyNumberFormat="1" applyFont="1" applyBorder="1" applyAlignment="1" applyProtection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4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47" xfId="0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wrapText="1"/>
    </xf>
    <xf numFmtId="0" fontId="8" fillId="0" borderId="50" xfId="0" applyFont="1" applyFill="1" applyBorder="1" applyAlignment="1" applyProtection="1">
      <alignment vertical="center" shrinkToFit="1"/>
    </xf>
    <xf numFmtId="0" fontId="8" fillId="0" borderId="47" xfId="0" applyFont="1" applyFill="1" applyBorder="1" applyAlignment="1" applyProtection="1">
      <alignment vertical="center" shrinkToFit="1"/>
    </xf>
    <xf numFmtId="0" fontId="10" fillId="0" borderId="0" xfId="0" applyFont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179" fontId="2" fillId="0" borderId="0" xfId="0" applyNumberFormat="1" applyFont="1" applyFill="1" applyBorder="1" applyAlignment="1" applyProtection="1">
      <alignment vertical="center" shrinkToFit="1"/>
    </xf>
    <xf numFmtId="179" fontId="2" fillId="0" borderId="0" xfId="0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wrapText="1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4" fillId="0" borderId="51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0" fillId="0" borderId="5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 shrinkToFit="1"/>
    </xf>
    <xf numFmtId="0" fontId="0" fillId="0" borderId="49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8" fillId="0" borderId="51" xfId="0" applyFont="1" applyFill="1" applyBorder="1" applyAlignment="1" applyProtection="1">
      <alignment vertical="center" shrinkToFit="1"/>
    </xf>
    <xf numFmtId="0" fontId="8" fillId="0" borderId="67" xfId="0" applyFont="1" applyFill="1" applyBorder="1" applyAlignment="1" applyProtection="1">
      <alignment horizontal="center" vertical="center" shrinkToFit="1"/>
    </xf>
    <xf numFmtId="0" fontId="8" fillId="0" borderId="21" xfId="0" applyFont="1" applyFill="1" applyBorder="1" applyAlignment="1" applyProtection="1">
      <alignment horizontal="center" vertical="center" shrinkToFit="1"/>
    </xf>
    <xf numFmtId="0" fontId="8" fillId="0" borderId="35" xfId="0" applyFont="1" applyFill="1" applyBorder="1" applyAlignment="1" applyProtection="1">
      <alignment horizontal="center" vertical="center" shrinkToFit="1"/>
    </xf>
    <xf numFmtId="0" fontId="8" fillId="0" borderId="68" xfId="0" applyFont="1" applyFill="1" applyBorder="1" applyAlignment="1" applyProtection="1">
      <alignment vertical="center" shrinkToFit="1"/>
    </xf>
    <xf numFmtId="0" fontId="8" fillId="0" borderId="12" xfId="0" applyFont="1" applyFill="1" applyBorder="1" applyAlignment="1" applyProtection="1">
      <alignment vertical="center" shrinkToFit="1"/>
    </xf>
    <xf numFmtId="0" fontId="8" fillId="0" borderId="69" xfId="0" applyFont="1" applyFill="1" applyBorder="1" applyAlignment="1" applyProtection="1">
      <alignment vertical="center" shrinkToFit="1"/>
    </xf>
    <xf numFmtId="0" fontId="4" fillId="0" borderId="70" xfId="0" applyFont="1" applyFill="1" applyBorder="1" applyAlignment="1" applyProtection="1">
      <alignment vertical="center" shrinkToFit="1"/>
    </xf>
    <xf numFmtId="0" fontId="8" fillId="0" borderId="71" xfId="0" applyFont="1" applyFill="1" applyBorder="1" applyAlignment="1" applyProtection="1">
      <alignment horizontal="center" vertical="center" shrinkToFit="1"/>
    </xf>
    <xf numFmtId="0" fontId="4" fillId="0" borderId="70" xfId="0" applyFont="1" applyFill="1" applyBorder="1" applyAlignment="1" applyProtection="1">
      <alignment horizontal="left" vertical="center" shrinkToFit="1"/>
    </xf>
    <xf numFmtId="0" fontId="8" fillId="0" borderId="72" xfId="0" applyFont="1" applyFill="1" applyBorder="1" applyAlignment="1" applyProtection="1">
      <alignment horizontal="center" vertical="center" shrinkToFit="1"/>
    </xf>
    <xf numFmtId="0" fontId="8" fillId="0" borderId="73" xfId="0" applyFont="1" applyFill="1" applyBorder="1" applyAlignment="1" applyProtection="1">
      <alignment horizontal="center" vertical="center" shrinkToFit="1"/>
    </xf>
    <xf numFmtId="0" fontId="8" fillId="0" borderId="31" xfId="0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/>
    <xf numFmtId="0" fontId="0" fillId="0" borderId="4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178" fontId="0" fillId="0" borderId="48" xfId="0" applyNumberFormat="1" applyFill="1" applyBorder="1" applyAlignment="1">
      <alignment horizontal="right" vertical="center" shrinkToFit="1"/>
    </xf>
    <xf numFmtId="177" fontId="0" fillId="0" borderId="48" xfId="0" applyNumberFormat="1" applyFont="1" applyFill="1" applyBorder="1" applyAlignment="1" applyProtection="1">
      <alignment vertical="center"/>
    </xf>
    <xf numFmtId="177" fontId="0" fillId="0" borderId="59" xfId="0" applyNumberFormat="1" applyFont="1" applyFill="1" applyBorder="1" applyAlignment="1" applyProtection="1">
      <alignment vertical="center" shrinkToFit="1"/>
    </xf>
    <xf numFmtId="177" fontId="0" fillId="0" borderId="87" xfId="0" applyNumberFormat="1" applyFont="1" applyFill="1" applyBorder="1" applyAlignment="1" applyProtection="1">
      <alignment horizontal="right" vertical="center"/>
    </xf>
    <xf numFmtId="177" fontId="0" fillId="0" borderId="87" xfId="1" applyNumberFormat="1" applyFont="1" applyFill="1" applyBorder="1" applyAlignment="1" applyProtection="1">
      <alignment horizontal="right" vertical="center"/>
    </xf>
    <xf numFmtId="177" fontId="0" fillId="0" borderId="88" xfId="0" applyNumberFormat="1" applyFont="1" applyFill="1" applyBorder="1" applyAlignment="1" applyProtection="1">
      <alignment horizontal="right" vertical="center" shrinkToFit="1"/>
    </xf>
    <xf numFmtId="177" fontId="0" fillId="0" borderId="48" xfId="0" applyNumberFormat="1" applyFont="1" applyFill="1" applyBorder="1" applyAlignment="1" applyProtection="1">
      <alignment horizontal="right" vertical="center"/>
    </xf>
    <xf numFmtId="177" fontId="0" fillId="0" borderId="48" xfId="1" applyNumberFormat="1" applyFont="1" applyFill="1" applyBorder="1" applyAlignment="1" applyProtection="1">
      <alignment horizontal="right" vertical="center"/>
    </xf>
    <xf numFmtId="177" fontId="0" fillId="0" borderId="59" xfId="0" applyNumberFormat="1" applyFont="1" applyFill="1" applyBorder="1" applyAlignment="1" applyProtection="1">
      <alignment horizontal="right" vertical="center" shrinkToFit="1"/>
    </xf>
    <xf numFmtId="177" fontId="0" fillId="0" borderId="3" xfId="0" applyNumberFormat="1" applyFont="1" applyFill="1" applyBorder="1" applyAlignment="1" applyProtection="1">
      <alignment horizontal="right" vertical="center"/>
    </xf>
    <xf numFmtId="177" fontId="0" fillId="0" borderId="49" xfId="0" applyNumberFormat="1" applyFont="1" applyFill="1" applyBorder="1" applyAlignment="1" applyProtection="1">
      <alignment horizontal="right" vertical="center"/>
    </xf>
    <xf numFmtId="183" fontId="0" fillId="0" borderId="4" xfId="0" applyNumberFormat="1" applyFill="1" applyBorder="1" applyAlignment="1">
      <alignment vertical="center" shrinkToFit="1"/>
    </xf>
    <xf numFmtId="183" fontId="0" fillId="0" borderId="4" xfId="0" applyNumberFormat="1" applyFill="1" applyBorder="1" applyAlignment="1">
      <alignment vertical="center"/>
    </xf>
    <xf numFmtId="183" fontId="0" fillId="0" borderId="3" xfId="0" applyNumberFormat="1" applyFill="1" applyBorder="1" applyAlignment="1">
      <alignment vertical="center" shrinkToFit="1"/>
    </xf>
    <xf numFmtId="183" fontId="0" fillId="0" borderId="3" xfId="0" applyNumberFormat="1" applyFill="1" applyBorder="1" applyAlignment="1">
      <alignment vertical="center"/>
    </xf>
    <xf numFmtId="183" fontId="0" fillId="0" borderId="55" xfId="0" applyNumberFormat="1" applyFill="1" applyBorder="1" applyAlignment="1">
      <alignment vertical="center"/>
    </xf>
    <xf numFmtId="183" fontId="0" fillId="0" borderId="55" xfId="0" applyNumberFormat="1" applyFill="1" applyBorder="1" applyAlignment="1">
      <alignment vertical="center" shrinkToFit="1"/>
    </xf>
    <xf numFmtId="177" fontId="0" fillId="0" borderId="3" xfId="0" applyNumberFormat="1" applyFont="1" applyFill="1" applyBorder="1" applyAlignment="1" applyProtection="1">
      <alignment vertical="center"/>
    </xf>
    <xf numFmtId="177" fontId="0" fillId="0" borderId="55" xfId="0" applyNumberFormat="1" applyFont="1" applyFill="1" applyBorder="1" applyAlignment="1" applyProtection="1">
      <alignment vertical="center" shrinkToFit="1"/>
    </xf>
    <xf numFmtId="177" fontId="0" fillId="0" borderId="49" xfId="0" applyNumberFormat="1" applyFont="1" applyFill="1" applyBorder="1" applyAlignment="1" applyProtection="1">
      <alignment vertical="center"/>
    </xf>
    <xf numFmtId="177" fontId="0" fillId="0" borderId="56" xfId="0" applyNumberFormat="1" applyFont="1" applyFill="1" applyBorder="1" applyAlignment="1" applyProtection="1">
      <alignment vertical="center" shrinkToFit="1"/>
    </xf>
    <xf numFmtId="0" fontId="0" fillId="0" borderId="42" xfId="0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 applyProtection="1">
      <alignment horizontal="centerContinuous" vertical="center"/>
    </xf>
    <xf numFmtId="0" fontId="0" fillId="0" borderId="38" xfId="0" applyFont="1" applyFill="1" applyBorder="1" applyAlignment="1" applyProtection="1">
      <alignment horizontal="centerContinuous" vertical="center"/>
    </xf>
    <xf numFmtId="0" fontId="0" fillId="0" borderId="6" xfId="0" applyFont="1" applyFill="1" applyBorder="1" applyAlignment="1" applyProtection="1">
      <alignment horizontal="centerContinuous" vertical="center"/>
    </xf>
    <xf numFmtId="0" fontId="0" fillId="0" borderId="23" xfId="0" applyFont="1" applyFill="1" applyBorder="1" applyAlignment="1" applyProtection="1">
      <alignment horizontal="centerContinuous" vertical="center"/>
    </xf>
    <xf numFmtId="0" fontId="0" fillId="0" borderId="90" xfId="0" applyFont="1" applyFill="1" applyBorder="1" applyAlignment="1" applyProtection="1">
      <alignment horizontal="centerContinuous" vertical="center"/>
    </xf>
    <xf numFmtId="177" fontId="0" fillId="0" borderId="55" xfId="0" applyNumberFormat="1" applyFont="1" applyFill="1" applyBorder="1" applyAlignment="1" applyProtection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179" fontId="14" fillId="0" borderId="40" xfId="0" applyNumberFormat="1" applyFont="1" applyFill="1" applyBorder="1" applyAlignment="1">
      <alignment vertical="center" wrapText="1" shrinkToFit="1"/>
    </xf>
    <xf numFmtId="179" fontId="0" fillId="0" borderId="87" xfId="1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vertical="center"/>
    </xf>
    <xf numFmtId="38" fontId="16" fillId="0" borderId="0" xfId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177" fontId="0" fillId="0" borderId="118" xfId="0" applyNumberFormat="1" applyFont="1" applyFill="1" applyBorder="1" applyAlignment="1">
      <alignment vertical="center"/>
    </xf>
    <xf numFmtId="177" fontId="0" fillId="0" borderId="118" xfId="0" applyNumberFormat="1" applyFont="1" applyFill="1" applyBorder="1" applyAlignment="1" applyProtection="1">
      <alignment vertical="center"/>
    </xf>
    <xf numFmtId="177" fontId="0" fillId="0" borderId="120" xfId="0" applyNumberFormat="1" applyFont="1" applyFill="1" applyBorder="1" applyAlignment="1" applyProtection="1">
      <alignment vertical="center"/>
    </xf>
    <xf numFmtId="177" fontId="0" fillId="0" borderId="142" xfId="0" applyNumberFormat="1" applyFont="1" applyBorder="1" applyAlignment="1">
      <alignment horizontal="right" vertical="center"/>
    </xf>
    <xf numFmtId="183" fontId="0" fillId="0" borderId="3" xfId="0" applyNumberFormat="1" applyFont="1" applyFill="1" applyBorder="1" applyAlignment="1">
      <alignment vertical="center"/>
    </xf>
    <xf numFmtId="179" fontId="0" fillId="0" borderId="154" xfId="0" applyNumberFormat="1" applyFont="1" applyFill="1" applyBorder="1" applyAlignment="1" applyProtection="1">
      <alignment horizontal="right" vertical="center" shrinkToFit="1"/>
    </xf>
    <xf numFmtId="179" fontId="0" fillId="0" borderId="155" xfId="0" applyNumberFormat="1" applyFont="1" applyFill="1" applyBorder="1" applyAlignment="1" applyProtection="1">
      <alignment horizontal="right" vertical="center" shrinkToFit="1"/>
    </xf>
    <xf numFmtId="179" fontId="0" fillId="0" borderId="155" xfId="1" applyNumberFormat="1" applyFont="1" applyFill="1" applyBorder="1" applyAlignment="1" applyProtection="1">
      <alignment horizontal="right" vertical="center" shrinkToFit="1"/>
    </xf>
    <xf numFmtId="179" fontId="0" fillId="0" borderId="156" xfId="0" applyNumberFormat="1" applyFont="1" applyFill="1" applyBorder="1" applyAlignment="1" applyProtection="1">
      <alignment horizontal="right" vertical="center" shrinkToFit="1"/>
    </xf>
    <xf numFmtId="179" fontId="0" fillId="0" borderId="141" xfId="0" applyNumberFormat="1" applyFont="1" applyFill="1" applyBorder="1" applyAlignment="1" applyProtection="1">
      <alignment horizontal="right" vertical="center" shrinkToFit="1"/>
    </xf>
    <xf numFmtId="183" fontId="0" fillId="0" borderId="3" xfId="0" applyNumberFormat="1" applyFont="1" applyFill="1" applyBorder="1" applyAlignment="1">
      <alignment horizontal="right" vertical="center"/>
    </xf>
    <xf numFmtId="183" fontId="0" fillId="0" borderId="3" xfId="0" applyNumberFormat="1" applyFont="1" applyFill="1" applyBorder="1" applyAlignment="1">
      <alignment horizontal="center" vertical="center"/>
    </xf>
    <xf numFmtId="183" fontId="0" fillId="0" borderId="55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58" xfId="0" applyFont="1" applyFill="1" applyBorder="1" applyAlignment="1">
      <alignment horizontal="center" vertical="center" wrapText="1"/>
    </xf>
    <xf numFmtId="177" fontId="0" fillId="0" borderId="31" xfId="1" applyNumberFormat="1" applyFont="1" applyFill="1" applyBorder="1" applyAlignment="1" applyProtection="1">
      <alignment vertical="center" shrinkToFi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150" xfId="0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184" fontId="1" fillId="0" borderId="0" xfId="5" applyNumberFormat="1" applyFont="1" applyAlignment="1">
      <alignment vertical="center"/>
    </xf>
    <xf numFmtId="184" fontId="1" fillId="0" borderId="0" xfId="5" applyNumberFormat="1" applyFont="1" applyAlignment="1">
      <alignment vertical="center" shrinkToFit="1"/>
    </xf>
    <xf numFmtId="0" fontId="20" fillId="0" borderId="0" xfId="5" applyFont="1" applyFill="1" applyAlignment="1">
      <alignment vertical="center"/>
    </xf>
    <xf numFmtId="184" fontId="20" fillId="0" borderId="0" xfId="5" applyNumberFormat="1" applyFont="1" applyAlignment="1">
      <alignment vertical="center"/>
    </xf>
    <xf numFmtId="184" fontId="1" fillId="0" borderId="0" xfId="5" applyNumberFormat="1" applyFont="1" applyFill="1" applyAlignment="1">
      <alignment vertical="center" shrinkToFit="1"/>
    </xf>
    <xf numFmtId="184" fontId="1" fillId="0" borderId="0" xfId="5" applyNumberFormat="1" applyAlignment="1">
      <alignment vertical="center"/>
    </xf>
    <xf numFmtId="184" fontId="21" fillId="0" borderId="7" xfId="5" applyNumberFormat="1" applyFont="1" applyBorder="1" applyAlignment="1">
      <alignment horizontal="center" vertical="center" shrinkToFit="1"/>
    </xf>
    <xf numFmtId="184" fontId="21" fillId="0" borderId="158" xfId="5" applyNumberFormat="1" applyFont="1" applyBorder="1" applyAlignment="1">
      <alignment vertical="center"/>
    </xf>
    <xf numFmtId="184" fontId="21" fillId="0" borderId="158" xfId="5" applyNumberFormat="1" applyFont="1" applyBorder="1" applyAlignment="1">
      <alignment horizontal="left" vertical="center"/>
    </xf>
    <xf numFmtId="184" fontId="1" fillId="0" borderId="0" xfId="5" applyNumberFormat="1" applyFont="1" applyBorder="1" applyAlignment="1">
      <alignment vertical="center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178" fontId="0" fillId="0" borderId="59" xfId="0" applyNumberFormat="1" applyFill="1" applyBorder="1" applyAlignment="1">
      <alignment horizontal="right" vertical="center" shrinkToFit="1"/>
    </xf>
    <xf numFmtId="0" fontId="0" fillId="0" borderId="7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67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Font="1" applyFill="1" applyBorder="1" applyAlignment="1" applyProtection="1">
      <alignment wrapText="1"/>
    </xf>
    <xf numFmtId="0" fontId="2" fillId="0" borderId="5" xfId="0" applyFont="1" applyFill="1" applyBorder="1" applyAlignment="1" applyProtection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87" xfId="0" applyBorder="1" applyAlignment="1">
      <alignment horizontal="center" vertical="center" shrinkToFit="1"/>
    </xf>
    <xf numFmtId="0" fontId="4" fillId="0" borderId="77" xfId="0" applyFont="1" applyBorder="1" applyAlignment="1">
      <alignment vertical="center"/>
    </xf>
    <xf numFmtId="177" fontId="0" fillId="0" borderId="166" xfId="0" applyNumberFormat="1" applyFont="1" applyFill="1" applyBorder="1" applyAlignment="1" applyProtection="1">
      <alignment horizontal="right" vertical="center"/>
    </xf>
    <xf numFmtId="177" fontId="0" fillId="0" borderId="150" xfId="0" applyNumberFormat="1" applyFont="1" applyFill="1" applyBorder="1" applyAlignment="1" applyProtection="1">
      <alignment horizontal="right" vertical="center"/>
    </xf>
    <xf numFmtId="177" fontId="0" fillId="0" borderId="150" xfId="0" applyNumberFormat="1" applyFont="1" applyFill="1" applyBorder="1" applyAlignment="1" applyProtection="1">
      <alignment vertical="center"/>
    </xf>
    <xf numFmtId="177" fontId="0" fillId="0" borderId="8" xfId="0" applyNumberFormat="1" applyFont="1" applyFill="1" applyBorder="1" applyAlignment="1" applyProtection="1">
      <alignment vertical="center"/>
    </xf>
    <xf numFmtId="177" fontId="0" fillId="0" borderId="181" xfId="0" applyNumberFormat="1" applyFont="1" applyFill="1" applyBorder="1" applyAlignment="1" applyProtection="1">
      <alignment vertical="center"/>
    </xf>
    <xf numFmtId="38" fontId="4" fillId="0" borderId="72" xfId="1" applyFont="1" applyFill="1" applyBorder="1" applyAlignment="1" applyProtection="1">
      <alignment horizontal="center" vertical="center"/>
    </xf>
    <xf numFmtId="0" fontId="0" fillId="0" borderId="36" xfId="0" applyBorder="1" applyAlignment="1">
      <alignment horizontal="center" vertical="center"/>
    </xf>
    <xf numFmtId="181" fontId="4" fillId="0" borderId="0" xfId="0" applyNumberFormat="1" applyFont="1" applyBorder="1" applyAlignment="1">
      <alignment shrinkToFit="1"/>
    </xf>
    <xf numFmtId="177" fontId="4" fillId="0" borderId="0" xfId="0" applyNumberFormat="1" applyFont="1" applyBorder="1" applyAlignment="1">
      <alignment shrinkToFit="1"/>
    </xf>
    <xf numFmtId="0" fontId="17" fillId="0" borderId="2" xfId="0" applyFont="1" applyBorder="1" applyAlignment="1">
      <alignment vertical="center"/>
    </xf>
    <xf numFmtId="181" fontId="4" fillId="0" borderId="2" xfId="0" applyNumberFormat="1" applyFont="1" applyBorder="1" applyAlignment="1">
      <alignment shrinkToFit="1"/>
    </xf>
    <xf numFmtId="177" fontId="4" fillId="0" borderId="2" xfId="0" applyNumberFormat="1" applyFont="1" applyBorder="1" applyAlignment="1">
      <alignment shrinkToFit="1"/>
    </xf>
    <xf numFmtId="0" fontId="10" fillId="0" borderId="0" xfId="0" applyFont="1" applyBorder="1" applyAlignment="1">
      <alignment vertical="top" wrapText="1"/>
    </xf>
    <xf numFmtId="0" fontId="0" fillId="0" borderId="174" xfId="0" applyBorder="1" applyAlignment="1">
      <alignment horizontal="center" vertical="center" wrapText="1" shrinkToFit="1"/>
    </xf>
    <xf numFmtId="177" fontId="4" fillId="0" borderId="158" xfId="0" applyNumberFormat="1" applyFont="1" applyBorder="1" applyAlignment="1">
      <alignment shrinkToFit="1"/>
    </xf>
    <xf numFmtId="181" fontId="4" fillId="0" borderId="158" xfId="0" applyNumberFormat="1" applyFont="1" applyBorder="1" applyAlignment="1">
      <alignment shrinkToFit="1"/>
    </xf>
    <xf numFmtId="181" fontId="4" fillId="0" borderId="36" xfId="0" applyNumberFormat="1" applyFont="1" applyBorder="1" applyAlignment="1">
      <alignment shrinkToFit="1"/>
    </xf>
    <xf numFmtId="177" fontId="4" fillId="0" borderId="36" xfId="0" applyNumberFormat="1" applyFont="1" applyBorder="1" applyAlignment="1">
      <alignment shrinkToFit="1"/>
    </xf>
    <xf numFmtId="0" fontId="0" fillId="0" borderId="0" xfId="0" applyBorder="1" applyAlignment="1">
      <alignment horizontal="center" shrinkToFit="1"/>
    </xf>
    <xf numFmtId="181" fontId="0" fillId="0" borderId="0" xfId="0" applyNumberFormat="1" applyBorder="1" applyAlignment="1">
      <alignment vertical="center" shrinkToFit="1"/>
    </xf>
    <xf numFmtId="181" fontId="0" fillId="0" borderId="36" xfId="0" applyNumberFormat="1" applyBorder="1" applyAlignment="1">
      <alignment horizontal="right" shrinkToFit="1"/>
    </xf>
    <xf numFmtId="0" fontId="0" fillId="0" borderId="0" xfId="0" applyFont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 wrapText="1" shrinkToFit="1"/>
    </xf>
    <xf numFmtId="177" fontId="4" fillId="0" borderId="41" xfId="0" applyNumberFormat="1" applyFont="1" applyBorder="1" applyAlignment="1">
      <alignment shrinkToFit="1"/>
    </xf>
    <xf numFmtId="0" fontId="0" fillId="0" borderId="21" xfId="0" applyBorder="1" applyAlignment="1">
      <alignment horizontal="center" vertical="center" wrapText="1"/>
    </xf>
    <xf numFmtId="0" fontId="0" fillId="0" borderId="26" xfId="0" applyFont="1" applyFill="1" applyBorder="1" applyAlignment="1" applyProtection="1">
      <alignment vertical="center"/>
    </xf>
    <xf numFmtId="0" fontId="0" fillId="0" borderId="89" xfId="0" applyFont="1" applyBorder="1" applyAlignment="1">
      <alignment vertical="center"/>
    </xf>
    <xf numFmtId="0" fontId="0" fillId="0" borderId="32" xfId="0" applyBorder="1" applyAlignment="1">
      <alignment horizontal="center" vertical="center" wrapText="1"/>
    </xf>
    <xf numFmtId="0" fontId="0" fillId="0" borderId="161" xfId="0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Fill="1" applyBorder="1" applyAlignment="1" applyProtection="1">
      <alignment horizontal="center" vertical="top" textRotation="255" wrapText="1"/>
    </xf>
    <xf numFmtId="183" fontId="0" fillId="0" borderId="3" xfId="0" applyNumberFormat="1" applyFont="1" applyFill="1" applyBorder="1" applyAlignment="1">
      <alignment horizontal="right" vertical="center" shrinkToFit="1"/>
    </xf>
    <xf numFmtId="0" fontId="0" fillId="0" borderId="4" xfId="0" applyBorder="1" applyAlignment="1">
      <alignment horizontal="center" vertical="center" shrinkToFit="1"/>
    </xf>
    <xf numFmtId="178" fontId="0" fillId="0" borderId="31" xfId="0" applyNumberFormat="1" applyFill="1" applyBorder="1" applyAlignment="1">
      <alignment horizontal="right" vertical="center" shrinkToFit="1"/>
    </xf>
    <xf numFmtId="183" fontId="0" fillId="0" borderId="49" xfId="0" applyNumberFormat="1" applyFill="1" applyBorder="1" applyAlignment="1">
      <alignment vertical="center" shrinkToFit="1"/>
    </xf>
    <xf numFmtId="183" fontId="0" fillId="0" borderId="49" xfId="0" applyNumberFormat="1" applyFill="1" applyBorder="1" applyAlignment="1">
      <alignment vertical="center"/>
    </xf>
    <xf numFmtId="183" fontId="0" fillId="0" borderId="49" xfId="0" applyNumberFormat="1" applyFont="1" applyFill="1" applyBorder="1" applyAlignment="1">
      <alignment vertical="center"/>
    </xf>
    <xf numFmtId="179" fontId="0" fillId="4" borderId="39" xfId="0" applyNumberFormat="1" applyFont="1" applyFill="1" applyBorder="1" applyAlignment="1">
      <alignment vertical="center" shrinkToFit="1"/>
    </xf>
    <xf numFmtId="179" fontId="0" fillId="4" borderId="40" xfId="0" applyNumberFormat="1" applyFont="1" applyFill="1" applyBorder="1" applyAlignment="1">
      <alignment vertical="center" shrinkToFit="1"/>
    </xf>
    <xf numFmtId="179" fontId="0" fillId="4" borderId="136" xfId="0" applyNumberFormat="1" applyFont="1" applyFill="1" applyBorder="1" applyAlignment="1">
      <alignment vertical="center" shrinkToFit="1"/>
    </xf>
    <xf numFmtId="183" fontId="0" fillId="0" borderId="48" xfId="0" applyNumberFormat="1" applyFill="1" applyBorder="1" applyAlignment="1">
      <alignment vertical="center"/>
    </xf>
    <xf numFmtId="183" fontId="0" fillId="0" borderId="23" xfId="0" applyNumberFormat="1" applyFill="1" applyBorder="1" applyAlignment="1">
      <alignment vertical="center"/>
    </xf>
    <xf numFmtId="179" fontId="0" fillId="0" borderId="213" xfId="1" applyNumberFormat="1" applyFont="1" applyFill="1" applyBorder="1" applyAlignment="1" applyProtection="1">
      <alignment vertical="center" shrinkToFit="1"/>
    </xf>
    <xf numFmtId="183" fontId="0" fillId="0" borderId="0" xfId="0" applyNumberFormat="1" applyFill="1" applyBorder="1" applyAlignment="1">
      <alignment vertical="center"/>
    </xf>
    <xf numFmtId="0" fontId="0" fillId="0" borderId="175" xfId="0" applyBorder="1" applyAlignment="1">
      <alignment vertical="center"/>
    </xf>
    <xf numFmtId="183" fontId="0" fillId="0" borderId="175" xfId="0" applyNumberFormat="1" applyFill="1" applyBorder="1" applyAlignment="1">
      <alignment vertical="center"/>
    </xf>
    <xf numFmtId="179" fontId="0" fillId="0" borderId="89" xfId="1" applyNumberFormat="1" applyFont="1" applyBorder="1" applyAlignment="1" applyProtection="1">
      <alignment vertical="center" shrinkToFit="1"/>
    </xf>
    <xf numFmtId="179" fontId="0" fillId="0" borderId="44" xfId="1" applyNumberFormat="1" applyFont="1" applyBorder="1" applyAlignment="1" applyProtection="1">
      <alignment vertical="center" shrinkToFit="1"/>
    </xf>
    <xf numFmtId="179" fontId="0" fillId="0" borderId="143" xfId="1" applyNumberFormat="1" applyFont="1" applyBorder="1" applyAlignment="1" applyProtection="1">
      <alignment vertical="center" shrinkToFit="1"/>
    </xf>
    <xf numFmtId="179" fontId="0" fillId="0" borderId="144" xfId="1" applyNumberFormat="1" applyFont="1" applyBorder="1" applyAlignment="1" applyProtection="1">
      <alignment vertical="center" shrinkToFit="1"/>
    </xf>
    <xf numFmtId="184" fontId="13" fillId="6" borderId="165" xfId="5" applyNumberFormat="1" applyFont="1" applyFill="1" applyBorder="1" applyAlignment="1">
      <alignment horizontal="center" vertical="center" shrinkToFit="1"/>
    </xf>
    <xf numFmtId="184" fontId="15" fillId="0" borderId="0" xfId="5" applyNumberFormat="1" applyFont="1" applyAlignment="1">
      <alignment vertical="center"/>
    </xf>
    <xf numFmtId="184" fontId="21" fillId="0" borderId="41" xfId="5" applyNumberFormat="1" applyFont="1" applyBorder="1" applyAlignment="1">
      <alignment vertical="center"/>
    </xf>
    <xf numFmtId="184" fontId="21" fillId="0" borderId="216" xfId="5" applyNumberFormat="1" applyFont="1" applyBorder="1" applyAlignment="1">
      <alignment horizontal="center" vertical="center" shrinkToFit="1"/>
    </xf>
    <xf numFmtId="184" fontId="21" fillId="0" borderId="217" xfId="5" applyNumberFormat="1" applyFont="1" applyBorder="1" applyAlignment="1">
      <alignment horizontal="center" vertical="center" shrinkToFit="1"/>
    </xf>
    <xf numFmtId="184" fontId="21" fillId="0" borderId="218" xfId="5" applyNumberFormat="1" applyFont="1" applyBorder="1" applyAlignment="1">
      <alignment horizontal="center" vertical="center" shrinkToFit="1"/>
    </xf>
    <xf numFmtId="184" fontId="21" fillId="0" borderId="174" xfId="5" applyNumberFormat="1" applyFont="1" applyBorder="1" applyAlignment="1">
      <alignment horizontal="center" vertical="center" shrinkToFit="1"/>
    </xf>
    <xf numFmtId="184" fontId="21" fillId="0" borderId="1" xfId="5" applyNumberFormat="1" applyFont="1" applyBorder="1" applyAlignment="1">
      <alignment horizontal="center" vertical="center" wrapText="1" shrinkToFit="1"/>
    </xf>
    <xf numFmtId="184" fontId="21" fillId="0" borderId="1" xfId="5" applyNumberFormat="1" applyFont="1" applyBorder="1" applyAlignment="1">
      <alignment horizontal="center" vertical="center" shrinkToFit="1"/>
    </xf>
    <xf numFmtId="184" fontId="21" fillId="0" borderId="1" xfId="5" applyNumberFormat="1" applyFont="1" applyBorder="1" applyAlignment="1">
      <alignment horizontal="center" vertical="center"/>
    </xf>
    <xf numFmtId="179" fontId="13" fillId="5" borderId="141" xfId="5" applyNumberFormat="1" applyFont="1" applyFill="1" applyBorder="1" applyAlignment="1">
      <alignment vertical="center" shrinkToFit="1"/>
    </xf>
    <xf numFmtId="184" fontId="13" fillId="6" borderId="186" xfId="5" applyNumberFormat="1" applyFont="1" applyFill="1" applyBorder="1" applyAlignment="1">
      <alignment vertical="center" shrinkToFit="1"/>
    </xf>
    <xf numFmtId="184" fontId="13" fillId="6" borderId="185" xfId="5" applyNumberFormat="1" applyFont="1" applyFill="1" applyBorder="1" applyAlignment="1">
      <alignment vertical="center" shrinkToFit="1"/>
    </xf>
    <xf numFmtId="184" fontId="13" fillId="6" borderId="166" xfId="5" applyNumberFormat="1" applyFont="1" applyFill="1" applyBorder="1" applyAlignment="1">
      <alignment vertical="center" shrinkToFit="1"/>
    </xf>
    <xf numFmtId="184" fontId="13" fillId="6" borderId="87" xfId="5" applyNumberFormat="1" applyFont="1" applyFill="1" applyBorder="1" applyAlignment="1">
      <alignment vertical="center" shrinkToFit="1"/>
    </xf>
    <xf numFmtId="184" fontId="13" fillId="6" borderId="88" xfId="5" applyNumberFormat="1" applyFont="1" applyFill="1" applyBorder="1" applyAlignment="1">
      <alignment vertical="center" shrinkToFit="1"/>
    </xf>
    <xf numFmtId="184" fontId="13" fillId="0" borderId="178" xfId="5" applyNumberFormat="1" applyFont="1" applyFill="1" applyBorder="1" applyAlignment="1">
      <alignment horizontal="distributed" vertical="center" shrinkToFit="1"/>
    </xf>
    <xf numFmtId="179" fontId="13" fillId="0" borderId="153" xfId="5" applyNumberFormat="1" applyFont="1" applyFill="1" applyBorder="1" applyAlignment="1">
      <alignment vertical="center" shrinkToFit="1"/>
    </xf>
    <xf numFmtId="184" fontId="13" fillId="0" borderId="83" xfId="5" applyNumberFormat="1" applyFont="1" applyFill="1" applyBorder="1" applyAlignment="1">
      <alignment horizontal="center" vertical="center" wrapText="1" shrinkToFit="1"/>
    </xf>
    <xf numFmtId="184" fontId="13" fillId="0" borderId="24" xfId="5" applyNumberFormat="1" applyFont="1" applyFill="1" applyBorder="1" applyAlignment="1">
      <alignment vertical="center" shrinkToFit="1"/>
    </xf>
    <xf numFmtId="184" fontId="13" fillId="0" borderId="4" xfId="5" applyNumberFormat="1" applyFont="1" applyFill="1" applyBorder="1" applyAlignment="1">
      <alignment vertical="center" shrinkToFit="1"/>
    </xf>
    <xf numFmtId="184" fontId="13" fillId="0" borderId="58" xfId="5" applyNumberFormat="1" applyFont="1" applyFill="1" applyBorder="1" applyAlignment="1">
      <alignment vertical="center" shrinkToFit="1"/>
    </xf>
    <xf numFmtId="184" fontId="13" fillId="0" borderId="177" xfId="5" applyNumberFormat="1" applyFont="1" applyFill="1" applyBorder="1" applyAlignment="1">
      <alignment horizontal="distributed" vertical="center" shrinkToFit="1"/>
    </xf>
    <xf numFmtId="179" fontId="13" fillId="0" borderId="83" xfId="5" applyNumberFormat="1" applyFont="1" applyFill="1" applyBorder="1" applyAlignment="1">
      <alignment vertical="center" shrinkToFit="1"/>
    </xf>
    <xf numFmtId="184" fontId="13" fillId="0" borderId="177" xfId="5" applyNumberFormat="1" applyFont="1" applyFill="1" applyBorder="1" applyAlignment="1">
      <alignment vertical="center" shrinkToFit="1"/>
    </xf>
    <xf numFmtId="184" fontId="13" fillId="0" borderId="220" xfId="5" applyNumberFormat="1" applyFont="1" applyFill="1" applyBorder="1" applyAlignment="1">
      <alignment vertical="center" shrinkToFit="1"/>
    </xf>
    <xf numFmtId="184" fontId="13" fillId="0" borderId="40" xfId="5" applyNumberFormat="1" applyFont="1" applyFill="1" applyBorder="1" applyAlignment="1">
      <alignment vertical="center" shrinkToFit="1"/>
    </xf>
    <xf numFmtId="184" fontId="20" fillId="0" borderId="83" xfId="5" applyNumberFormat="1" applyFont="1" applyFill="1" applyBorder="1" applyAlignment="1">
      <alignment horizontal="center" vertical="center" wrapText="1" shrinkToFit="1"/>
    </xf>
    <xf numFmtId="184" fontId="13" fillId="0" borderId="8" xfId="5" applyNumberFormat="1" applyFont="1" applyFill="1" applyBorder="1" applyAlignment="1">
      <alignment vertical="center" shrinkToFit="1"/>
    </xf>
    <xf numFmtId="184" fontId="13" fillId="0" borderId="3" xfId="5" applyNumberFormat="1" applyFont="1" applyFill="1" applyBorder="1" applyAlignment="1">
      <alignment vertical="center" shrinkToFit="1"/>
    </xf>
    <xf numFmtId="184" fontId="13" fillId="0" borderId="55" xfId="5" applyNumberFormat="1" applyFont="1" applyFill="1" applyBorder="1" applyAlignment="1">
      <alignment vertical="center" shrinkToFit="1"/>
    </xf>
    <xf numFmtId="184" fontId="1" fillId="0" borderId="0" xfId="5" applyNumberFormat="1" applyFont="1" applyFill="1" applyAlignment="1">
      <alignment vertical="center"/>
    </xf>
    <xf numFmtId="184" fontId="13" fillId="0" borderId="83" xfId="5" applyNumberFormat="1" applyFont="1" applyFill="1" applyBorder="1" applyAlignment="1">
      <alignment horizontal="center" vertical="center" shrinkToFit="1"/>
    </xf>
    <xf numFmtId="184" fontId="13" fillId="0" borderId="183" xfId="5" applyNumberFormat="1" applyFont="1" applyFill="1" applyBorder="1" applyAlignment="1">
      <alignment horizontal="distributed" vertical="center" shrinkToFit="1"/>
    </xf>
    <xf numFmtId="179" fontId="13" fillId="0" borderId="93" xfId="5" applyNumberFormat="1" applyFont="1" applyFill="1" applyBorder="1" applyAlignment="1">
      <alignment vertical="center" shrinkToFit="1"/>
    </xf>
    <xf numFmtId="184" fontId="13" fillId="0" borderId="183" xfId="5" applyNumberFormat="1" applyFont="1" applyFill="1" applyBorder="1" applyAlignment="1">
      <alignment vertical="center" shrinkToFit="1"/>
    </xf>
    <xf numFmtId="184" fontId="13" fillId="0" borderId="182" xfId="5" applyNumberFormat="1" applyFont="1" applyFill="1" applyBorder="1" applyAlignment="1">
      <alignment vertical="center" shrinkToFit="1"/>
    </xf>
    <xf numFmtId="184" fontId="13" fillId="0" borderId="184" xfId="5" applyNumberFormat="1" applyFont="1" applyFill="1" applyBorder="1" applyAlignment="1">
      <alignment vertical="center" shrinkToFit="1"/>
    </xf>
    <xf numFmtId="184" fontId="13" fillId="0" borderId="93" xfId="5" applyNumberFormat="1" applyFont="1" applyFill="1" applyBorder="1" applyAlignment="1">
      <alignment horizontal="center" vertical="center" shrinkToFit="1"/>
    </xf>
    <xf numFmtId="184" fontId="13" fillId="0" borderId="181" xfId="5" applyNumberFormat="1" applyFont="1" applyFill="1" applyBorder="1" applyAlignment="1">
      <alignment vertical="center" shrinkToFit="1"/>
    </xf>
    <xf numFmtId="184" fontId="13" fillId="0" borderId="49" xfId="5" applyNumberFormat="1" applyFont="1" applyFill="1" applyBorder="1" applyAlignment="1">
      <alignment vertical="center" shrinkToFit="1"/>
    </xf>
    <xf numFmtId="184" fontId="13" fillId="0" borderId="56" xfId="5" applyNumberFormat="1" applyFont="1" applyFill="1" applyBorder="1" applyAlignment="1">
      <alignment vertical="center" shrinkToFit="1"/>
    </xf>
    <xf numFmtId="184" fontId="13" fillId="0" borderId="0" xfId="5" applyNumberFormat="1" applyFont="1" applyAlignment="1">
      <alignment vertical="center"/>
    </xf>
    <xf numFmtId="0" fontId="13" fillId="0" borderId="0" xfId="5" applyNumberFormat="1" applyFont="1" applyAlignment="1">
      <alignment vertical="center"/>
    </xf>
    <xf numFmtId="184" fontId="13" fillId="0" borderId="0" xfId="5" applyNumberFormat="1" applyFont="1" applyAlignment="1">
      <alignment horizontal="center" vertical="center"/>
    </xf>
    <xf numFmtId="184" fontId="13" fillId="0" borderId="0" xfId="5" applyNumberFormat="1" applyFont="1" applyAlignment="1">
      <alignment vertical="center" shrinkToFit="1"/>
    </xf>
    <xf numFmtId="184" fontId="1" fillId="0" borderId="175" xfId="5" applyNumberFormat="1" applyBorder="1" applyAlignment="1">
      <alignment vertical="center"/>
    </xf>
    <xf numFmtId="0" fontId="4" fillId="0" borderId="69" xfId="0" applyFont="1" applyFill="1" applyBorder="1" applyAlignment="1">
      <alignment horizontal="center" vertical="center" wrapText="1"/>
    </xf>
    <xf numFmtId="0" fontId="4" fillId="0" borderId="187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left" vertical="center" wrapText="1"/>
    </xf>
    <xf numFmtId="177" fontId="4" fillId="0" borderId="157" xfId="1" applyNumberFormat="1" applyFont="1" applyFill="1" applyBorder="1" applyAlignment="1">
      <alignment horizontal="right" vertical="center"/>
    </xf>
    <xf numFmtId="177" fontId="4" fillId="0" borderId="69" xfId="1" applyNumberFormat="1" applyFont="1" applyFill="1" applyBorder="1" applyAlignment="1">
      <alignment horizontal="right" vertical="center"/>
    </xf>
    <xf numFmtId="0" fontId="4" fillId="0" borderId="81" xfId="0" applyFont="1" applyFill="1" applyBorder="1" applyAlignment="1">
      <alignment horizontal="left" vertical="center" wrapText="1"/>
    </xf>
    <xf numFmtId="177" fontId="4" fillId="0" borderId="48" xfId="1" applyNumberFormat="1" applyFont="1" applyFill="1" applyBorder="1" applyAlignment="1">
      <alignment horizontal="right" vertical="center"/>
    </xf>
    <xf numFmtId="177" fontId="4" fillId="0" borderId="59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177" fontId="4" fillId="0" borderId="3" xfId="1" applyNumberFormat="1" applyFont="1" applyFill="1" applyBorder="1" applyAlignment="1">
      <alignment horizontal="right" vertical="center"/>
    </xf>
    <xf numFmtId="177" fontId="4" fillId="0" borderId="55" xfId="1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left" vertical="center" wrapText="1"/>
    </xf>
    <xf numFmtId="177" fontId="4" fillId="0" borderId="55" xfId="1" applyNumberFormat="1" applyFont="1" applyFill="1" applyBorder="1" applyAlignment="1">
      <alignment horizontal="right"/>
    </xf>
    <xf numFmtId="0" fontId="4" fillId="0" borderId="84" xfId="0" applyFont="1" applyFill="1" applyBorder="1" applyAlignment="1">
      <alignment horizontal="left" vertical="center" wrapText="1"/>
    </xf>
    <xf numFmtId="177" fontId="4" fillId="0" borderId="49" xfId="1" applyNumberFormat="1" applyFont="1" applyFill="1" applyBorder="1" applyAlignment="1">
      <alignment horizontal="right" vertical="center"/>
    </xf>
    <xf numFmtId="177" fontId="4" fillId="0" borderId="56" xfId="1" applyNumberFormat="1" applyFont="1" applyFill="1" applyBorder="1" applyAlignment="1">
      <alignment horizontal="right"/>
    </xf>
    <xf numFmtId="0" fontId="4" fillId="0" borderId="49" xfId="0" applyFont="1" applyFill="1" applyBorder="1" applyAlignment="1">
      <alignment vertical="center"/>
    </xf>
    <xf numFmtId="177" fontId="4" fillId="0" borderId="56" xfId="1" applyNumberFormat="1" applyFont="1" applyFill="1" applyBorder="1" applyAlignment="1">
      <alignment horizontal="right" vertical="center"/>
    </xf>
    <xf numFmtId="177" fontId="4" fillId="0" borderId="0" xfId="0" applyNumberFormat="1" applyFont="1" applyAlignment="1">
      <alignment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71" xfId="0" applyNumberFormat="1" applyFont="1" applyFill="1" applyBorder="1" applyAlignment="1">
      <alignment vertical="center"/>
    </xf>
    <xf numFmtId="177" fontId="4" fillId="0" borderId="4" xfId="1" applyNumberFormat="1" applyFont="1" applyFill="1" applyBorder="1" applyAlignment="1">
      <alignment horizontal="right" vertical="center"/>
    </xf>
    <xf numFmtId="0" fontId="4" fillId="0" borderId="49" xfId="0" applyFont="1" applyFill="1" applyBorder="1" applyAlignment="1">
      <alignment horizontal="left" vertical="center" wrapText="1"/>
    </xf>
    <xf numFmtId="177" fontId="4" fillId="0" borderId="55" xfId="0" applyNumberFormat="1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177" fontId="4" fillId="0" borderId="49" xfId="0" applyNumberFormat="1" applyFont="1" applyFill="1" applyBorder="1" applyAlignment="1">
      <alignment vertical="center"/>
    </xf>
    <xf numFmtId="177" fontId="4" fillId="0" borderId="101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4" fillId="0" borderId="31" xfId="1" applyNumberFormat="1" applyFont="1" applyFill="1" applyBorder="1" applyAlignment="1">
      <alignment horizontal="right" vertical="center"/>
    </xf>
    <xf numFmtId="177" fontId="4" fillId="0" borderId="73" xfId="1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horizontal="right" vertical="center" shrinkToFit="1"/>
    </xf>
    <xf numFmtId="0" fontId="0" fillId="0" borderId="4" xfId="0" applyFont="1" applyFill="1" applyBorder="1" applyAlignment="1">
      <alignment vertical="center" shrinkToFit="1"/>
    </xf>
    <xf numFmtId="185" fontId="0" fillId="0" borderId="4" xfId="0" applyNumberFormat="1" applyFont="1" applyFill="1" applyBorder="1" applyAlignment="1">
      <alignment horizontal="right" vertical="center" shrinkToFit="1"/>
    </xf>
    <xf numFmtId="176" fontId="0" fillId="0" borderId="4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186" fontId="0" fillId="0" borderId="4" xfId="0" applyNumberFormat="1" applyFont="1" applyFill="1" applyBorder="1" applyAlignment="1">
      <alignment horizontal="right" vertical="center" shrinkToFit="1"/>
    </xf>
    <xf numFmtId="178" fontId="18" fillId="0" borderId="4" xfId="0" applyNumberFormat="1" applyFont="1" applyFill="1" applyBorder="1" applyAlignment="1">
      <alignment vertical="center" shrinkToFit="1"/>
    </xf>
    <xf numFmtId="0" fontId="0" fillId="0" borderId="1" xfId="0" applyNumberFormat="1" applyFont="1" applyFill="1" applyBorder="1" applyAlignment="1">
      <alignment horizontal="right" vertical="center" shrinkToFit="1"/>
    </xf>
    <xf numFmtId="0" fontId="0" fillId="0" borderId="4" xfId="0" applyFont="1" applyFill="1" applyBorder="1" applyAlignment="1">
      <alignment horizontal="right" vertical="center" textRotation="255" shrinkToFit="1"/>
    </xf>
    <xf numFmtId="0" fontId="0" fillId="0" borderId="4" xfId="0" applyFont="1" applyFill="1" applyBorder="1" applyAlignment="1">
      <alignment vertical="center" textRotation="255" shrinkToFit="1"/>
    </xf>
    <xf numFmtId="176" fontId="0" fillId="0" borderId="4" xfId="0" quotePrefix="1" applyNumberFormat="1" applyFont="1" applyFill="1" applyBorder="1" applyAlignment="1">
      <alignment horizontal="right" vertical="center" shrinkToFit="1"/>
    </xf>
    <xf numFmtId="178" fontId="0" fillId="0" borderId="4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184" fontId="13" fillId="5" borderId="165" xfId="5" applyNumberFormat="1" applyFont="1" applyFill="1" applyBorder="1" applyAlignment="1">
      <alignment vertical="center" shrinkToFit="1"/>
    </xf>
    <xf numFmtId="184" fontId="22" fillId="6" borderId="141" xfId="5" applyNumberFormat="1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177" fontId="0" fillId="0" borderId="31" xfId="0" applyNumberFormat="1" applyFont="1" applyFill="1" applyBorder="1" applyAlignment="1" applyProtection="1">
      <alignment vertical="center" shrinkToFit="1"/>
    </xf>
    <xf numFmtId="179" fontId="0" fillId="0" borderId="92" xfId="0" applyNumberFormat="1" applyFont="1" applyFill="1" applyBorder="1" applyAlignment="1">
      <alignment vertical="center" shrinkToFit="1"/>
    </xf>
    <xf numFmtId="177" fontId="0" fillId="4" borderId="118" xfId="0" applyNumberFormat="1" applyFont="1" applyFill="1" applyBorder="1" applyAlignment="1">
      <alignment vertical="center"/>
    </xf>
    <xf numFmtId="177" fontId="0" fillId="4" borderId="118" xfId="0" applyNumberFormat="1" applyFont="1" applyFill="1" applyBorder="1" applyAlignment="1" applyProtection="1">
      <alignment vertical="center"/>
    </xf>
    <xf numFmtId="177" fontId="0" fillId="4" borderId="138" xfId="0" applyNumberFormat="1" applyFont="1" applyFill="1" applyBorder="1" applyAlignment="1" applyProtection="1">
      <alignment vertical="center"/>
    </xf>
    <xf numFmtId="177" fontId="0" fillId="4" borderId="118" xfId="1" applyNumberFormat="1" applyFont="1" applyFill="1" applyBorder="1" applyAlignment="1" applyProtection="1">
      <alignment vertical="center"/>
    </xf>
    <xf numFmtId="178" fontId="6" fillId="0" borderId="223" xfId="0" applyNumberFormat="1" applyFont="1" applyBorder="1" applyAlignment="1">
      <alignment vertical="center" wrapText="1"/>
    </xf>
    <xf numFmtId="178" fontId="0" fillId="0" borderId="4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73" xfId="0" applyNumberFormat="1" applyFont="1" applyFill="1" applyBorder="1" applyAlignment="1">
      <alignment horizontal="right" vertical="center" shrinkToFit="1"/>
    </xf>
    <xf numFmtId="183" fontId="0" fillId="0" borderId="58" xfId="0" applyNumberFormat="1" applyFill="1" applyBorder="1" applyAlignment="1">
      <alignment vertical="center"/>
    </xf>
    <xf numFmtId="178" fontId="0" fillId="0" borderId="73" xfId="0" applyNumberFormat="1" applyFill="1" applyBorder="1" applyAlignment="1">
      <alignment horizontal="right" vertical="center" shrinkToFit="1"/>
    </xf>
    <xf numFmtId="183" fontId="0" fillId="0" borderId="56" xfId="0" applyNumberFormat="1" applyFill="1" applyBorder="1" applyAlignment="1">
      <alignment vertical="center"/>
    </xf>
    <xf numFmtId="178" fontId="0" fillId="0" borderId="31" xfId="0" applyNumberFormat="1" applyFont="1" applyFill="1" applyBorder="1" applyAlignment="1">
      <alignment horizontal="right" vertical="center" shrinkToFit="1"/>
    </xf>
    <xf numFmtId="0" fontId="0" fillId="0" borderId="176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7" fontId="0" fillId="4" borderId="116" xfId="0" applyNumberFormat="1" applyFont="1" applyFill="1" applyBorder="1" applyAlignment="1">
      <alignment horizontal="right" vertical="center" wrapText="1"/>
    </xf>
    <xf numFmtId="177" fontId="0" fillId="4" borderId="228" xfId="0" applyNumberFormat="1" applyFont="1" applyFill="1" applyBorder="1" applyAlignment="1">
      <alignment horizontal="right" vertical="center"/>
    </xf>
    <xf numFmtId="177" fontId="0" fillId="4" borderId="118" xfId="0" applyNumberFormat="1" applyFont="1" applyFill="1" applyBorder="1" applyAlignment="1">
      <alignment horizontal="right" vertical="center"/>
    </xf>
    <xf numFmtId="177" fontId="0" fillId="4" borderId="115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183" fontId="0" fillId="0" borderId="63" xfId="0" applyNumberFormat="1" applyBorder="1" applyAlignment="1">
      <alignment vertical="center" shrinkToFit="1"/>
    </xf>
    <xf numFmtId="183" fontId="4" fillId="0" borderId="150" xfId="0" applyNumberFormat="1" applyFont="1" applyBorder="1" applyAlignment="1">
      <alignment shrinkToFit="1"/>
    </xf>
    <xf numFmtId="183" fontId="4" fillId="0" borderId="3" xfId="0" applyNumberFormat="1" applyFont="1" applyBorder="1" applyAlignment="1">
      <alignment shrinkToFit="1"/>
    </xf>
    <xf numFmtId="183" fontId="4" fillId="0" borderId="8" xfId="0" applyNumberFormat="1" applyFont="1" applyBorder="1" applyAlignment="1">
      <alignment shrinkToFit="1"/>
    </xf>
    <xf numFmtId="183" fontId="4" fillId="0" borderId="55" xfId="0" applyNumberFormat="1" applyFont="1" applyBorder="1" applyAlignment="1">
      <alignment shrinkToFit="1"/>
    </xf>
    <xf numFmtId="183" fontId="0" fillId="0" borderId="62" xfId="0" applyNumberFormat="1" applyBorder="1" applyAlignment="1">
      <alignment vertical="center" shrinkToFit="1"/>
    </xf>
    <xf numFmtId="183" fontId="0" fillId="0" borderId="61" xfId="0" applyNumberFormat="1" applyBorder="1" applyAlignment="1">
      <alignment vertical="center" shrinkToFit="1"/>
    </xf>
    <xf numFmtId="183" fontId="4" fillId="0" borderId="174" xfId="0" applyNumberFormat="1" applyFont="1" applyBorder="1" applyAlignment="1">
      <alignment shrinkToFit="1"/>
    </xf>
    <xf numFmtId="183" fontId="4" fillId="0" borderId="1" xfId="0" applyNumberFormat="1" applyFont="1" applyBorder="1" applyAlignment="1">
      <alignment shrinkToFit="1"/>
    </xf>
    <xf numFmtId="183" fontId="4" fillId="0" borderId="57" xfId="0" applyNumberFormat="1" applyFont="1" applyBorder="1" applyAlignment="1">
      <alignment shrinkToFit="1"/>
    </xf>
    <xf numFmtId="183" fontId="0" fillId="0" borderId="233" xfId="0" applyNumberFormat="1" applyBorder="1" applyAlignment="1">
      <alignment vertical="center" shrinkToFit="1"/>
    </xf>
    <xf numFmtId="183" fontId="4" fillId="0" borderId="234" xfId="0" applyNumberFormat="1" applyFont="1" applyBorder="1" applyAlignment="1">
      <alignment shrinkToFit="1"/>
    </xf>
    <xf numFmtId="183" fontId="4" fillId="0" borderId="235" xfId="0" applyNumberFormat="1" applyFont="1" applyBorder="1" applyAlignment="1">
      <alignment shrinkToFit="1"/>
    </xf>
    <xf numFmtId="183" fontId="4" fillId="0" borderId="221" xfId="0" applyNumberFormat="1" applyFont="1" applyBorder="1" applyAlignment="1">
      <alignment shrinkToFit="1"/>
    </xf>
    <xf numFmtId="183" fontId="4" fillId="0" borderId="134" xfId="0" applyNumberFormat="1" applyFont="1" applyBorder="1" applyAlignment="1">
      <alignment shrinkToFit="1"/>
    </xf>
    <xf numFmtId="183" fontId="4" fillId="0" borderId="4" xfId="0" applyNumberFormat="1" applyFont="1" applyBorder="1" applyAlignment="1">
      <alignment shrinkToFit="1"/>
    </xf>
    <xf numFmtId="178" fontId="4" fillId="0" borderId="3" xfId="0" applyNumberFormat="1" applyFont="1" applyBorder="1" applyAlignment="1">
      <alignment shrinkToFit="1"/>
    </xf>
    <xf numFmtId="178" fontId="4" fillId="0" borderId="4" xfId="0" applyNumberFormat="1" applyFont="1" applyBorder="1" applyAlignment="1">
      <alignment shrinkToFit="1"/>
    </xf>
    <xf numFmtId="178" fontId="4" fillId="0" borderId="59" xfId="0" applyNumberFormat="1" applyFont="1" applyBorder="1" applyAlignment="1">
      <alignment shrinkToFit="1"/>
    </xf>
    <xf numFmtId="178" fontId="4" fillId="0" borderId="55" xfId="0" applyNumberFormat="1" applyFont="1" applyBorder="1" applyAlignment="1">
      <alignment shrinkToFit="1"/>
    </xf>
    <xf numFmtId="183" fontId="0" fillId="0" borderId="64" xfId="0" applyNumberFormat="1" applyBorder="1" applyAlignment="1">
      <alignment vertical="center" shrinkToFit="1"/>
    </xf>
    <xf numFmtId="183" fontId="4" fillId="0" borderId="49" xfId="0" applyNumberFormat="1" applyFont="1" applyBorder="1" applyAlignment="1">
      <alignment shrinkToFit="1"/>
    </xf>
    <xf numFmtId="178" fontId="4" fillId="0" borderId="49" xfId="0" applyNumberFormat="1" applyFont="1" applyBorder="1" applyAlignment="1">
      <alignment shrinkToFit="1"/>
    </xf>
    <xf numFmtId="178" fontId="4" fillId="0" borderId="56" xfId="0" applyNumberFormat="1" applyFont="1" applyBorder="1" applyAlignment="1">
      <alignment shrinkToFit="1"/>
    </xf>
    <xf numFmtId="0" fontId="4" fillId="0" borderId="15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3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textRotation="255" shrinkToFit="1"/>
    </xf>
    <xf numFmtId="179" fontId="0" fillId="0" borderId="3" xfId="0" applyNumberFormat="1" applyFont="1" applyFill="1" applyBorder="1" applyAlignment="1" applyProtection="1">
      <alignment horizontal="right" vertical="center" shrinkToFit="1"/>
    </xf>
    <xf numFmtId="179" fontId="0" fillId="0" borderId="23" xfId="0" applyNumberFormat="1" applyFont="1" applyFill="1" applyBorder="1" applyAlignment="1" applyProtection="1">
      <alignment horizontal="right" vertical="center" shrinkToFit="1"/>
    </xf>
    <xf numFmtId="0" fontId="4" fillId="0" borderId="213" xfId="0" applyFont="1" applyFill="1" applyBorder="1" applyAlignment="1" applyProtection="1">
      <alignment vertical="center" shrinkToFit="1"/>
    </xf>
    <xf numFmtId="0" fontId="4" fillId="0" borderId="213" xfId="0" applyFont="1" applyFill="1" applyBorder="1" applyAlignment="1" applyProtection="1">
      <alignment horizontal="center" vertical="center" shrinkToFit="1"/>
    </xf>
    <xf numFmtId="0" fontId="0" fillId="0" borderId="213" xfId="0" applyFont="1" applyFill="1" applyBorder="1" applyAlignment="1" applyProtection="1">
      <alignment horizontal="center" vertical="center" shrinkToFit="1"/>
    </xf>
    <xf numFmtId="0" fontId="6" fillId="0" borderId="213" xfId="0" applyFont="1" applyFill="1" applyBorder="1" applyAlignment="1" applyProtection="1">
      <alignment horizontal="center" vertical="center" shrinkToFit="1"/>
    </xf>
    <xf numFmtId="0" fontId="4" fillId="0" borderId="213" xfId="0" applyFont="1" applyFill="1" applyBorder="1" applyAlignment="1" applyProtection="1">
      <alignment horizontal="left" vertical="center" shrinkToFit="1"/>
    </xf>
    <xf numFmtId="0" fontId="4" fillId="0" borderId="213" xfId="0" applyFont="1" applyFill="1" applyBorder="1" applyAlignment="1" applyProtection="1">
      <alignment horizontal="right" vertical="center" shrinkToFit="1"/>
    </xf>
    <xf numFmtId="179" fontId="0" fillId="0" borderId="83" xfId="0" applyNumberFormat="1" applyFont="1" applyFill="1" applyBorder="1" applyAlignment="1" applyProtection="1">
      <alignment horizontal="right" vertical="center" shrinkToFit="1"/>
    </xf>
    <xf numFmtId="179" fontId="0" fillId="0" borderId="93" xfId="0" applyNumberFormat="1" applyFont="1" applyFill="1" applyBorder="1" applyAlignment="1" applyProtection="1">
      <alignment horizontal="right" vertical="center" shrinkToFit="1"/>
    </xf>
    <xf numFmtId="177" fontId="0" fillId="0" borderId="55" xfId="0" applyNumberFormat="1" applyFont="1" applyFill="1" applyBorder="1" applyAlignment="1" applyProtection="1">
      <alignment horizontal="right" vertical="center"/>
    </xf>
    <xf numFmtId="177" fontId="0" fillId="0" borderId="56" xfId="0" applyNumberFormat="1" applyFont="1" applyFill="1" applyBorder="1" applyAlignment="1" applyProtection="1">
      <alignment horizontal="right" vertical="center"/>
    </xf>
    <xf numFmtId="0" fontId="23" fillId="0" borderId="0" xfId="7" applyFont="1" applyAlignment="1"/>
    <xf numFmtId="0" fontId="1" fillId="0" borderId="0" xfId="7"/>
    <xf numFmtId="0" fontId="24" fillId="0" borderId="0" xfId="7" applyFont="1" applyAlignment="1">
      <alignment vertical="center"/>
    </xf>
    <xf numFmtId="179" fontId="0" fillId="0" borderId="48" xfId="0" applyNumberFormat="1" applyFont="1" applyFill="1" applyBorder="1" applyAlignment="1" applyProtection="1">
      <alignment horizontal="right" vertical="center" shrinkToFit="1"/>
    </xf>
    <xf numFmtId="179" fontId="0" fillId="0" borderId="81" xfId="0" applyNumberFormat="1" applyFont="1" applyFill="1" applyBorder="1" applyAlignment="1" applyProtection="1">
      <alignment horizontal="right" vertical="center" shrinkToFit="1"/>
    </xf>
    <xf numFmtId="179" fontId="0" fillId="0" borderId="92" xfId="0" applyNumberFormat="1" applyFont="1" applyFill="1" applyBorder="1" applyAlignment="1" applyProtection="1">
      <alignment horizontal="right" vertical="center" shrinkToFit="1"/>
    </xf>
    <xf numFmtId="0" fontId="0" fillId="0" borderId="48" xfId="0" applyFont="1" applyBorder="1" applyAlignment="1">
      <alignment horizontal="center" vertical="center" shrinkToFit="1"/>
    </xf>
    <xf numFmtId="179" fontId="0" fillId="0" borderId="48" xfId="0" applyNumberFormat="1" applyFont="1" applyFill="1" applyBorder="1" applyAlignment="1" applyProtection="1">
      <alignment vertical="center" shrinkToFit="1"/>
    </xf>
    <xf numFmtId="0" fontId="0" fillId="0" borderId="3" xfId="0" applyFont="1" applyBorder="1" applyAlignment="1">
      <alignment horizontal="center" vertical="center" shrinkToFit="1"/>
    </xf>
    <xf numFmtId="179" fontId="0" fillId="0" borderId="3" xfId="0" applyNumberFormat="1" applyFont="1" applyFill="1" applyBorder="1" applyAlignment="1" applyProtection="1">
      <alignment vertical="center" shrinkToFit="1"/>
    </xf>
    <xf numFmtId="0" fontId="0" fillId="0" borderId="49" xfId="0" applyFont="1" applyBorder="1" applyAlignment="1">
      <alignment horizontal="center" vertical="center" shrinkToFit="1"/>
    </xf>
    <xf numFmtId="179" fontId="0" fillId="0" borderId="49" xfId="0" applyNumberFormat="1" applyFont="1" applyFill="1" applyBorder="1" applyAlignment="1" applyProtection="1">
      <alignment horizontal="right" vertical="center" shrinkToFit="1"/>
    </xf>
    <xf numFmtId="179" fontId="0" fillId="0" borderId="49" xfId="0" applyNumberFormat="1" applyFont="1" applyFill="1" applyBorder="1" applyAlignment="1" applyProtection="1">
      <alignment vertical="center" shrinkToFit="1"/>
    </xf>
    <xf numFmtId="179" fontId="0" fillId="0" borderId="84" xfId="0" applyNumberFormat="1" applyFont="1" applyFill="1" applyBorder="1" applyAlignment="1" applyProtection="1">
      <alignment horizontal="right" vertical="center" shrinkToFit="1"/>
    </xf>
    <xf numFmtId="0" fontId="0" fillId="0" borderId="42" xfId="0" applyFont="1" applyFill="1" applyBorder="1" applyAlignment="1" applyProtection="1">
      <alignment horizontal="center" vertical="center" shrinkToFit="1"/>
    </xf>
    <xf numFmtId="179" fontId="0" fillId="0" borderId="12" xfId="1" applyNumberFormat="1" applyFont="1" applyFill="1" applyBorder="1" applyAlignment="1" applyProtection="1">
      <alignment vertical="center" shrinkToFit="1"/>
    </xf>
    <xf numFmtId="179" fontId="0" fillId="0" borderId="13" xfId="1" applyNumberFormat="1" applyFont="1" applyFill="1" applyBorder="1" applyAlignment="1" applyProtection="1">
      <alignment vertical="center" shrinkToFit="1"/>
    </xf>
    <xf numFmtId="179" fontId="0" fillId="0" borderId="14" xfId="1" applyNumberFormat="1" applyFont="1" applyFill="1" applyBorder="1" applyAlignment="1" applyProtection="1">
      <alignment vertical="center" shrinkToFit="1"/>
    </xf>
    <xf numFmtId="179" fontId="0" fillId="0" borderId="15" xfId="1" applyNumberFormat="1" applyFont="1" applyFill="1" applyBorder="1" applyAlignment="1" applyProtection="1">
      <alignment vertical="center" shrinkToFit="1"/>
    </xf>
    <xf numFmtId="179" fontId="0" fillId="0" borderId="16" xfId="1" applyNumberFormat="1" applyFont="1" applyFill="1" applyBorder="1" applyAlignment="1" applyProtection="1">
      <alignment vertical="center" shrinkToFit="1"/>
    </xf>
    <xf numFmtId="179" fontId="0" fillId="0" borderId="95" xfId="1" applyNumberFormat="1" applyFont="1" applyFill="1" applyBorder="1" applyAlignment="1" applyProtection="1">
      <alignment vertical="center" shrinkToFit="1"/>
    </xf>
    <xf numFmtId="179" fontId="0" fillId="0" borderId="94" xfId="1" applyNumberFormat="1" applyFont="1" applyFill="1" applyBorder="1" applyAlignment="1" applyProtection="1">
      <alignment vertical="center" shrinkToFit="1"/>
    </xf>
    <xf numFmtId="0" fontId="0" fillId="0" borderId="107" xfId="0" applyFont="1" applyFill="1" applyBorder="1" applyAlignment="1" applyProtection="1">
      <alignment horizontal="center" vertical="center" shrinkToFit="1"/>
    </xf>
    <xf numFmtId="179" fontId="0" fillId="0" borderId="107" xfId="1" applyNumberFormat="1" applyFont="1" applyFill="1" applyBorder="1" applyAlignment="1" applyProtection="1">
      <alignment vertical="center" shrinkToFit="1"/>
    </xf>
    <xf numFmtId="179" fontId="0" fillId="0" borderId="108" xfId="1" applyNumberFormat="1" applyFont="1" applyFill="1" applyBorder="1" applyAlignment="1" applyProtection="1">
      <alignment vertical="center" shrinkToFit="1"/>
    </xf>
    <xf numFmtId="179" fontId="0" fillId="0" borderId="109" xfId="1" applyNumberFormat="1" applyFont="1" applyFill="1" applyBorder="1" applyAlignment="1" applyProtection="1">
      <alignment vertical="center" shrinkToFit="1"/>
    </xf>
    <xf numFmtId="179" fontId="0" fillId="0" borderId="110" xfId="1" applyNumberFormat="1" applyFont="1" applyFill="1" applyBorder="1" applyAlignment="1" applyProtection="1">
      <alignment vertical="center" shrinkToFit="1"/>
    </xf>
    <xf numFmtId="179" fontId="0" fillId="0" borderId="111" xfId="1" applyNumberFormat="1" applyFont="1" applyFill="1" applyBorder="1" applyAlignment="1" applyProtection="1">
      <alignment vertical="center" shrinkToFit="1"/>
    </xf>
    <xf numFmtId="179" fontId="0" fillId="0" borderId="112" xfId="1" applyNumberFormat="1" applyFont="1" applyFill="1" applyBorder="1" applyAlignment="1" applyProtection="1">
      <alignment vertical="center" shrinkToFit="1"/>
    </xf>
    <xf numFmtId="179" fontId="0" fillId="0" borderId="113" xfId="1" applyNumberFormat="1" applyFont="1" applyFill="1" applyBorder="1" applyAlignment="1" applyProtection="1">
      <alignment vertical="center" shrinkToFit="1"/>
    </xf>
    <xf numFmtId="0" fontId="0" fillId="0" borderId="31" xfId="0" applyFont="1" applyFill="1" applyBorder="1" applyAlignment="1" applyProtection="1">
      <alignment horizontal="center" vertical="center" shrinkToFit="1"/>
    </xf>
    <xf numFmtId="179" fontId="0" fillId="0" borderId="31" xfId="0" applyNumberFormat="1" applyFont="1" applyFill="1" applyBorder="1" applyAlignment="1" applyProtection="1">
      <alignment vertical="center" shrinkToFit="1"/>
    </xf>
    <xf numFmtId="179" fontId="0" fillId="0" borderId="31" xfId="1" applyNumberFormat="1" applyFont="1" applyFill="1" applyBorder="1" applyAlignment="1" applyProtection="1">
      <alignment vertical="center" shrinkToFit="1"/>
    </xf>
    <xf numFmtId="179" fontId="0" fillId="0" borderId="21" xfId="1" applyNumberFormat="1" applyFont="1" applyFill="1" applyBorder="1" applyAlignment="1" applyProtection="1">
      <alignment vertical="center" shrinkToFit="1"/>
    </xf>
    <xf numFmtId="179" fontId="0" fillId="0" borderId="213" xfId="0" applyNumberFormat="1" applyFont="1" applyFill="1" applyBorder="1" applyAlignment="1" applyProtection="1">
      <alignment vertical="center" shrinkToFit="1"/>
    </xf>
    <xf numFmtId="179" fontId="0" fillId="0" borderId="33" xfId="1" applyNumberFormat="1" applyFont="1" applyFill="1" applyBorder="1" applyAlignment="1" applyProtection="1">
      <alignment vertical="center" shrinkToFit="1"/>
    </xf>
    <xf numFmtId="179" fontId="0" fillId="0" borderId="82" xfId="1" applyNumberFormat="1" applyFont="1" applyFill="1" applyBorder="1" applyAlignment="1" applyProtection="1">
      <alignment vertical="center" shrinkToFit="1"/>
    </xf>
    <xf numFmtId="179" fontId="0" fillId="4" borderId="12" xfId="1" applyNumberFormat="1" applyFont="1" applyFill="1" applyBorder="1" applyAlignment="1" applyProtection="1">
      <alignment vertical="center" shrinkToFit="1"/>
    </xf>
    <xf numFmtId="179" fontId="0" fillId="4" borderId="13" xfId="1" applyNumberFormat="1" applyFont="1" applyFill="1" applyBorder="1" applyAlignment="1" applyProtection="1">
      <alignment vertical="center" shrinkToFit="1"/>
    </xf>
    <xf numFmtId="179" fontId="0" fillId="4" borderId="14" xfId="1" applyNumberFormat="1" applyFont="1" applyFill="1" applyBorder="1" applyAlignment="1" applyProtection="1">
      <alignment vertical="center" shrinkToFit="1"/>
    </xf>
    <xf numFmtId="179" fontId="0" fillId="4" borderId="15" xfId="1" applyNumberFormat="1" applyFont="1" applyFill="1" applyBorder="1" applyAlignment="1" applyProtection="1">
      <alignment vertical="center" shrinkToFit="1"/>
    </xf>
    <xf numFmtId="179" fontId="0" fillId="4" borderId="16" xfId="1" applyNumberFormat="1" applyFont="1" applyFill="1" applyBorder="1" applyAlignment="1" applyProtection="1">
      <alignment vertical="center" shrinkToFit="1"/>
    </xf>
    <xf numFmtId="179" fontId="0" fillId="4" borderId="95" xfId="1" applyNumberFormat="1" applyFont="1" applyFill="1" applyBorder="1" applyAlignment="1" applyProtection="1">
      <alignment vertical="center" shrinkToFit="1"/>
    </xf>
    <xf numFmtId="179" fontId="0" fillId="4" borderId="94" xfId="1" applyNumberFormat="1" applyFont="1" applyFill="1" applyBorder="1" applyAlignment="1" applyProtection="1">
      <alignment vertical="center" shrinkToFit="1"/>
    </xf>
    <xf numFmtId="0" fontId="0" fillId="0" borderId="3" xfId="0" applyFont="1" applyFill="1" applyBorder="1" applyAlignment="1" applyProtection="1">
      <alignment horizontal="center" vertical="center" shrinkToFit="1"/>
    </xf>
    <xf numFmtId="179" fontId="0" fillId="4" borderId="3" xfId="1" applyNumberFormat="1" applyFont="1" applyFill="1" applyBorder="1" applyAlignment="1" applyProtection="1">
      <alignment vertical="center" shrinkToFit="1"/>
    </xf>
    <xf numFmtId="179" fontId="0" fillId="4" borderId="17" xfId="1" applyNumberFormat="1" applyFont="1" applyFill="1" applyBorder="1" applyAlignment="1" applyProtection="1">
      <alignment vertical="center" shrinkToFit="1"/>
    </xf>
    <xf numFmtId="179" fontId="0" fillId="4" borderId="18" xfId="1" applyNumberFormat="1" applyFont="1" applyFill="1" applyBorder="1" applyAlignment="1" applyProtection="1">
      <alignment vertical="center" shrinkToFit="1"/>
    </xf>
    <xf numFmtId="179" fontId="0" fillId="4" borderId="19" xfId="1" applyNumberFormat="1" applyFont="1" applyFill="1" applyBorder="1" applyAlignment="1" applyProtection="1">
      <alignment vertical="center" shrinkToFit="1"/>
    </xf>
    <xf numFmtId="179" fontId="0" fillId="4" borderId="20" xfId="1" applyNumberFormat="1" applyFont="1" applyFill="1" applyBorder="1" applyAlignment="1" applyProtection="1">
      <alignment vertical="center" shrinkToFit="1"/>
    </xf>
    <xf numFmtId="179" fontId="0" fillId="4" borderId="96" xfId="1" applyNumberFormat="1" applyFont="1" applyFill="1" applyBorder="1" applyAlignment="1" applyProtection="1">
      <alignment vertical="center" shrinkToFit="1"/>
    </xf>
    <xf numFmtId="179" fontId="0" fillId="4" borderId="60" xfId="1" applyNumberFormat="1" applyFont="1" applyFill="1" applyBorder="1" applyAlignment="1" applyProtection="1">
      <alignment vertical="center" shrinkToFit="1"/>
    </xf>
    <xf numFmtId="179" fontId="0" fillId="4" borderId="107" xfId="1" applyNumberFormat="1" applyFont="1" applyFill="1" applyBorder="1" applyAlignment="1" applyProtection="1">
      <alignment vertical="center" shrinkToFit="1"/>
    </xf>
    <xf numFmtId="179" fontId="0" fillId="4" borderId="108" xfId="1" applyNumberFormat="1" applyFont="1" applyFill="1" applyBorder="1" applyAlignment="1" applyProtection="1">
      <alignment vertical="center" shrinkToFit="1"/>
    </xf>
    <xf numFmtId="179" fontId="0" fillId="4" borderId="109" xfId="1" applyNumberFormat="1" applyFont="1" applyFill="1" applyBorder="1" applyAlignment="1" applyProtection="1">
      <alignment vertical="center" shrinkToFit="1"/>
    </xf>
    <xf numFmtId="179" fontId="0" fillId="4" borderId="110" xfId="1" applyNumberFormat="1" applyFont="1" applyFill="1" applyBorder="1" applyAlignment="1" applyProtection="1">
      <alignment vertical="center" shrinkToFit="1"/>
    </xf>
    <xf numFmtId="179" fontId="0" fillId="4" borderId="111" xfId="1" applyNumberFormat="1" applyFont="1" applyFill="1" applyBorder="1" applyAlignment="1" applyProtection="1">
      <alignment vertical="center" shrinkToFit="1"/>
    </xf>
    <xf numFmtId="179" fontId="0" fillId="4" borderId="112" xfId="1" applyNumberFormat="1" applyFont="1" applyFill="1" applyBorder="1" applyAlignment="1" applyProtection="1">
      <alignment vertical="center" shrinkToFit="1"/>
    </xf>
    <xf numFmtId="179" fontId="0" fillId="4" borderId="113" xfId="1" applyNumberFormat="1" applyFont="1" applyFill="1" applyBorder="1" applyAlignment="1" applyProtection="1">
      <alignment vertical="center" shrinkToFit="1"/>
    </xf>
    <xf numFmtId="179" fontId="0" fillId="4" borderId="31" xfId="1" applyNumberFormat="1" applyFont="1" applyFill="1" applyBorder="1" applyAlignment="1" applyProtection="1">
      <alignment vertical="center" shrinkToFit="1"/>
    </xf>
    <xf numFmtId="179" fontId="0" fillId="4" borderId="72" xfId="1" applyNumberFormat="1" applyFont="1" applyFill="1" applyBorder="1" applyAlignment="1" applyProtection="1">
      <alignment vertical="center" shrinkToFit="1"/>
    </xf>
    <xf numFmtId="179" fontId="0" fillId="4" borderId="114" xfId="0" applyNumberFormat="1" applyFont="1" applyFill="1" applyBorder="1" applyAlignment="1" applyProtection="1">
      <alignment vertical="center" shrinkToFit="1"/>
    </xf>
    <xf numFmtId="179" fontId="0" fillId="4" borderId="21" xfId="1" applyNumberFormat="1" applyFont="1" applyFill="1" applyBorder="1" applyAlignment="1" applyProtection="1">
      <alignment vertical="center" shrinkToFit="1"/>
    </xf>
    <xf numFmtId="179" fontId="0" fillId="4" borderId="33" xfId="1" applyNumberFormat="1" applyFont="1" applyFill="1" applyBorder="1" applyAlignment="1" applyProtection="1">
      <alignment vertical="center" shrinkToFit="1"/>
    </xf>
    <xf numFmtId="179" fontId="0" fillId="4" borderId="82" xfId="1" applyNumberFormat="1" applyFont="1" applyFill="1" applyBorder="1" applyAlignment="1" applyProtection="1">
      <alignment vertical="center" shrinkToFit="1"/>
    </xf>
    <xf numFmtId="179" fontId="0" fillId="0" borderId="74" xfId="1" applyNumberFormat="1" applyFont="1" applyFill="1" applyBorder="1" applyAlignment="1" applyProtection="1">
      <alignment vertical="center" shrinkToFit="1"/>
    </xf>
    <xf numFmtId="179" fontId="0" fillId="0" borderId="100" xfId="1" applyNumberFormat="1" applyFont="1" applyFill="1" applyBorder="1" applyAlignment="1" applyProtection="1">
      <alignment vertical="center" shrinkToFit="1"/>
    </xf>
    <xf numFmtId="179" fontId="0" fillId="0" borderId="3" xfId="1" applyNumberFormat="1" applyFont="1" applyFill="1" applyBorder="1" applyAlignment="1" applyProtection="1">
      <alignment vertical="center" shrinkToFit="1"/>
    </xf>
    <xf numFmtId="179" fontId="0" fillId="0" borderId="17" xfId="1" applyNumberFormat="1" applyFont="1" applyFill="1" applyBorder="1" applyAlignment="1" applyProtection="1">
      <alignment vertical="center" shrinkToFit="1"/>
    </xf>
    <xf numFmtId="179" fontId="0" fillId="0" borderId="75" xfId="1" applyNumberFormat="1" applyFont="1" applyFill="1" applyBorder="1" applyAlignment="1" applyProtection="1">
      <alignment vertical="center" shrinkToFit="1"/>
    </xf>
    <xf numFmtId="179" fontId="0" fillId="0" borderId="19" xfId="1" applyNumberFormat="1" applyFont="1" applyFill="1" applyBorder="1" applyAlignment="1" applyProtection="1">
      <alignment vertical="center" shrinkToFit="1"/>
    </xf>
    <xf numFmtId="179" fontId="0" fillId="0" borderId="20" xfId="1" applyNumberFormat="1" applyFont="1" applyFill="1" applyBorder="1" applyAlignment="1" applyProtection="1">
      <alignment vertical="center" shrinkToFit="1"/>
    </xf>
    <xf numFmtId="179" fontId="0" fillId="0" borderId="96" xfId="1" applyNumberFormat="1" applyFont="1" applyFill="1" applyBorder="1" applyAlignment="1" applyProtection="1">
      <alignment vertical="center" shrinkToFit="1"/>
    </xf>
    <xf numFmtId="179" fontId="0" fillId="0" borderId="52" xfId="1" applyNumberFormat="1" applyFont="1" applyFill="1" applyBorder="1" applyAlignment="1" applyProtection="1">
      <alignment vertical="center" shrinkToFit="1"/>
    </xf>
    <xf numFmtId="179" fontId="0" fillId="0" borderId="57" xfId="0" applyNumberFormat="1" applyFont="1" applyFill="1" applyBorder="1" applyAlignment="1" applyProtection="1">
      <alignment horizontal="right" vertical="center" shrinkToFit="1"/>
    </xf>
    <xf numFmtId="179" fontId="0" fillId="0" borderId="127" xfId="1" applyNumberFormat="1" applyFont="1" applyFill="1" applyBorder="1" applyAlignment="1" applyProtection="1">
      <alignment vertical="center" shrinkToFit="1"/>
    </xf>
    <xf numFmtId="179" fontId="0" fillId="0" borderId="134" xfId="0" applyNumberFormat="1" applyFont="1" applyFill="1" applyBorder="1" applyAlignment="1" applyProtection="1">
      <alignment horizontal="right" vertical="center" shrinkToFit="1"/>
    </xf>
    <xf numFmtId="0" fontId="0" fillId="0" borderId="115" xfId="0" applyFont="1" applyFill="1" applyBorder="1" applyAlignment="1" applyProtection="1">
      <alignment horizontal="center" vertical="center" shrinkToFit="1"/>
    </xf>
    <xf numFmtId="179" fontId="0" fillId="0" borderId="116" xfId="1" applyNumberFormat="1" applyFont="1" applyFill="1" applyBorder="1" applyAlignment="1" applyProtection="1">
      <alignment vertical="center" shrinkToFit="1"/>
    </xf>
    <xf numFmtId="179" fontId="0" fillId="0" borderId="117" xfId="1" applyNumberFormat="1" applyFont="1" applyFill="1" applyBorder="1" applyAlignment="1" applyProtection="1">
      <alignment vertical="center" shrinkToFit="1"/>
    </xf>
    <xf numFmtId="179" fontId="0" fillId="0" borderId="118" xfId="1" applyNumberFormat="1" applyFont="1" applyFill="1" applyBorder="1" applyAlignment="1" applyProtection="1">
      <alignment vertical="center" shrinkToFit="1"/>
    </xf>
    <xf numFmtId="179" fontId="0" fillId="0" borderId="119" xfId="1" applyNumberFormat="1" applyFont="1" applyFill="1" applyBorder="1" applyAlignment="1" applyProtection="1">
      <alignment vertical="center" shrinkToFit="1"/>
    </xf>
    <xf numFmtId="179" fontId="0" fillId="0" borderId="120" xfId="1" applyNumberFormat="1" applyFont="1" applyFill="1" applyBorder="1" applyAlignment="1" applyProtection="1">
      <alignment vertical="center" shrinkToFit="1"/>
    </xf>
    <xf numFmtId="179" fontId="0" fillId="0" borderId="121" xfId="1" applyNumberFormat="1" applyFont="1" applyFill="1" applyBorder="1" applyAlignment="1" applyProtection="1">
      <alignment vertical="center" shrinkToFit="1"/>
    </xf>
    <xf numFmtId="179" fontId="0" fillId="0" borderId="18" xfId="1" applyNumberFormat="1" applyFont="1" applyFill="1" applyBorder="1" applyAlignment="1" applyProtection="1">
      <alignment vertical="center" shrinkToFit="1"/>
    </xf>
    <xf numFmtId="179" fontId="0" fillId="0" borderId="60" xfId="1" applyNumberFormat="1" applyFont="1" applyFill="1" applyBorder="1" applyAlignment="1" applyProtection="1">
      <alignment vertical="center" shrinkToFit="1"/>
    </xf>
    <xf numFmtId="179" fontId="0" fillId="0" borderId="21" xfId="0" applyNumberFormat="1" applyFont="1" applyFill="1" applyBorder="1" applyAlignment="1" applyProtection="1">
      <alignment vertical="center" shrinkToFit="1"/>
    </xf>
    <xf numFmtId="179" fontId="0" fillId="0" borderId="73" xfId="1" applyNumberFormat="1" applyFont="1" applyFill="1" applyBorder="1" applyAlignment="1" applyProtection="1">
      <alignment vertical="center" shrinkToFit="1"/>
    </xf>
    <xf numFmtId="179" fontId="0" fillId="4" borderId="81" xfId="0" applyNumberFormat="1" applyFont="1" applyFill="1" applyBorder="1" applyAlignment="1" applyProtection="1">
      <alignment horizontal="center" vertical="center"/>
    </xf>
    <xf numFmtId="179" fontId="0" fillId="0" borderId="68" xfId="1" applyNumberFormat="1" applyFont="1" applyFill="1" applyBorder="1" applyAlignment="1" applyProtection="1">
      <alignment vertical="center" shrinkToFit="1"/>
    </xf>
    <xf numFmtId="179" fontId="0" fillId="4" borderId="23" xfId="0" applyNumberFormat="1" applyFont="1" applyFill="1" applyBorder="1" applyAlignment="1" applyProtection="1">
      <alignment horizontal="center" vertical="center"/>
    </xf>
    <xf numFmtId="179" fontId="0" fillId="0" borderId="77" xfId="1" applyNumberFormat="1" applyFont="1" applyFill="1" applyBorder="1" applyAlignment="1" applyProtection="1">
      <alignment vertical="center" shrinkToFit="1"/>
    </xf>
    <xf numFmtId="179" fontId="0" fillId="4" borderId="122" xfId="0" applyNumberFormat="1" applyFont="1" applyFill="1" applyBorder="1" applyAlignment="1" applyProtection="1">
      <alignment horizontal="center" vertical="center"/>
    </xf>
    <xf numFmtId="179" fontId="0" fillId="0" borderId="123" xfId="1" applyNumberFormat="1" applyFont="1" applyFill="1" applyBorder="1" applyAlignment="1" applyProtection="1">
      <alignment vertical="center" shrinkToFit="1"/>
    </xf>
    <xf numFmtId="179" fontId="0" fillId="0" borderId="35" xfId="1" applyNumberFormat="1" applyFont="1" applyFill="1" applyBorder="1" applyAlignment="1" applyProtection="1">
      <alignment vertical="center" shrinkToFit="1"/>
    </xf>
    <xf numFmtId="179" fontId="0" fillId="0" borderId="72" xfId="1" applyNumberFormat="1" applyFont="1" applyFill="1" applyBorder="1" applyAlignment="1" applyProtection="1">
      <alignment vertical="center" shrinkToFit="1"/>
    </xf>
    <xf numFmtId="179" fontId="0" fillId="0" borderId="54" xfId="1" applyNumberFormat="1" applyFont="1" applyFill="1" applyBorder="1" applyAlignment="1" applyProtection="1">
      <alignment vertical="center" shrinkToFit="1"/>
    </xf>
    <xf numFmtId="179" fontId="0" fillId="0" borderId="11" xfId="1" applyNumberFormat="1" applyFont="1" applyFill="1" applyBorder="1" applyAlignment="1" applyProtection="1">
      <alignment vertical="center" shrinkToFit="1"/>
    </xf>
    <xf numFmtId="179" fontId="0" fillId="0" borderId="2" xfId="1" applyNumberFormat="1" applyFont="1" applyFill="1" applyBorder="1" applyAlignment="1" applyProtection="1">
      <alignment vertical="center" shrinkToFit="1"/>
    </xf>
    <xf numFmtId="179" fontId="0" fillId="0" borderId="59" xfId="1" applyNumberFormat="1" applyFont="1" applyFill="1" applyBorder="1" applyAlignment="1" applyProtection="1">
      <alignment vertical="center" shrinkToFit="1"/>
    </xf>
    <xf numFmtId="179" fontId="0" fillId="0" borderId="55" xfId="1" applyNumberFormat="1" applyFont="1" applyFill="1" applyBorder="1" applyAlignment="1" applyProtection="1">
      <alignment vertical="center" shrinkToFit="1"/>
    </xf>
    <xf numFmtId="0" fontId="0" fillId="0" borderId="43" xfId="0" applyFont="1" applyFill="1" applyBorder="1" applyAlignment="1" applyProtection="1">
      <alignment horizontal="center" vertical="center" shrinkToFit="1"/>
    </xf>
    <xf numFmtId="179" fontId="0" fillId="0" borderId="4" xfId="1" applyNumberFormat="1" applyFont="1" applyFill="1" applyBorder="1" applyAlignment="1" applyProtection="1">
      <alignment vertical="center" shrinkToFit="1"/>
    </xf>
    <xf numFmtId="179" fontId="0" fillId="0" borderId="126" xfId="1" applyNumberFormat="1" applyFont="1" applyFill="1" applyBorder="1" applyAlignment="1" applyProtection="1">
      <alignment vertical="center" shrinkToFit="1"/>
    </xf>
    <xf numFmtId="179" fontId="0" fillId="0" borderId="102" xfId="1" applyNumberFormat="1" applyFont="1" applyFill="1" applyBorder="1" applyAlignment="1" applyProtection="1">
      <alignment vertical="center" shrinkToFit="1"/>
    </xf>
    <xf numFmtId="179" fontId="0" fillId="0" borderId="76" xfId="1" applyNumberFormat="1" applyFont="1" applyFill="1" applyBorder="1" applyAlignment="1" applyProtection="1">
      <alignment vertical="center" shrinkToFit="1"/>
    </xf>
    <xf numFmtId="179" fontId="0" fillId="0" borderId="103" xfId="1" applyNumberFormat="1" applyFont="1" applyFill="1" applyBorder="1" applyAlignment="1" applyProtection="1">
      <alignment vertical="center" shrinkToFit="1"/>
    </xf>
    <xf numFmtId="179" fontId="0" fillId="0" borderId="78" xfId="1" applyNumberFormat="1" applyFont="1" applyFill="1" applyBorder="1" applyAlignment="1" applyProtection="1">
      <alignment vertical="center" shrinkToFit="1"/>
    </xf>
    <xf numFmtId="179" fontId="0" fillId="0" borderId="124" xfId="1" applyNumberFormat="1" applyFont="1" applyFill="1" applyBorder="1" applyAlignment="1" applyProtection="1">
      <alignment vertical="center" shrinkToFit="1"/>
    </xf>
    <xf numFmtId="179" fontId="0" fillId="0" borderId="125" xfId="1" applyNumberFormat="1" applyFont="1" applyFill="1" applyBorder="1" applyAlignment="1" applyProtection="1">
      <alignment vertical="center" shrinkToFit="1"/>
    </xf>
    <xf numFmtId="0" fontId="0" fillId="4" borderId="31" xfId="0" applyFont="1" applyFill="1" applyBorder="1" applyAlignment="1" applyProtection="1">
      <alignment horizontal="center" vertical="center" shrinkToFit="1"/>
    </xf>
    <xf numFmtId="179" fontId="0" fillId="0" borderId="221" xfId="1" applyNumberFormat="1" applyFont="1" applyFill="1" applyBorder="1" applyAlignment="1" applyProtection="1">
      <alignment vertical="center" shrinkToFit="1"/>
    </xf>
    <xf numFmtId="179" fontId="0" fillId="0" borderId="222" xfId="0" applyNumberFormat="1" applyFont="1" applyFill="1" applyBorder="1" applyAlignment="1" applyProtection="1">
      <alignment vertical="center" shrinkToFit="1"/>
    </xf>
    <xf numFmtId="179" fontId="0" fillId="0" borderId="101" xfId="1" applyNumberFormat="1" applyFont="1" applyFill="1" applyBorder="1" applyAlignment="1" applyProtection="1">
      <alignment vertical="center" shrinkToFit="1"/>
    </xf>
    <xf numFmtId="0" fontId="0" fillId="0" borderId="4" xfId="0" applyFont="1" applyFill="1" applyBorder="1" applyAlignment="1" applyProtection="1">
      <alignment horizontal="center" vertical="center" shrinkToFit="1"/>
    </xf>
    <xf numFmtId="179" fontId="0" fillId="0" borderId="98" xfId="1" applyNumberFormat="1" applyFont="1" applyFill="1" applyBorder="1" applyAlignment="1" applyProtection="1">
      <alignment vertical="center" shrinkToFit="1"/>
    </xf>
    <xf numFmtId="179" fontId="0" fillId="0" borderId="58" xfId="1" applyNumberFormat="1" applyFont="1" applyFill="1" applyBorder="1" applyAlignment="1" applyProtection="1">
      <alignment vertical="center" shrinkToFit="1"/>
    </xf>
    <xf numFmtId="179" fontId="0" fillId="0" borderId="47" xfId="1" applyNumberFormat="1" applyFont="1" applyFill="1" applyBorder="1" applyAlignment="1" applyProtection="1">
      <alignment vertical="center" shrinkToFit="1"/>
    </xf>
    <xf numFmtId="179" fontId="0" fillId="0" borderId="151" xfId="1" applyNumberFormat="1" applyFont="1" applyFill="1" applyBorder="1" applyAlignment="1" applyProtection="1">
      <alignment vertical="center" shrinkToFit="1"/>
    </xf>
    <xf numFmtId="179" fontId="0" fillId="0" borderId="48" xfId="1" applyNumberFormat="1" applyFont="1" applyFill="1" applyBorder="1" applyAlignment="1" applyProtection="1">
      <alignment vertical="center" shrinkToFit="1"/>
    </xf>
    <xf numFmtId="179" fontId="0" fillId="0" borderId="99" xfId="1" applyNumberFormat="1" applyFont="1" applyFill="1" applyBorder="1" applyAlignment="1" applyProtection="1">
      <alignment vertical="center" shrinkToFit="1"/>
    </xf>
    <xf numFmtId="179" fontId="0" fillId="0" borderId="104" xfId="1" applyNumberFormat="1" applyFont="1" applyFill="1" applyBorder="1" applyAlignment="1" applyProtection="1">
      <alignment vertical="center" shrinkToFit="1"/>
    </xf>
    <xf numFmtId="179" fontId="0" fillId="0" borderId="105" xfId="1" applyNumberFormat="1" applyFont="1" applyFill="1" applyBorder="1" applyAlignment="1" applyProtection="1">
      <alignment vertical="center" shrinkToFit="1"/>
    </xf>
    <xf numFmtId="179" fontId="0" fillId="0" borderId="79" xfId="1" applyNumberFormat="1" applyFont="1" applyFill="1" applyBorder="1" applyAlignment="1" applyProtection="1">
      <alignment vertical="center" shrinkToFit="1"/>
    </xf>
    <xf numFmtId="179" fontId="0" fillId="0" borderId="80" xfId="1" applyNumberFormat="1" applyFont="1" applyFill="1" applyBorder="1" applyAlignment="1" applyProtection="1">
      <alignment vertical="center" shrinkToFit="1"/>
    </xf>
    <xf numFmtId="179" fontId="0" fillId="0" borderId="106" xfId="1" applyNumberFormat="1" applyFont="1" applyFill="1" applyBorder="1" applyAlignment="1" applyProtection="1">
      <alignment vertical="center" shrinkToFit="1"/>
    </xf>
    <xf numFmtId="0" fontId="0" fillId="0" borderId="122" xfId="0" applyFont="1" applyFill="1" applyBorder="1" applyAlignment="1" applyProtection="1">
      <alignment horizontal="center" vertical="center" shrinkToFit="1"/>
    </xf>
    <xf numFmtId="179" fontId="0" fillId="0" borderId="128" xfId="1" applyNumberFormat="1" applyFont="1" applyFill="1" applyBorder="1" applyAlignment="1" applyProtection="1">
      <alignment vertical="center" shrinkToFit="1"/>
    </xf>
    <xf numFmtId="179" fontId="0" fillId="0" borderId="129" xfId="1" applyNumberFormat="1" applyFont="1" applyFill="1" applyBorder="1" applyAlignment="1" applyProtection="1">
      <alignment vertical="center" shrinkToFit="1"/>
    </xf>
    <xf numFmtId="179" fontId="0" fillId="0" borderId="130" xfId="1" applyNumberFormat="1" applyFont="1" applyFill="1" applyBorder="1" applyAlignment="1" applyProtection="1">
      <alignment vertical="center" shrinkToFit="1"/>
    </xf>
    <xf numFmtId="179" fontId="0" fillId="0" borderId="67" xfId="1" applyNumberFormat="1" applyFont="1" applyFill="1" applyBorder="1" applyAlignment="1" applyProtection="1">
      <alignment vertical="center" shrinkToFit="1"/>
    </xf>
    <xf numFmtId="179" fontId="0" fillId="0" borderId="9" xfId="1" applyNumberFormat="1" applyFont="1" applyFill="1" applyBorder="1" applyAlignment="1" applyProtection="1">
      <alignment vertical="center" shrinkToFit="1"/>
    </xf>
    <xf numFmtId="179" fontId="0" fillId="0" borderId="131" xfId="1" applyNumberFormat="1" applyFont="1" applyFill="1" applyBorder="1" applyAlignment="1" applyProtection="1">
      <alignment vertical="center" shrinkToFit="1"/>
    </xf>
    <xf numFmtId="179" fontId="0" fillId="0" borderId="79" xfId="0" applyNumberFormat="1" applyFont="1" applyFill="1" applyBorder="1" applyAlignment="1" applyProtection="1">
      <alignment horizontal="right" vertical="center" shrinkToFit="1"/>
    </xf>
    <xf numFmtId="179" fontId="0" fillId="0" borderId="79" xfId="0" applyNumberFormat="1" applyFont="1" applyFill="1" applyBorder="1" applyAlignment="1" applyProtection="1">
      <alignment horizontal="center" vertical="center" shrinkToFit="1"/>
    </xf>
    <xf numFmtId="179" fontId="0" fillId="0" borderId="3" xfId="0" applyNumberFormat="1" applyFont="1" applyFill="1" applyBorder="1" applyAlignment="1" applyProtection="1">
      <alignment horizontal="center" vertical="center" shrinkToFit="1"/>
    </xf>
    <xf numFmtId="179" fontId="0" fillId="0" borderId="38" xfId="1" applyNumberFormat="1" applyFont="1" applyFill="1" applyBorder="1" applyAlignment="1" applyProtection="1">
      <alignment vertical="center" shrinkToFit="1"/>
    </xf>
    <xf numFmtId="179" fontId="0" fillId="0" borderId="83" xfId="1" applyNumberFormat="1" applyFont="1" applyFill="1" applyBorder="1" applyAlignment="1" applyProtection="1">
      <alignment vertical="center" shrinkToFit="1"/>
    </xf>
    <xf numFmtId="179" fontId="0" fillId="0" borderId="23" xfId="1" applyNumberFormat="1" applyFont="1" applyFill="1" applyBorder="1" applyAlignment="1" applyProtection="1">
      <alignment vertical="center" shrinkToFit="1"/>
    </xf>
    <xf numFmtId="179" fontId="0" fillId="0" borderId="22" xfId="1" applyNumberFormat="1" applyFont="1" applyFill="1" applyBorder="1" applyAlignment="1" applyProtection="1">
      <alignment vertical="center" shrinkToFit="1"/>
    </xf>
    <xf numFmtId="179" fontId="0" fillId="0" borderId="152" xfId="1" applyNumberFormat="1" applyFont="1" applyFill="1" applyBorder="1" applyAlignment="1" applyProtection="1">
      <alignment horizontal="right" vertical="center" shrinkToFit="1"/>
    </xf>
    <xf numFmtId="179" fontId="0" fillId="0" borderId="17" xfId="1" applyNumberFormat="1" applyFont="1" applyFill="1" applyBorder="1" applyAlignment="1" applyProtection="1">
      <alignment horizontal="right" vertical="center" shrinkToFit="1"/>
    </xf>
    <xf numFmtId="179" fontId="0" fillId="0" borderId="0" xfId="1" applyNumberFormat="1" applyFont="1" applyFill="1" applyBorder="1" applyAlignment="1" applyProtection="1">
      <alignment horizontal="right" vertical="center" shrinkToFit="1"/>
    </xf>
    <xf numFmtId="179" fontId="0" fillId="0" borderId="3" xfId="1" applyNumberFormat="1" applyFont="1" applyFill="1" applyBorder="1" applyAlignment="1" applyProtection="1">
      <alignment horizontal="right" vertical="center" shrinkToFit="1"/>
    </xf>
    <xf numFmtId="179" fontId="0" fillId="0" borderId="107" xfId="1" applyNumberFormat="1" applyFont="1" applyFill="1" applyBorder="1" applyAlignment="1" applyProtection="1">
      <alignment horizontal="right" vertical="center" shrinkToFit="1"/>
    </xf>
    <xf numFmtId="179" fontId="0" fillId="0" borderId="108" xfId="1" applyNumberFormat="1" applyFont="1" applyFill="1" applyBorder="1" applyAlignment="1" applyProtection="1">
      <alignment horizontal="right" vertical="center" shrinkToFit="1"/>
    </xf>
    <xf numFmtId="179" fontId="0" fillId="0" borderId="132" xfId="1" applyNumberFormat="1" applyFont="1" applyFill="1" applyBorder="1" applyAlignment="1" applyProtection="1">
      <alignment vertical="center" shrinkToFit="1"/>
    </xf>
    <xf numFmtId="179" fontId="0" fillId="0" borderId="122" xfId="1" applyNumberFormat="1" applyFont="1" applyFill="1" applyBorder="1" applyAlignment="1" applyProtection="1">
      <alignment vertical="center" shrinkToFit="1"/>
    </xf>
    <xf numFmtId="0" fontId="0" fillId="0" borderId="118" xfId="0" applyFont="1" applyFill="1" applyBorder="1" applyAlignment="1" applyProtection="1">
      <alignment horizontal="center" vertical="center" shrinkToFit="1"/>
    </xf>
    <xf numFmtId="179" fontId="0" fillId="4" borderId="139" xfId="1" applyNumberFormat="1" applyFont="1" applyFill="1" applyBorder="1" applyAlignment="1" applyProtection="1">
      <alignment vertical="center" shrinkToFit="1"/>
    </xf>
    <xf numFmtId="179" fontId="0" fillId="4" borderId="116" xfId="1" applyNumberFormat="1" applyFont="1" applyFill="1" applyBorder="1" applyAlignment="1" applyProtection="1">
      <alignment vertical="center" shrinkToFit="1"/>
    </xf>
    <xf numFmtId="179" fontId="0" fillId="4" borderId="117" xfId="1" applyNumberFormat="1" applyFont="1" applyFill="1" applyBorder="1" applyAlignment="1" applyProtection="1">
      <alignment vertical="center" shrinkToFit="1"/>
    </xf>
    <xf numFmtId="179" fontId="0" fillId="4" borderId="118" xfId="1" applyNumberFormat="1" applyFont="1" applyFill="1" applyBorder="1" applyAlignment="1" applyProtection="1">
      <alignment vertical="center" shrinkToFit="1"/>
    </xf>
    <xf numFmtId="179" fontId="0" fillId="0" borderId="69" xfId="0" applyNumberFormat="1" applyFont="1" applyFill="1" applyBorder="1" applyAlignment="1" applyProtection="1">
      <alignment horizontal="right" vertical="center" shrinkToFit="1"/>
    </xf>
    <xf numFmtId="0" fontId="0" fillId="0" borderId="141" xfId="0" applyFont="1" applyBorder="1" applyAlignment="1">
      <alignment horizontal="center" vertical="center"/>
    </xf>
    <xf numFmtId="0" fontId="0" fillId="0" borderId="92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 shrinkToFit="1"/>
    </xf>
    <xf numFmtId="0" fontId="0" fillId="0" borderId="15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83" xfId="0" applyFont="1" applyFill="1" applyBorder="1" applyAlignment="1">
      <alignment horizontal="center" vertical="center"/>
    </xf>
    <xf numFmtId="0" fontId="0" fillId="0" borderId="84" xfId="0" applyFont="1" applyBorder="1" applyAlignment="1">
      <alignment horizontal="center" vertical="center" shrinkToFit="1"/>
    </xf>
    <xf numFmtId="179" fontId="0" fillId="0" borderId="4" xfId="0" applyNumberFormat="1" applyFont="1" applyFill="1" applyBorder="1" applyAlignment="1" applyProtection="1">
      <alignment vertical="center" shrinkToFit="1"/>
    </xf>
    <xf numFmtId="179" fontId="0" fillId="0" borderId="4" xfId="0" applyNumberFormat="1" applyFont="1" applyFill="1" applyBorder="1" applyAlignment="1">
      <alignment vertical="center" shrinkToFit="1"/>
    </xf>
    <xf numFmtId="179" fontId="0" fillId="0" borderId="24" xfId="1" applyNumberFormat="1" applyFont="1" applyFill="1" applyBorder="1" applyAlignment="1" applyProtection="1">
      <alignment vertical="center" shrinkToFit="1"/>
    </xf>
    <xf numFmtId="179" fontId="0" fillId="0" borderId="6" xfId="1" applyNumberFormat="1" applyFont="1" applyFill="1" applyBorder="1" applyAlignment="1" applyProtection="1">
      <alignment vertical="center" shrinkToFit="1"/>
    </xf>
    <xf numFmtId="179" fontId="0" fillId="0" borderId="39" xfId="0" applyNumberFormat="1" applyFont="1" applyFill="1" applyBorder="1" applyAlignment="1">
      <alignment vertical="center" shrinkToFit="1"/>
    </xf>
    <xf numFmtId="179" fontId="0" fillId="0" borderId="107" xfId="0" applyNumberFormat="1" applyFont="1" applyFill="1" applyBorder="1" applyAlignment="1" applyProtection="1">
      <alignment vertical="center" shrinkToFit="1"/>
    </xf>
    <xf numFmtId="179" fontId="0" fillId="0" borderId="137" xfId="1" applyNumberFormat="1" applyFont="1" applyFill="1" applyBorder="1" applyAlignment="1" applyProtection="1">
      <alignment vertical="center" shrinkToFit="1"/>
    </xf>
    <xf numFmtId="179" fontId="0" fillId="0" borderId="135" xfId="1" applyNumberFormat="1" applyFont="1" applyFill="1" applyBorder="1" applyAlignment="1" applyProtection="1">
      <alignment vertical="center" shrinkToFit="1"/>
    </xf>
    <xf numFmtId="179" fontId="0" fillId="0" borderId="136" xfId="0" applyNumberFormat="1" applyFont="1" applyFill="1" applyBorder="1" applyAlignment="1">
      <alignment vertical="center" shrinkToFit="1"/>
    </xf>
    <xf numFmtId="177" fontId="0" fillId="0" borderId="32" xfId="0" applyNumberFormat="1" applyFont="1" applyFill="1" applyBorder="1" applyAlignment="1" applyProtection="1">
      <alignment vertical="center" shrinkToFit="1"/>
    </xf>
    <xf numFmtId="177" fontId="0" fillId="0" borderId="73" xfId="0" applyNumberFormat="1" applyFont="1" applyFill="1" applyBorder="1" applyAlignment="1" applyProtection="1">
      <alignment vertical="center" shrinkToFit="1"/>
    </xf>
    <xf numFmtId="179" fontId="0" fillId="0" borderId="101" xfId="0" applyNumberFormat="1" applyFont="1" applyFill="1" applyBorder="1" applyAlignment="1">
      <alignment vertical="center" shrinkToFit="1"/>
    </xf>
    <xf numFmtId="0" fontId="0" fillId="0" borderId="46" xfId="0" applyFont="1" applyFill="1" applyBorder="1" applyAlignment="1" applyProtection="1">
      <alignment horizontal="center" vertical="center"/>
    </xf>
    <xf numFmtId="179" fontId="0" fillId="4" borderId="4" xfId="0" applyNumberFormat="1" applyFont="1" applyFill="1" applyBorder="1" applyAlignment="1" applyProtection="1">
      <alignment vertical="center" shrinkToFit="1"/>
    </xf>
    <xf numFmtId="179" fontId="0" fillId="4" borderId="4" xfId="1" applyNumberFormat="1" applyFont="1" applyFill="1" applyBorder="1" applyAlignment="1" applyProtection="1">
      <alignment vertical="center" shrinkToFit="1"/>
    </xf>
    <xf numFmtId="179" fontId="0" fillId="4" borderId="4" xfId="0" applyNumberFormat="1" applyFont="1" applyFill="1" applyBorder="1" applyAlignment="1">
      <alignment vertical="center" shrinkToFit="1"/>
    </xf>
    <xf numFmtId="179" fontId="0" fillId="4" borderId="24" xfId="1" applyNumberFormat="1" applyFont="1" applyFill="1" applyBorder="1" applyAlignment="1" applyProtection="1">
      <alignment vertical="center" shrinkToFit="1"/>
    </xf>
    <xf numFmtId="179" fontId="0" fillId="4" borderId="6" xfId="1" applyNumberFormat="1" applyFont="1" applyFill="1" applyBorder="1" applyAlignment="1" applyProtection="1">
      <alignment vertical="center" shrinkToFit="1"/>
    </xf>
    <xf numFmtId="179" fontId="0" fillId="4" borderId="38" xfId="1" applyNumberFormat="1" applyFont="1" applyFill="1" applyBorder="1" applyAlignment="1" applyProtection="1">
      <alignment vertical="center" shrinkToFit="1"/>
    </xf>
    <xf numFmtId="179" fontId="0" fillId="4" borderId="58" xfId="1" applyNumberFormat="1" applyFont="1" applyFill="1" applyBorder="1" applyAlignment="1" applyProtection="1">
      <alignment vertical="center" shrinkToFit="1"/>
    </xf>
    <xf numFmtId="179" fontId="0" fillId="4" borderId="3" xfId="0" applyNumberFormat="1" applyFont="1" applyFill="1" applyBorder="1" applyAlignment="1" applyProtection="1">
      <alignment vertical="center" shrinkToFit="1"/>
    </xf>
    <xf numFmtId="179" fontId="0" fillId="4" borderId="8" xfId="1" applyNumberFormat="1" applyFont="1" applyFill="1" applyBorder="1" applyAlignment="1" applyProtection="1">
      <alignment vertical="center" shrinkToFit="1"/>
    </xf>
    <xf numFmtId="179" fontId="0" fillId="4" borderId="90" xfId="1" applyNumberFormat="1" applyFont="1" applyFill="1" applyBorder="1" applyAlignment="1" applyProtection="1">
      <alignment vertical="center" shrinkToFit="1"/>
    </xf>
    <xf numFmtId="179" fontId="0" fillId="4" borderId="23" xfId="1" applyNumberFormat="1" applyFont="1" applyFill="1" applyBorder="1" applyAlignment="1" applyProtection="1">
      <alignment vertical="center" shrinkToFit="1"/>
    </xf>
    <xf numFmtId="179" fontId="0" fillId="4" borderId="55" xfId="1" applyNumberFormat="1" applyFont="1" applyFill="1" applyBorder="1" applyAlignment="1" applyProtection="1">
      <alignment vertical="center" shrinkToFit="1"/>
    </xf>
    <xf numFmtId="0" fontId="0" fillId="0" borderId="122" xfId="0" applyFont="1" applyFill="1" applyBorder="1" applyAlignment="1" applyProtection="1">
      <alignment horizontal="center" vertical="center"/>
    </xf>
    <xf numFmtId="179" fontId="0" fillId="4" borderId="107" xfId="0" applyNumberFormat="1" applyFont="1" applyFill="1" applyBorder="1" applyAlignment="1" applyProtection="1">
      <alignment vertical="center" shrinkToFit="1"/>
    </xf>
    <xf numFmtId="179" fontId="0" fillId="4" borderId="137" xfId="1" applyNumberFormat="1" applyFont="1" applyFill="1" applyBorder="1" applyAlignment="1" applyProtection="1">
      <alignment vertical="center" shrinkToFit="1"/>
    </xf>
    <xf numFmtId="179" fontId="0" fillId="4" borderId="135" xfId="1" applyNumberFormat="1" applyFont="1" applyFill="1" applyBorder="1" applyAlignment="1" applyProtection="1">
      <alignment vertical="center" shrinkToFit="1"/>
    </xf>
    <xf numFmtId="179" fontId="0" fillId="4" borderId="122" xfId="1" applyNumberFormat="1" applyFont="1" applyFill="1" applyBorder="1" applyAlignment="1" applyProtection="1">
      <alignment vertical="center" shrinkToFit="1"/>
    </xf>
    <xf numFmtId="179" fontId="0" fillId="4" borderId="126" xfId="1" applyNumberFormat="1" applyFont="1" applyFill="1" applyBorder="1" applyAlignment="1" applyProtection="1">
      <alignment vertical="center" shrinkToFit="1"/>
    </xf>
    <xf numFmtId="177" fontId="0" fillId="4" borderId="31" xfId="1" applyNumberFormat="1" applyFont="1" applyFill="1" applyBorder="1" applyAlignment="1" applyProtection="1">
      <alignment vertical="center" shrinkToFit="1"/>
    </xf>
    <xf numFmtId="177" fontId="0" fillId="4" borderId="31" xfId="0" applyNumberFormat="1" applyFont="1" applyFill="1" applyBorder="1" applyAlignment="1" applyProtection="1">
      <alignment vertical="center" shrinkToFit="1"/>
    </xf>
    <xf numFmtId="177" fontId="0" fillId="4" borderId="32" xfId="1" applyNumberFormat="1" applyFont="1" applyFill="1" applyBorder="1" applyAlignment="1" applyProtection="1">
      <alignment vertical="center" shrinkToFit="1"/>
    </xf>
    <xf numFmtId="177" fontId="0" fillId="4" borderId="73" xfId="1" applyNumberFormat="1" applyFont="1" applyFill="1" applyBorder="1" applyAlignment="1" applyProtection="1">
      <alignment vertical="center" shrinkToFit="1"/>
    </xf>
    <xf numFmtId="179" fontId="0" fillId="4" borderId="101" xfId="0" applyNumberFormat="1" applyFont="1" applyFill="1" applyBorder="1" applyAlignment="1">
      <alignment vertical="center" shrinkToFit="1"/>
    </xf>
    <xf numFmtId="179" fontId="0" fillId="0" borderId="8" xfId="1" applyNumberFormat="1" applyFont="1" applyFill="1" applyBorder="1" applyAlignment="1" applyProtection="1">
      <alignment vertical="center" shrinkToFit="1"/>
    </xf>
    <xf numFmtId="179" fontId="0" fillId="0" borderId="90" xfId="1" applyNumberFormat="1" applyFont="1" applyFill="1" applyBorder="1" applyAlignment="1" applyProtection="1">
      <alignment vertical="center" shrinkToFit="1"/>
    </xf>
    <xf numFmtId="179" fontId="0" fillId="0" borderId="40" xfId="0" applyNumberFormat="1" applyFont="1" applyFill="1" applyBorder="1" applyAlignment="1">
      <alignment vertical="center" shrinkToFit="1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116" xfId="0" applyFont="1" applyFill="1" applyBorder="1" applyAlignment="1" applyProtection="1">
      <alignment horizontal="center" vertical="center"/>
    </xf>
    <xf numFmtId="179" fontId="0" fillId="0" borderId="118" xfId="0" applyNumberFormat="1" applyFont="1" applyFill="1" applyBorder="1" applyAlignment="1" applyProtection="1">
      <alignment vertical="center" shrinkToFit="1"/>
    </xf>
    <xf numFmtId="179" fontId="0" fillId="4" borderId="118" xfId="0" applyNumberFormat="1" applyFont="1" applyFill="1" applyBorder="1" applyAlignment="1" applyProtection="1">
      <alignment vertical="center" shrinkToFit="1"/>
    </xf>
    <xf numFmtId="179" fontId="0" fillId="4" borderId="118" xfId="0" applyNumberFormat="1" applyFont="1" applyFill="1" applyBorder="1" applyAlignment="1">
      <alignment vertical="center" shrinkToFit="1"/>
    </xf>
    <xf numFmtId="179" fontId="0" fillId="4" borderId="138" xfId="1" applyNumberFormat="1" applyFont="1" applyFill="1" applyBorder="1" applyAlignment="1" applyProtection="1">
      <alignment vertical="center" shrinkToFit="1"/>
    </xf>
    <xf numFmtId="177" fontId="0" fillId="4" borderId="118" xfId="1" applyNumberFormat="1" applyFont="1" applyFill="1" applyBorder="1" applyAlignment="1" applyProtection="1">
      <alignment vertical="center" shrinkToFit="1"/>
    </xf>
    <xf numFmtId="179" fontId="0" fillId="4" borderId="115" xfId="1" applyNumberFormat="1" applyFont="1" applyFill="1" applyBorder="1" applyAlignment="1" applyProtection="1">
      <alignment vertical="center" shrinkToFit="1"/>
    </xf>
    <xf numFmtId="179" fontId="0" fillId="4" borderId="120" xfId="1" applyNumberFormat="1" applyFont="1" applyFill="1" applyBorder="1" applyAlignment="1" applyProtection="1">
      <alignment vertical="center" shrinkToFit="1"/>
    </xf>
    <xf numFmtId="179" fontId="0" fillId="0" borderId="121" xfId="0" applyNumberFormat="1" applyFont="1" applyFill="1" applyBorder="1" applyAlignment="1">
      <alignment vertical="center" shrinkToFit="1"/>
    </xf>
    <xf numFmtId="0" fontId="0" fillId="0" borderId="128" xfId="0" applyFont="1" applyFill="1" applyBorder="1" applyAlignment="1" applyProtection="1">
      <alignment horizontal="center" vertical="center"/>
    </xf>
    <xf numFmtId="177" fontId="0" fillId="0" borderId="32" xfId="1" applyNumberFormat="1" applyFont="1" applyFill="1" applyBorder="1" applyAlignment="1" applyProtection="1">
      <alignment vertical="center" shrinkToFit="1"/>
    </xf>
    <xf numFmtId="177" fontId="0" fillId="0" borderId="73" xfId="1" applyNumberFormat="1" applyFont="1" applyFill="1" applyBorder="1" applyAlignment="1" applyProtection="1">
      <alignment vertical="center" shrinkToFit="1"/>
    </xf>
    <xf numFmtId="179" fontId="0" fillId="4" borderId="128" xfId="0" applyNumberFormat="1" applyFont="1" applyFill="1" applyBorder="1" applyAlignment="1" applyProtection="1">
      <alignment horizontal="center" vertical="center"/>
    </xf>
    <xf numFmtId="179" fontId="0" fillId="0" borderId="137" xfId="0" applyNumberFormat="1" applyFont="1" applyFill="1" applyBorder="1" applyAlignment="1" applyProtection="1">
      <alignment vertical="center" shrinkToFit="1"/>
    </xf>
    <xf numFmtId="179" fontId="0" fillId="0" borderId="126" xfId="0" applyNumberFormat="1" applyFont="1" applyFill="1" applyBorder="1" applyAlignment="1" applyProtection="1">
      <alignment vertical="center" shrinkToFit="1"/>
    </xf>
    <xf numFmtId="177" fontId="0" fillId="2" borderId="31" xfId="0" applyNumberFormat="1" applyFont="1" applyFill="1" applyBorder="1" applyAlignment="1" applyProtection="1">
      <alignment vertical="center" shrinkToFit="1"/>
    </xf>
    <xf numFmtId="177" fontId="0" fillId="2" borderId="73" xfId="0" applyNumberFormat="1" applyFont="1" applyFill="1" applyBorder="1" applyAlignment="1" applyProtection="1">
      <alignment vertical="center" shrinkToFit="1"/>
    </xf>
    <xf numFmtId="179" fontId="0" fillId="0" borderId="82" xfId="0" applyNumberFormat="1" applyFont="1" applyFill="1" applyBorder="1" applyAlignment="1">
      <alignment vertical="center" shrinkToFit="1"/>
    </xf>
    <xf numFmtId="179" fontId="0" fillId="0" borderId="48" xfId="0" applyNumberFormat="1" applyFont="1" applyFill="1" applyBorder="1" applyAlignment="1">
      <alignment vertical="center" shrinkToFit="1"/>
    </xf>
    <xf numFmtId="179" fontId="0" fillId="0" borderId="41" xfId="0" applyNumberFormat="1" applyFont="1" applyFill="1" applyBorder="1" applyAlignment="1">
      <alignment vertical="center" shrinkToFit="1"/>
    </xf>
    <xf numFmtId="179" fontId="0" fillId="0" borderId="3" xfId="0" applyNumberFormat="1" applyFont="1" applyFill="1" applyBorder="1" applyAlignment="1">
      <alignment vertical="center" shrinkToFit="1"/>
    </xf>
    <xf numFmtId="179" fontId="0" fillId="0" borderId="122" xfId="0" applyNumberFormat="1" applyFont="1" applyFill="1" applyBorder="1" applyAlignment="1" applyProtection="1">
      <alignment vertical="center" shrinkToFit="1"/>
    </xf>
    <xf numFmtId="182" fontId="0" fillId="0" borderId="48" xfId="1" applyNumberFormat="1" applyFont="1" applyFill="1" applyBorder="1" applyAlignment="1" applyProtection="1">
      <alignment vertical="center" shrinkToFit="1"/>
    </xf>
    <xf numFmtId="182" fontId="0" fillId="0" borderId="81" xfId="1" applyNumberFormat="1" applyFont="1" applyFill="1" applyBorder="1" applyAlignment="1" applyProtection="1">
      <alignment vertical="center" shrinkToFit="1"/>
    </xf>
    <xf numFmtId="182" fontId="0" fillId="0" borderId="3" xfId="1" applyNumberFormat="1" applyFont="1" applyFill="1" applyBorder="1" applyAlignment="1" applyProtection="1">
      <alignment vertical="center" shrinkToFit="1"/>
    </xf>
    <xf numFmtId="182" fontId="0" fillId="0" borderId="23" xfId="1" applyNumberFormat="1" applyFont="1" applyFill="1" applyBorder="1" applyAlignment="1" applyProtection="1">
      <alignment vertical="center" shrinkToFit="1"/>
    </xf>
    <xf numFmtId="179" fontId="0" fillId="0" borderId="83" xfId="0" applyNumberFormat="1" applyFont="1" applyFill="1" applyBorder="1" applyAlignment="1">
      <alignment vertical="center" shrinkToFit="1"/>
    </xf>
    <xf numFmtId="179" fontId="0" fillId="0" borderId="110" xfId="0" applyNumberFormat="1" applyFont="1" applyFill="1" applyBorder="1" applyAlignment="1" applyProtection="1">
      <alignment vertical="center" shrinkToFit="1"/>
    </xf>
    <xf numFmtId="181" fontId="0" fillId="0" borderId="107" xfId="1" applyNumberFormat="1" applyFont="1" applyFill="1" applyBorder="1" applyAlignment="1" applyProtection="1">
      <alignment vertical="center" shrinkToFit="1"/>
    </xf>
    <xf numFmtId="182" fontId="0" fillId="0" borderId="107" xfId="1" applyNumberFormat="1" applyFont="1" applyFill="1" applyBorder="1" applyAlignment="1" applyProtection="1">
      <alignment vertical="center" shrinkToFit="1"/>
    </xf>
    <xf numFmtId="182" fontId="0" fillId="0" borderId="122" xfId="1" applyNumberFormat="1" applyFont="1" applyFill="1" applyBorder="1" applyAlignment="1" applyProtection="1">
      <alignment vertical="center" shrinkToFit="1"/>
    </xf>
    <xf numFmtId="179" fontId="0" fillId="0" borderId="140" xfId="0" applyNumberFormat="1" applyFont="1" applyFill="1" applyBorder="1" applyAlignment="1">
      <alignment vertical="center" shrinkToFit="1"/>
    </xf>
    <xf numFmtId="177" fontId="0" fillId="0" borderId="33" xfId="1" applyNumberFormat="1" applyFont="1" applyFill="1" applyBorder="1" applyAlignment="1" applyProtection="1">
      <alignment vertical="center" shrinkToFit="1"/>
    </xf>
    <xf numFmtId="0" fontId="0" fillId="0" borderId="99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177" fontId="0" fillId="0" borderId="48" xfId="0" applyNumberFormat="1" applyFont="1" applyFill="1" applyBorder="1" applyAlignment="1">
      <alignment vertical="center" shrinkToFit="1"/>
    </xf>
    <xf numFmtId="177" fontId="0" fillId="0" borderId="150" xfId="0" applyNumberFormat="1" applyFont="1" applyFill="1" applyBorder="1" applyAlignment="1">
      <alignment vertical="center" shrinkToFit="1"/>
    </xf>
    <xf numFmtId="177" fontId="0" fillId="2" borderId="48" xfId="0" applyNumberFormat="1" applyFont="1" applyFill="1" applyBorder="1" applyAlignment="1">
      <alignment vertical="center" shrinkToFit="1"/>
    </xf>
    <xf numFmtId="177" fontId="0" fillId="0" borderId="59" xfId="0" applyNumberFormat="1" applyFont="1" applyFill="1" applyBorder="1" applyAlignment="1">
      <alignment vertical="center" shrinkToFit="1"/>
    </xf>
    <xf numFmtId="177" fontId="0" fillId="0" borderId="31" xfId="0" applyNumberFormat="1" applyFont="1" applyFill="1" applyBorder="1" applyAlignment="1">
      <alignment vertical="center" shrinkToFit="1"/>
    </xf>
    <xf numFmtId="177" fontId="0" fillId="0" borderId="36" xfId="1" applyNumberFormat="1" applyFont="1" applyFill="1" applyBorder="1" applyAlignment="1" applyProtection="1">
      <alignment vertical="center" shrinkToFit="1"/>
    </xf>
    <xf numFmtId="177" fontId="0" fillId="0" borderId="3" xfId="1" applyNumberFormat="1" applyFont="1" applyFill="1" applyBorder="1" applyAlignment="1" applyProtection="1">
      <alignment vertical="center" shrinkToFit="1"/>
    </xf>
    <xf numFmtId="177" fontId="0" fillId="0" borderId="4" xfId="0" applyNumberFormat="1" applyFont="1" applyFill="1" applyBorder="1" applyAlignment="1" applyProtection="1">
      <alignment vertical="center" shrinkToFit="1"/>
    </xf>
    <xf numFmtId="177" fontId="0" fillId="0" borderId="4" xfId="1" applyNumberFormat="1" applyFont="1" applyFill="1" applyBorder="1" applyAlignment="1" applyProtection="1">
      <alignment vertical="center" shrinkToFit="1"/>
    </xf>
    <xf numFmtId="177" fontId="0" fillId="0" borderId="4" xfId="0" applyNumberFormat="1" applyFont="1" applyFill="1" applyBorder="1" applyAlignment="1">
      <alignment vertical="center" shrinkToFit="1"/>
    </xf>
    <xf numFmtId="177" fontId="0" fillId="0" borderId="24" xfId="1" applyNumberFormat="1" applyFont="1" applyFill="1" applyBorder="1" applyAlignment="1" applyProtection="1">
      <alignment vertical="center" shrinkToFit="1"/>
    </xf>
    <xf numFmtId="177" fontId="0" fillId="2" borderId="4" xfId="1" applyNumberFormat="1" applyFont="1" applyFill="1" applyBorder="1" applyAlignment="1" applyProtection="1">
      <alignment vertical="center" shrinkToFit="1"/>
    </xf>
    <xf numFmtId="177" fontId="0" fillId="2" borderId="6" xfId="1" applyNumberFormat="1" applyFont="1" applyFill="1" applyBorder="1" applyAlignment="1" applyProtection="1">
      <alignment vertical="center" shrinkToFit="1"/>
    </xf>
    <xf numFmtId="177" fontId="0" fillId="2" borderId="38" xfId="1" applyNumberFormat="1" applyFont="1" applyFill="1" applyBorder="1" applyAlignment="1" applyProtection="1">
      <alignment vertical="center" shrinkToFit="1"/>
    </xf>
    <xf numFmtId="177" fontId="0" fillId="2" borderId="58" xfId="1" applyNumberFormat="1" applyFont="1" applyFill="1" applyBorder="1" applyAlignment="1" applyProtection="1">
      <alignment vertical="center" shrinkToFit="1"/>
    </xf>
    <xf numFmtId="177" fontId="0" fillId="0" borderId="3" xfId="0" applyNumberFormat="1" applyFont="1" applyFill="1" applyBorder="1" applyAlignment="1" applyProtection="1">
      <alignment vertical="center" shrinkToFit="1"/>
    </xf>
    <xf numFmtId="177" fontId="0" fillId="0" borderId="8" xfId="1" applyNumberFormat="1" applyFont="1" applyFill="1" applyBorder="1" applyAlignment="1" applyProtection="1">
      <alignment vertical="center" shrinkToFit="1"/>
    </xf>
    <xf numFmtId="177" fontId="0" fillId="2" borderId="3" xfId="1" applyNumberFormat="1" applyFont="1" applyFill="1" applyBorder="1" applyAlignment="1" applyProtection="1">
      <alignment vertical="center" shrinkToFit="1"/>
    </xf>
    <xf numFmtId="177" fontId="0" fillId="2" borderId="90" xfId="1" applyNumberFormat="1" applyFont="1" applyFill="1" applyBorder="1" applyAlignment="1" applyProtection="1">
      <alignment vertical="center" shrinkToFit="1"/>
    </xf>
    <xf numFmtId="177" fontId="0" fillId="2" borderId="23" xfId="1" applyNumberFormat="1" applyFont="1" applyFill="1" applyBorder="1" applyAlignment="1" applyProtection="1">
      <alignment vertical="center" shrinkToFit="1"/>
    </xf>
    <xf numFmtId="177" fontId="0" fillId="2" borderId="55" xfId="1" applyNumberFormat="1" applyFont="1" applyFill="1" applyBorder="1" applyAlignment="1" applyProtection="1">
      <alignment vertical="center" shrinkToFit="1"/>
    </xf>
    <xf numFmtId="177" fontId="0" fillId="0" borderId="107" xfId="1" applyNumberFormat="1" applyFont="1" applyFill="1" applyBorder="1" applyAlignment="1" applyProtection="1">
      <alignment vertical="center" shrinkToFit="1"/>
    </xf>
    <xf numFmtId="177" fontId="0" fillId="0" borderId="107" xfId="0" applyNumberFormat="1" applyFont="1" applyFill="1" applyBorder="1" applyAlignment="1" applyProtection="1">
      <alignment vertical="center" shrinkToFit="1"/>
    </xf>
    <xf numFmtId="177" fontId="0" fillId="0" borderId="137" xfId="1" applyNumberFormat="1" applyFont="1" applyFill="1" applyBorder="1" applyAlignment="1" applyProtection="1">
      <alignment vertical="center" shrinkToFit="1"/>
    </xf>
    <xf numFmtId="177" fontId="0" fillId="2" borderId="107" xfId="1" applyNumberFormat="1" applyFont="1" applyFill="1" applyBorder="1" applyAlignment="1" applyProtection="1">
      <alignment vertical="center" shrinkToFit="1"/>
    </xf>
    <xf numFmtId="177" fontId="0" fillId="2" borderId="135" xfId="1" applyNumberFormat="1" applyFont="1" applyFill="1" applyBorder="1" applyAlignment="1" applyProtection="1">
      <alignment vertical="center" shrinkToFit="1"/>
    </xf>
    <xf numFmtId="177" fontId="0" fillId="2" borderId="122" xfId="1" applyNumberFormat="1" applyFont="1" applyFill="1" applyBorder="1" applyAlignment="1" applyProtection="1">
      <alignment vertical="center" shrinkToFit="1"/>
    </xf>
    <xf numFmtId="177" fontId="0" fillId="2" borderId="126" xfId="1" applyNumberFormat="1" applyFont="1" applyFill="1" applyBorder="1" applyAlignment="1" applyProtection="1">
      <alignment vertical="center" shrinkToFit="1"/>
    </xf>
    <xf numFmtId="178" fontId="0" fillId="0" borderId="82" xfId="0" applyNumberFormat="1" applyFont="1" applyFill="1" applyBorder="1" applyAlignment="1">
      <alignment vertical="center" shrinkToFit="1"/>
    </xf>
    <xf numFmtId="179" fontId="0" fillId="0" borderId="213" xfId="0" applyNumberFormat="1" applyFont="1" applyBorder="1" applyAlignment="1">
      <alignment horizontal="right" vertical="center" wrapText="1"/>
    </xf>
    <xf numFmtId="179" fontId="0" fillId="0" borderId="175" xfId="0" applyNumberFormat="1" applyFont="1" applyBorder="1" applyAlignment="1">
      <alignment horizontal="right" vertical="center" wrapText="1"/>
    </xf>
    <xf numFmtId="179" fontId="0" fillId="0" borderId="147" xfId="0" applyNumberFormat="1" applyFont="1" applyBorder="1" applyAlignment="1">
      <alignment horizontal="right" vertical="center" wrapText="1"/>
    </xf>
    <xf numFmtId="179" fontId="0" fillId="0" borderId="0" xfId="0" applyNumberFormat="1" applyFont="1" applyBorder="1" applyAlignment="1">
      <alignment horizontal="right" vertical="center" wrapText="1"/>
    </xf>
    <xf numFmtId="179" fontId="0" fillId="0" borderId="12" xfId="0" applyNumberFormat="1" applyFont="1" applyBorder="1" applyAlignment="1">
      <alignment horizontal="right" vertical="center" wrapText="1"/>
    </xf>
    <xf numFmtId="179" fontId="0" fillId="0" borderId="198" xfId="0" applyNumberFormat="1" applyFont="1" applyBorder="1" applyAlignment="1">
      <alignment horizontal="right" vertical="center" wrapText="1"/>
    </xf>
    <xf numFmtId="179" fontId="0" fillId="0" borderId="97" xfId="0" applyNumberFormat="1" applyFont="1" applyBorder="1" applyAlignment="1">
      <alignment horizontal="right" vertical="center" wrapText="1"/>
    </xf>
    <xf numFmtId="179" fontId="0" fillId="0" borderId="94" xfId="0" applyNumberFormat="1" applyFont="1" applyBorder="1" applyAlignment="1">
      <alignment horizontal="right" vertical="center" wrapText="1"/>
    </xf>
    <xf numFmtId="179" fontId="0" fillId="0" borderId="194" xfId="0" applyNumberFormat="1" applyFont="1" applyBorder="1" applyAlignment="1">
      <alignment horizontal="right" vertical="center" wrapText="1"/>
    </xf>
    <xf numFmtId="179" fontId="0" fillId="0" borderId="237" xfId="0" applyNumberFormat="1" applyFont="1" applyBorder="1" applyAlignment="1">
      <alignment horizontal="right" vertical="center" wrapText="1"/>
    </xf>
    <xf numFmtId="179" fontId="0" fillId="0" borderId="169" xfId="0" applyNumberFormat="1" applyFont="1" applyBorder="1" applyAlignment="1">
      <alignment horizontal="right" vertical="center" wrapText="1"/>
    </xf>
    <xf numFmtId="179" fontId="0" fillId="0" borderId="168" xfId="0" applyNumberFormat="1" applyFont="1" applyBorder="1" applyAlignment="1">
      <alignment horizontal="right" vertical="center" wrapText="1"/>
    </xf>
    <xf numFmtId="179" fontId="0" fillId="0" borderId="209" xfId="0" applyNumberFormat="1" applyFont="1" applyBorder="1" applyAlignment="1">
      <alignment horizontal="right" vertical="center" wrapText="1"/>
    </xf>
    <xf numFmtId="179" fontId="0" fillId="0" borderId="37" xfId="0" applyNumberFormat="1" applyFont="1" applyBorder="1" applyAlignment="1">
      <alignment horizontal="right" vertical="center" wrapText="1"/>
    </xf>
    <xf numFmtId="179" fontId="0" fillId="0" borderId="13" xfId="0" applyNumberFormat="1" applyFont="1" applyBorder="1" applyAlignment="1">
      <alignment horizontal="right" vertical="center" wrapText="1"/>
    </xf>
    <xf numFmtId="179" fontId="0" fillId="0" borderId="248" xfId="0" applyNumberFormat="1" applyFont="1" applyBorder="1" applyAlignment="1">
      <alignment horizontal="right" vertical="center" wrapText="1"/>
    </xf>
    <xf numFmtId="179" fontId="0" fillId="0" borderId="199" xfId="0" applyNumberFormat="1" applyFont="1" applyBorder="1" applyAlignment="1">
      <alignment horizontal="right" vertical="center" wrapText="1"/>
    </xf>
    <xf numFmtId="179" fontId="0" fillId="0" borderId="45" xfId="0" applyNumberFormat="1" applyFont="1" applyBorder="1" applyAlignment="1">
      <alignment horizontal="right" vertical="center" wrapText="1"/>
    </xf>
    <xf numFmtId="179" fontId="0" fillId="0" borderId="195" xfId="0" applyNumberFormat="1" applyFont="1" applyBorder="1" applyAlignment="1">
      <alignment horizontal="right" vertical="center" wrapText="1"/>
    </xf>
    <xf numFmtId="179" fontId="0" fillId="0" borderId="190" xfId="0" applyNumberFormat="1" applyFont="1" applyBorder="1" applyAlignment="1">
      <alignment horizontal="right" vertical="center" wrapText="1"/>
    </xf>
    <xf numFmtId="179" fontId="0" fillId="0" borderId="201" xfId="0" applyNumberFormat="1" applyFont="1" applyBorder="1" applyAlignment="1">
      <alignment horizontal="right" vertical="center" wrapText="1"/>
    </xf>
    <xf numFmtId="179" fontId="0" fillId="0" borderId="148" xfId="0" applyNumberFormat="1" applyFont="1" applyBorder="1" applyAlignment="1">
      <alignment horizontal="right" vertical="center" wrapText="1"/>
    </xf>
    <xf numFmtId="179" fontId="0" fillId="0" borderId="149" xfId="0" applyNumberFormat="1" applyFont="1" applyBorder="1" applyAlignment="1">
      <alignment horizontal="right" vertical="center" wrapText="1"/>
    </xf>
    <xf numFmtId="179" fontId="0" fillId="0" borderId="196" xfId="0" applyNumberFormat="1" applyFont="1" applyBorder="1" applyAlignment="1">
      <alignment horizontal="right" vertical="center" wrapText="1"/>
    </xf>
    <xf numFmtId="179" fontId="0" fillId="0" borderId="17" xfId="1" applyNumberFormat="1" applyFont="1" applyBorder="1" applyAlignment="1" applyProtection="1">
      <alignment vertical="center" wrapText="1" shrinkToFit="1"/>
    </xf>
    <xf numFmtId="179" fontId="0" fillId="0" borderId="202" xfId="1" applyNumberFormat="1" applyFont="1" applyBorder="1" applyAlignment="1" applyProtection="1">
      <alignment vertical="center" shrinkToFit="1"/>
    </xf>
    <xf numFmtId="179" fontId="0" fillId="0" borderId="60" xfId="1" applyNumberFormat="1" applyFont="1" applyBorder="1" applyAlignment="1" applyProtection="1">
      <alignment vertical="center" shrinkToFit="1"/>
    </xf>
    <xf numFmtId="179" fontId="0" fillId="0" borderId="30" xfId="1" applyNumberFormat="1" applyFont="1" applyBorder="1" applyAlignment="1" applyProtection="1">
      <alignment vertical="center" shrinkToFit="1"/>
    </xf>
    <xf numFmtId="179" fontId="0" fillId="0" borderId="60" xfId="0" applyNumberFormat="1" applyFont="1" applyBorder="1" applyAlignment="1">
      <alignment vertical="center" shrinkToFit="1"/>
    </xf>
    <xf numFmtId="179" fontId="0" fillId="0" borderId="191" xfId="1" applyNumberFormat="1" applyFont="1" applyBorder="1" applyAlignment="1" applyProtection="1">
      <alignment vertical="center" wrapText="1" shrinkToFit="1"/>
    </xf>
    <xf numFmtId="179" fontId="0" fillId="0" borderId="203" xfId="1" applyNumberFormat="1" applyFont="1" applyBorder="1" applyAlignment="1" applyProtection="1">
      <alignment vertical="center" shrinkToFit="1"/>
    </xf>
    <xf numFmtId="179" fontId="0" fillId="0" borderId="145" xfId="1" applyNumberFormat="1" applyFont="1" applyBorder="1" applyAlignment="1" applyProtection="1">
      <alignment vertical="center" shrinkToFit="1"/>
    </xf>
    <xf numFmtId="179" fontId="0" fillId="0" borderId="193" xfId="1" applyNumberFormat="1" applyFont="1" applyBorder="1" applyAlignment="1" applyProtection="1">
      <alignment vertical="center" shrinkToFit="1"/>
    </xf>
    <xf numFmtId="179" fontId="0" fillId="0" borderId="145" xfId="0" applyNumberFormat="1" applyFont="1" applyBorder="1" applyAlignment="1">
      <alignment vertical="center" shrinkToFit="1"/>
    </xf>
    <xf numFmtId="179" fontId="0" fillId="0" borderId="21" xfId="1" applyNumberFormat="1" applyFont="1" applyBorder="1" applyAlignment="1" applyProtection="1">
      <alignment vertical="center" wrapText="1" shrinkToFit="1"/>
    </xf>
    <xf numFmtId="179" fontId="0" fillId="0" borderId="164" xfId="1" applyNumberFormat="1" applyFont="1" applyBorder="1" applyAlignment="1" applyProtection="1">
      <alignment vertical="center" shrinkToFit="1"/>
    </xf>
    <xf numFmtId="179" fontId="0" fillId="0" borderId="34" xfId="1" applyNumberFormat="1" applyFont="1" applyBorder="1" applyAlignment="1" applyProtection="1">
      <alignment vertical="center" shrinkToFit="1"/>
    </xf>
    <xf numFmtId="179" fontId="0" fillId="0" borderId="54" xfId="1" applyNumberFormat="1" applyFont="1" applyBorder="1" applyAlignment="1" applyProtection="1">
      <alignment vertical="center" shrinkToFit="1"/>
    </xf>
    <xf numFmtId="179" fontId="0" fillId="0" borderId="192" xfId="1" applyNumberFormat="1" applyFont="1" applyBorder="1" applyAlignment="1" applyProtection="1">
      <alignment vertical="center" shrinkToFit="1"/>
    </xf>
    <xf numFmtId="0" fontId="0" fillId="0" borderId="46" xfId="0" applyFont="1" applyBorder="1" applyAlignment="1" applyProtection="1">
      <alignment horizontal="center" vertical="center"/>
    </xf>
    <xf numFmtId="179" fontId="0" fillId="4" borderId="17" xfId="1" applyNumberFormat="1" applyFont="1" applyFill="1" applyBorder="1" applyAlignment="1" applyProtection="1">
      <alignment vertical="center" wrapText="1" shrinkToFit="1"/>
    </xf>
    <xf numFmtId="179" fontId="0" fillId="4" borderId="202" xfId="1" applyNumberFormat="1" applyFont="1" applyFill="1" applyBorder="1" applyAlignment="1" applyProtection="1">
      <alignment vertical="center" shrinkToFit="1"/>
    </xf>
    <xf numFmtId="179" fontId="0" fillId="4" borderId="44" xfId="1" applyNumberFormat="1" applyFont="1" applyFill="1" applyBorder="1" applyAlignment="1" applyProtection="1">
      <alignment vertical="center" shrinkToFit="1"/>
    </xf>
    <xf numFmtId="179" fontId="0" fillId="4" borderId="30" xfId="1" applyNumberFormat="1" applyFont="1" applyFill="1" applyBorder="1" applyAlignment="1" applyProtection="1">
      <alignment vertical="center" shrinkToFit="1"/>
    </xf>
    <xf numFmtId="179" fontId="0" fillId="4" borderId="60" xfId="0" applyNumberFormat="1" applyFont="1" applyFill="1" applyBorder="1" applyAlignment="1">
      <alignment vertical="center" shrinkToFit="1"/>
    </xf>
    <xf numFmtId="179" fontId="0" fillId="4" borderId="168" xfId="1" applyNumberFormat="1" applyFont="1" applyFill="1" applyBorder="1" applyAlignment="1" applyProtection="1">
      <alignment vertical="center" wrapText="1" shrinkToFit="1"/>
    </xf>
    <xf numFmtId="179" fontId="0" fillId="4" borderId="199" xfId="1" applyNumberFormat="1" applyFont="1" applyFill="1" applyBorder="1" applyAlignment="1" applyProtection="1">
      <alignment vertical="center" shrinkToFit="1"/>
    </xf>
    <xf numFmtId="179" fontId="0" fillId="4" borderId="45" xfId="1" applyNumberFormat="1" applyFont="1" applyFill="1" applyBorder="1" applyAlignment="1" applyProtection="1">
      <alignment vertical="center" shrinkToFit="1"/>
    </xf>
    <xf numFmtId="179" fontId="0" fillId="4" borderId="37" xfId="1" applyNumberFormat="1" applyFont="1" applyFill="1" applyBorder="1" applyAlignment="1" applyProtection="1">
      <alignment vertical="center" shrinkToFit="1"/>
    </xf>
    <xf numFmtId="179" fontId="0" fillId="4" borderId="195" xfId="1" applyNumberFormat="1" applyFont="1" applyFill="1" applyBorder="1" applyAlignment="1" applyProtection="1">
      <alignment vertical="center" shrinkToFit="1"/>
    </xf>
    <xf numFmtId="179" fontId="0" fillId="4" borderId="37" xfId="0" applyNumberFormat="1" applyFont="1" applyFill="1" applyBorder="1" applyAlignment="1">
      <alignment vertical="center" shrinkToFit="1"/>
    </xf>
    <xf numFmtId="0" fontId="0" fillId="0" borderId="124" xfId="0" applyFont="1" applyBorder="1" applyAlignment="1" applyProtection="1">
      <alignment horizontal="center" vertical="center"/>
    </xf>
    <xf numFmtId="179" fontId="0" fillId="4" borderId="191" xfId="1" applyNumberFormat="1" applyFont="1" applyFill="1" applyBorder="1" applyAlignment="1" applyProtection="1">
      <alignment vertical="center" wrapText="1" shrinkToFit="1"/>
    </xf>
    <xf numFmtId="179" fontId="0" fillId="4" borderId="203" xfId="1" applyNumberFormat="1" applyFont="1" applyFill="1" applyBorder="1" applyAlignment="1" applyProtection="1">
      <alignment vertical="center" shrinkToFit="1"/>
    </xf>
    <xf numFmtId="179" fontId="0" fillId="4" borderId="144" xfId="1" applyNumberFormat="1" applyFont="1" applyFill="1" applyBorder="1" applyAlignment="1" applyProtection="1">
      <alignment vertical="center" shrinkToFit="1"/>
    </xf>
    <xf numFmtId="179" fontId="0" fillId="4" borderId="145" xfId="1" applyNumberFormat="1" applyFont="1" applyFill="1" applyBorder="1" applyAlignment="1" applyProtection="1">
      <alignment vertical="center" shrinkToFit="1"/>
    </xf>
    <xf numFmtId="179" fontId="0" fillId="4" borderId="193" xfId="1" applyNumberFormat="1" applyFont="1" applyFill="1" applyBorder="1" applyAlignment="1" applyProtection="1">
      <alignment vertical="center" shrinkToFit="1"/>
    </xf>
    <xf numFmtId="179" fontId="0" fillId="4" borderId="145" xfId="0" applyNumberFormat="1" applyFont="1" applyFill="1" applyBorder="1" applyAlignment="1">
      <alignment vertical="center" shrinkToFit="1"/>
    </xf>
    <xf numFmtId="179" fontId="0" fillId="4" borderId="21" xfId="1" applyNumberFormat="1" applyFont="1" applyFill="1" applyBorder="1" applyAlignment="1" applyProtection="1">
      <alignment vertical="center" wrapText="1" shrinkToFit="1"/>
    </xf>
    <xf numFmtId="179" fontId="0" fillId="4" borderId="164" xfId="1" applyNumberFormat="1" applyFont="1" applyFill="1" applyBorder="1" applyAlignment="1" applyProtection="1">
      <alignment vertical="center" shrinkToFit="1"/>
    </xf>
    <xf numFmtId="179" fontId="0" fillId="4" borderId="34" xfId="1" applyNumberFormat="1" applyFont="1" applyFill="1" applyBorder="1" applyAlignment="1" applyProtection="1">
      <alignment vertical="center" shrinkToFit="1"/>
    </xf>
    <xf numFmtId="179" fontId="0" fillId="4" borderId="54" xfId="1" applyNumberFormat="1" applyFont="1" applyFill="1" applyBorder="1" applyAlignment="1" applyProtection="1">
      <alignment vertical="center" shrinkToFit="1"/>
    </xf>
    <xf numFmtId="179" fontId="0" fillId="4" borderId="192" xfId="1" applyNumberFormat="1" applyFont="1" applyFill="1" applyBorder="1" applyAlignment="1" applyProtection="1">
      <alignment vertical="center" shrinkToFit="1"/>
    </xf>
    <xf numFmtId="179" fontId="0" fillId="0" borderId="168" xfId="1" applyNumberFormat="1" applyFont="1" applyBorder="1" applyAlignment="1" applyProtection="1">
      <alignment vertical="center" wrapText="1" shrinkToFit="1"/>
    </xf>
    <xf numFmtId="179" fontId="0" fillId="0" borderId="199" xfId="1" applyNumberFormat="1" applyFont="1" applyBorder="1" applyAlignment="1" applyProtection="1">
      <alignment vertical="center" shrinkToFit="1"/>
    </xf>
    <xf numFmtId="179" fontId="0" fillId="0" borderId="45" xfId="1" applyNumberFormat="1" applyFont="1" applyBorder="1" applyAlignment="1" applyProtection="1">
      <alignment vertical="center" shrinkToFit="1"/>
    </xf>
    <xf numFmtId="179" fontId="0" fillId="0" borderId="37" xfId="1" applyNumberFormat="1" applyFont="1" applyBorder="1" applyAlignment="1" applyProtection="1">
      <alignment vertical="center" shrinkToFit="1"/>
    </xf>
    <xf numFmtId="179" fontId="0" fillId="0" borderId="195" xfId="1" applyNumberFormat="1" applyFont="1" applyBorder="1" applyAlignment="1" applyProtection="1">
      <alignment vertical="center" shrinkToFit="1"/>
    </xf>
    <xf numFmtId="179" fontId="0" fillId="0" borderId="37" xfId="0" applyNumberFormat="1" applyFont="1" applyBorder="1" applyAlignment="1">
      <alignment vertical="center" shrinkToFit="1"/>
    </xf>
    <xf numFmtId="0" fontId="0" fillId="0" borderId="128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116" xfId="0" applyFont="1" applyBorder="1" applyAlignment="1" applyProtection="1">
      <alignment horizontal="center" vertical="center"/>
    </xf>
    <xf numFmtId="179" fontId="0" fillId="0" borderId="116" xfId="1" applyNumberFormat="1" applyFont="1" applyFill="1" applyBorder="1" applyAlignment="1" applyProtection="1">
      <alignment vertical="center" wrapText="1" shrinkToFit="1"/>
    </xf>
    <xf numFmtId="179" fontId="0" fillId="0" borderId="204" xfId="1" applyNumberFormat="1" applyFont="1" applyFill="1" applyBorder="1" applyAlignment="1" applyProtection="1">
      <alignment vertical="center" shrinkToFit="1"/>
    </xf>
    <xf numFmtId="179" fontId="0" fillId="0" borderId="142" xfId="1" applyNumberFormat="1" applyFont="1" applyFill="1" applyBorder="1" applyAlignment="1" applyProtection="1">
      <alignment vertical="center" shrinkToFit="1"/>
    </xf>
    <xf numFmtId="179" fontId="0" fillId="0" borderId="133" xfId="1" applyNumberFormat="1" applyFont="1" applyFill="1" applyBorder="1" applyAlignment="1" applyProtection="1">
      <alignment vertical="center" shrinkToFit="1"/>
    </xf>
    <xf numFmtId="179" fontId="0" fillId="0" borderId="197" xfId="1" applyNumberFormat="1" applyFont="1" applyFill="1" applyBorder="1" applyAlignment="1" applyProtection="1">
      <alignment vertical="center" shrinkToFit="1"/>
    </xf>
    <xf numFmtId="179" fontId="0" fillId="0" borderId="142" xfId="1" applyNumberFormat="1" applyFont="1" applyBorder="1" applyAlignment="1" applyProtection="1">
      <alignment vertical="center" shrinkToFit="1"/>
    </xf>
    <xf numFmtId="179" fontId="0" fillId="0" borderId="133" xfId="0" applyNumberFormat="1" applyFont="1" applyBorder="1" applyAlignment="1">
      <alignment vertical="center" shrinkToFit="1"/>
    </xf>
    <xf numFmtId="179" fontId="0" fillId="0" borderId="198" xfId="1" applyNumberFormat="1" applyFont="1" applyBorder="1" applyAlignment="1" applyProtection="1">
      <alignment vertical="center" shrinkToFit="1"/>
    </xf>
    <xf numFmtId="0" fontId="0" fillId="0" borderId="108" xfId="0" applyFont="1" applyFill="1" applyBorder="1" applyAlignment="1" applyProtection="1">
      <alignment horizontal="center" vertical="center"/>
    </xf>
    <xf numFmtId="179" fontId="0" fillId="0" borderId="238" xfId="0" applyNumberFormat="1" applyFont="1" applyBorder="1" applyAlignment="1">
      <alignment horizontal="right" vertical="center" wrapText="1"/>
    </xf>
    <xf numFmtId="179" fontId="0" fillId="0" borderId="239" xfId="0" applyNumberFormat="1" applyFont="1" applyBorder="1" applyAlignment="1">
      <alignment horizontal="right" vertical="center" wrapText="1"/>
    </xf>
    <xf numFmtId="179" fontId="0" fillId="0" borderId="240" xfId="0" applyNumberFormat="1" applyFont="1" applyBorder="1" applyAlignment="1">
      <alignment horizontal="right" vertical="center" wrapText="1"/>
    </xf>
    <xf numFmtId="179" fontId="0" fillId="0" borderId="241" xfId="0" applyNumberFormat="1" applyFont="1" applyBorder="1" applyAlignment="1">
      <alignment horizontal="right" vertical="center" wrapText="1"/>
    </xf>
    <xf numFmtId="179" fontId="0" fillId="0" borderId="249" xfId="0" applyNumberFormat="1" applyFont="1" applyBorder="1" applyAlignment="1">
      <alignment horizontal="right" vertical="center" wrapText="1"/>
    </xf>
    <xf numFmtId="0" fontId="0" fillId="0" borderId="213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center" vertical="center"/>
    </xf>
    <xf numFmtId="179" fontId="0" fillId="0" borderId="172" xfId="1" applyNumberFormat="1" applyFont="1" applyBorder="1" applyAlignment="1" applyProtection="1">
      <alignment vertical="center" wrapText="1" shrinkToFit="1"/>
    </xf>
    <xf numFmtId="179" fontId="0" fillId="0" borderId="200" xfId="1" applyNumberFormat="1" applyFont="1" applyBorder="1" applyAlignment="1" applyProtection="1">
      <alignment vertical="center" shrinkToFit="1"/>
    </xf>
    <xf numFmtId="179" fontId="0" fillId="0" borderId="85" xfId="1" applyNumberFormat="1" applyFont="1" applyBorder="1" applyAlignment="1" applyProtection="1">
      <alignment vertical="center" shrinkToFit="1"/>
    </xf>
    <xf numFmtId="179" fontId="0" fillId="0" borderId="86" xfId="1" applyNumberFormat="1" applyFont="1" applyBorder="1" applyAlignment="1" applyProtection="1">
      <alignment vertical="center" shrinkToFit="1"/>
    </xf>
    <xf numFmtId="179" fontId="0" fillId="0" borderId="26" xfId="1" applyNumberFormat="1" applyFont="1" applyBorder="1" applyAlignment="1" applyProtection="1">
      <alignment vertical="center" shrinkToFit="1"/>
    </xf>
    <xf numFmtId="179" fontId="0" fillId="0" borderId="86" xfId="0" applyNumberFormat="1" applyFont="1" applyBorder="1" applyAlignment="1">
      <alignment vertical="center" shrinkToFit="1"/>
    </xf>
    <xf numFmtId="0" fontId="0" fillId="0" borderId="108" xfId="0" applyFont="1" applyBorder="1" applyAlignment="1" applyProtection="1">
      <alignment horizontal="center" vertical="center"/>
    </xf>
    <xf numFmtId="179" fontId="0" fillId="0" borderId="12" xfId="1" applyNumberFormat="1" applyFont="1" applyFill="1" applyBorder="1" applyAlignment="1" applyProtection="1">
      <alignment vertical="center" wrapText="1" shrinkToFit="1"/>
    </xf>
    <xf numFmtId="179" fontId="0" fillId="0" borderId="160" xfId="1" applyNumberFormat="1" applyFont="1" applyFill="1" applyBorder="1" applyAlignment="1" applyProtection="1">
      <alignment vertical="center" shrinkToFit="1"/>
    </xf>
    <xf numFmtId="179" fontId="0" fillId="0" borderId="168" xfId="1" applyNumberFormat="1" applyFont="1" applyFill="1" applyBorder="1" applyAlignment="1" applyProtection="1">
      <alignment vertical="center" wrapText="1" shrinkToFit="1"/>
    </xf>
    <xf numFmtId="179" fontId="0" fillId="0" borderId="205" xfId="1" applyNumberFormat="1" applyFont="1" applyFill="1" applyBorder="1" applyAlignment="1" applyProtection="1">
      <alignment vertical="center" shrinkToFit="1"/>
    </xf>
    <xf numFmtId="179" fontId="0" fillId="0" borderId="108" xfId="1" applyNumberFormat="1" applyFont="1" applyFill="1" applyBorder="1" applyAlignment="1" applyProtection="1">
      <alignment vertical="center" wrapText="1" shrinkToFit="1"/>
    </xf>
    <xf numFmtId="179" fontId="0" fillId="0" borderId="206" xfId="1" applyNumberFormat="1" applyFont="1" applyFill="1" applyBorder="1" applyAlignment="1" applyProtection="1">
      <alignment vertical="center" shrinkToFit="1"/>
    </xf>
    <xf numFmtId="179" fontId="0" fillId="0" borderId="33" xfId="1" applyNumberFormat="1" applyFont="1" applyFill="1" applyBorder="1" applyAlignment="1" applyProtection="1">
      <alignment vertical="center" wrapText="1" shrinkToFit="1"/>
    </xf>
    <xf numFmtId="179" fontId="0" fillId="0" borderId="161" xfId="1" applyNumberFormat="1" applyFont="1" applyFill="1" applyBorder="1" applyAlignment="1" applyProtection="1">
      <alignment vertical="center" shrinkToFit="1"/>
    </xf>
    <xf numFmtId="179" fontId="0" fillId="0" borderId="32" xfId="1" applyNumberFormat="1" applyFont="1" applyFill="1" applyBorder="1" applyAlignment="1" applyProtection="1">
      <alignment vertical="center" shrinkToFit="1"/>
    </xf>
    <xf numFmtId="179" fontId="0" fillId="0" borderId="13" xfId="1" applyNumberFormat="1" applyFont="1" applyBorder="1" applyAlignment="1" applyProtection="1">
      <alignment vertical="center" wrapText="1" shrinkToFit="1"/>
    </xf>
    <xf numFmtId="179" fontId="0" fillId="0" borderId="97" xfId="1" applyNumberFormat="1" applyFont="1" applyBorder="1" applyAlignment="1" applyProtection="1">
      <alignment vertical="center" shrinkToFit="1"/>
    </xf>
    <xf numFmtId="179" fontId="0" fillId="0" borderId="94" xfId="1" applyNumberFormat="1" applyFont="1" applyBorder="1" applyAlignment="1" applyProtection="1">
      <alignment vertical="center" shrinkToFit="1"/>
    </xf>
    <xf numFmtId="179" fontId="0" fillId="0" borderId="194" xfId="1" applyNumberFormat="1" applyFont="1" applyBorder="1" applyAlignment="1" applyProtection="1">
      <alignment vertical="center" shrinkToFit="1"/>
    </xf>
    <xf numFmtId="179" fontId="0" fillId="0" borderId="94" xfId="0" applyNumberFormat="1" applyFont="1" applyBorder="1" applyAlignment="1">
      <alignment vertical="center" shrinkToFit="1"/>
    </xf>
    <xf numFmtId="0" fontId="0" fillId="0" borderId="122" xfId="0" applyFont="1" applyBorder="1" applyAlignment="1" applyProtection="1">
      <alignment horizontal="center" vertical="center"/>
    </xf>
    <xf numFmtId="179" fontId="0" fillId="0" borderId="33" xfId="1" applyNumberFormat="1" applyFont="1" applyBorder="1" applyAlignment="1" applyProtection="1">
      <alignment vertical="center" wrapText="1" shrinkToFit="1"/>
    </xf>
    <xf numFmtId="179" fontId="0" fillId="0" borderId="161" xfId="1" applyNumberFormat="1" applyFont="1" applyBorder="1" applyAlignment="1" applyProtection="1">
      <alignment vertical="center" shrinkToFit="1"/>
    </xf>
    <xf numFmtId="179" fontId="0" fillId="0" borderId="31" xfId="1" applyNumberFormat="1" applyFont="1" applyBorder="1" applyAlignment="1" applyProtection="1">
      <alignment vertical="center" shrinkToFit="1"/>
    </xf>
    <xf numFmtId="179" fontId="0" fillId="0" borderId="73" xfId="1" applyNumberFormat="1" applyFont="1" applyBorder="1" applyAlignment="1" applyProtection="1">
      <alignment vertical="center" shrinkToFit="1"/>
    </xf>
    <xf numFmtId="179" fontId="0" fillId="0" borderId="32" xfId="1" applyNumberFormat="1" applyFont="1" applyBorder="1" applyAlignment="1" applyProtection="1">
      <alignment vertical="center" shrinkToFit="1"/>
    </xf>
    <xf numFmtId="179" fontId="0" fillId="0" borderId="108" xfId="1" applyNumberFormat="1" applyFont="1" applyBorder="1" applyAlignment="1" applyProtection="1">
      <alignment vertical="center" wrapText="1" shrinkToFit="1"/>
    </xf>
    <xf numFmtId="179" fontId="0" fillId="0" borderId="207" xfId="1" applyNumberFormat="1" applyFont="1" applyBorder="1" applyAlignment="1" applyProtection="1">
      <alignment vertical="center" shrinkToFit="1"/>
    </xf>
    <xf numFmtId="179" fontId="0" fillId="0" borderId="146" xfId="1" applyNumberFormat="1" applyFont="1" applyBorder="1" applyAlignment="1" applyProtection="1">
      <alignment vertical="center" shrinkToFit="1"/>
    </xf>
    <xf numFmtId="179" fontId="0" fillId="0" borderId="243" xfId="0" applyNumberFormat="1" applyFont="1" applyBorder="1" applyAlignment="1">
      <alignment horizontal="right" vertical="center" wrapText="1"/>
    </xf>
    <xf numFmtId="0" fontId="0" fillId="0" borderId="48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179" fontId="0" fillId="0" borderId="23" xfId="1" applyNumberFormat="1" applyFont="1" applyBorder="1" applyAlignment="1" applyProtection="1">
      <alignment vertical="center" wrapText="1" shrinkToFit="1"/>
    </xf>
    <xf numFmtId="179" fontId="0" fillId="0" borderId="62" xfId="1" applyNumberFormat="1" applyFont="1" applyBorder="1" applyAlignment="1" applyProtection="1">
      <alignment vertical="center" shrinkToFit="1"/>
    </xf>
    <xf numFmtId="0" fontId="0" fillId="0" borderId="107" xfId="0" applyFont="1" applyBorder="1" applyAlignment="1" applyProtection="1">
      <alignment horizontal="center" vertical="center"/>
    </xf>
    <xf numFmtId="179" fontId="0" fillId="0" borderId="242" xfId="1" applyNumberFormat="1" applyFont="1" applyBorder="1" applyAlignment="1" applyProtection="1">
      <alignment vertical="center" wrapText="1" shrinkToFit="1"/>
    </xf>
    <xf numFmtId="179" fontId="0" fillId="0" borderId="200" xfId="0" applyNumberFormat="1" applyFont="1" applyBorder="1" applyAlignment="1">
      <alignment horizontal="right" vertical="center" wrapText="1"/>
    </xf>
    <xf numFmtId="179" fontId="0" fillId="0" borderId="172" xfId="0" applyNumberFormat="1" applyFont="1" applyBorder="1" applyAlignment="1">
      <alignment horizontal="right" vertical="center" wrapText="1"/>
    </xf>
    <xf numFmtId="179" fontId="0" fillId="0" borderId="208" xfId="0" applyNumberFormat="1" applyFont="1" applyBorder="1" applyAlignment="1">
      <alignment horizontal="right" vertical="center" wrapText="1"/>
    </xf>
    <xf numFmtId="179" fontId="0" fillId="0" borderId="173" xfId="0" applyNumberFormat="1" applyFont="1" applyBorder="1" applyAlignment="1">
      <alignment horizontal="right" vertical="center" wrapText="1"/>
    </xf>
    <xf numFmtId="179" fontId="0" fillId="0" borderId="86" xfId="0" applyNumberFormat="1" applyFont="1" applyBorder="1" applyAlignment="1">
      <alignment horizontal="right" vertical="center" wrapText="1"/>
    </xf>
    <xf numFmtId="179" fontId="0" fillId="0" borderId="244" xfId="1" applyNumberFormat="1" applyFont="1" applyBorder="1" applyAlignment="1" applyProtection="1">
      <alignment vertical="center" shrinkToFit="1"/>
    </xf>
    <xf numFmtId="179" fontId="0" fillId="0" borderId="245" xfId="1" applyNumberFormat="1" applyFont="1" applyBorder="1" applyAlignment="1" applyProtection="1">
      <alignment vertical="center" shrinkToFit="1"/>
    </xf>
    <xf numFmtId="179" fontId="0" fillId="0" borderId="246" xfId="1" applyNumberFormat="1" applyFont="1" applyBorder="1" applyAlignment="1" applyProtection="1">
      <alignment vertical="center" shrinkToFit="1"/>
    </xf>
    <xf numFmtId="179" fontId="0" fillId="0" borderId="247" xfId="1" applyNumberFormat="1" applyFont="1" applyBorder="1" applyAlignment="1" applyProtection="1">
      <alignment vertical="center" shrinkToFit="1"/>
    </xf>
    <xf numFmtId="177" fontId="0" fillId="4" borderId="118" xfId="0" applyNumberFormat="1" applyFont="1" applyFill="1" applyBorder="1" applyAlignment="1">
      <alignment horizontal="right" vertical="center" wrapText="1"/>
    </xf>
    <xf numFmtId="177" fontId="0" fillId="0" borderId="118" xfId="0" applyNumberFormat="1" applyFont="1" applyBorder="1" applyAlignment="1">
      <alignment horizontal="right" vertical="center" wrapText="1"/>
    </xf>
    <xf numFmtId="177" fontId="0" fillId="0" borderId="120" xfId="0" applyNumberFormat="1" applyFont="1" applyBorder="1" applyAlignment="1">
      <alignment horizontal="right" vertical="center" wrapText="1"/>
    </xf>
    <xf numFmtId="177" fontId="0" fillId="0" borderId="33" xfId="1" applyNumberFormat="1" applyFont="1" applyBorder="1" applyAlignment="1" applyProtection="1">
      <alignment vertical="center" wrapText="1" shrinkToFit="1"/>
    </xf>
    <xf numFmtId="177" fontId="0" fillId="0" borderId="161" xfId="1" applyNumberFormat="1" applyFont="1" applyBorder="1" applyAlignment="1" applyProtection="1">
      <alignment vertical="center" shrinkToFit="1"/>
    </xf>
    <xf numFmtId="177" fontId="0" fillId="0" borderId="31" xfId="1" applyNumberFormat="1" applyFont="1" applyBorder="1" applyAlignment="1" applyProtection="1">
      <alignment vertical="center" shrinkToFit="1"/>
    </xf>
    <xf numFmtId="177" fontId="0" fillId="0" borderId="73" xfId="1" applyNumberFormat="1" applyFont="1" applyBorder="1" applyAlignment="1" applyProtection="1">
      <alignment vertical="center" shrinkToFit="1"/>
    </xf>
    <xf numFmtId="177" fontId="0" fillId="0" borderId="32" xfId="1" applyNumberFormat="1" applyFont="1" applyBorder="1" applyAlignment="1" applyProtection="1">
      <alignment vertical="center" shrinkToFit="1"/>
    </xf>
    <xf numFmtId="179" fontId="0" fillId="0" borderId="188" xfId="0" applyNumberFormat="1" applyFont="1" applyBorder="1" applyAlignment="1">
      <alignment horizontal="right" vertical="center" wrapText="1"/>
    </xf>
    <xf numFmtId="179" fontId="0" fillId="0" borderId="85" xfId="0" applyNumberFormat="1" applyFont="1" applyBorder="1" applyAlignment="1">
      <alignment horizontal="right" vertical="center" wrapText="1"/>
    </xf>
    <xf numFmtId="179" fontId="0" fillId="4" borderId="188" xfId="0" applyNumberFormat="1" applyFont="1" applyFill="1" applyBorder="1" applyAlignment="1">
      <alignment vertical="center" shrinkToFit="1"/>
    </xf>
    <xf numFmtId="179" fontId="0" fillId="4" borderId="209" xfId="0" applyNumberFormat="1" applyFont="1" applyFill="1" applyBorder="1" applyAlignment="1">
      <alignment vertical="center" shrinkToFit="1"/>
    </xf>
    <xf numFmtId="179" fontId="0" fillId="4" borderId="224" xfId="0" applyNumberFormat="1" applyFont="1" applyFill="1" applyBorder="1" applyAlignment="1">
      <alignment vertical="center" shrinkToFit="1"/>
    </xf>
    <xf numFmtId="179" fontId="0" fillId="4" borderId="225" xfId="1" applyNumberFormat="1" applyFont="1" applyFill="1" applyBorder="1" applyAlignment="1" applyProtection="1">
      <alignment vertical="center" shrinkToFit="1"/>
    </xf>
    <xf numFmtId="179" fontId="0" fillId="0" borderId="226" xfId="0" applyNumberFormat="1" applyFont="1" applyBorder="1" applyAlignment="1">
      <alignment vertical="center" shrinkToFit="1"/>
    </xf>
    <xf numFmtId="179" fontId="0" fillId="0" borderId="209" xfId="0" applyNumberFormat="1" applyFont="1" applyBorder="1" applyAlignment="1">
      <alignment vertical="center" shrinkToFit="1"/>
    </xf>
    <xf numFmtId="179" fontId="0" fillId="0" borderId="224" xfId="1" applyNumberFormat="1" applyFont="1" applyBorder="1" applyAlignment="1" applyProtection="1">
      <alignment vertical="center" shrinkToFit="1"/>
    </xf>
    <xf numFmtId="179" fontId="0" fillId="0" borderId="225" xfId="1" applyNumberFormat="1" applyFont="1" applyBorder="1" applyAlignment="1" applyProtection="1">
      <alignment vertical="center" shrinkToFit="1"/>
    </xf>
    <xf numFmtId="179" fontId="0" fillId="0" borderId="227" xfId="0" applyNumberFormat="1" applyFont="1" applyBorder="1" applyAlignment="1">
      <alignment vertical="center" shrinkToFit="1"/>
    </xf>
    <xf numFmtId="179" fontId="0" fillId="0" borderId="226" xfId="1" applyNumberFormat="1" applyFont="1" applyBorder="1" applyAlignment="1" applyProtection="1">
      <alignment vertical="center" shrinkToFit="1"/>
    </xf>
    <xf numFmtId="179" fontId="0" fillId="0" borderId="209" xfId="1" applyNumberFormat="1" applyFont="1" applyBorder="1" applyAlignment="1" applyProtection="1">
      <alignment vertical="center" shrinkToFit="1"/>
    </xf>
    <xf numFmtId="179" fontId="0" fillId="0" borderId="72" xfId="1" applyNumberFormat="1" applyFont="1" applyBorder="1" applyAlignment="1" applyProtection="1">
      <alignment vertical="center" shrinkToFit="1"/>
    </xf>
    <xf numFmtId="179" fontId="0" fillId="0" borderId="3" xfId="1" applyNumberFormat="1" applyFont="1" applyBorder="1" applyAlignment="1" applyProtection="1">
      <alignment vertical="center" shrinkToFit="1"/>
    </xf>
    <xf numFmtId="177" fontId="0" fillId="0" borderId="142" xfId="0" applyNumberFormat="1" applyFont="1" applyBorder="1" applyAlignment="1">
      <alignment horizontal="right" vertical="center" wrapText="1"/>
    </xf>
    <xf numFmtId="177" fontId="0" fillId="0" borderId="133" xfId="0" applyNumberFormat="1" applyFont="1" applyBorder="1" applyAlignment="1">
      <alignment horizontal="right" vertical="center" wrapText="1"/>
    </xf>
    <xf numFmtId="184" fontId="13" fillId="0" borderId="178" xfId="5" applyNumberFormat="1" applyFont="1" applyFill="1" applyBorder="1" applyAlignment="1">
      <alignment vertical="center" shrinkToFit="1"/>
    </xf>
    <xf numFmtId="184" fontId="13" fillId="0" borderId="219" xfId="5" applyNumberFormat="1" applyFont="1" applyFill="1" applyBorder="1" applyAlignment="1">
      <alignment vertical="center" shrinkToFit="1"/>
    </xf>
    <xf numFmtId="184" fontId="13" fillId="0" borderId="39" xfId="5" applyNumberFormat="1" applyFont="1" applyFill="1" applyBorder="1" applyAlignment="1">
      <alignment vertical="center" shrinkToFit="1"/>
    </xf>
    <xf numFmtId="0" fontId="24" fillId="0" borderId="0" xfId="7" applyFont="1" applyAlignment="1">
      <alignment horizontal="center" vertical="center"/>
    </xf>
    <xf numFmtId="0" fontId="0" fillId="0" borderId="160" xfId="0" applyFont="1" applyFill="1" applyBorder="1" applyAlignment="1">
      <alignment horizontal="center" vertical="center" textRotation="255" shrinkToFit="1"/>
    </xf>
    <xf numFmtId="0" fontId="0" fillId="0" borderId="159" xfId="0" applyFont="1" applyFill="1" applyBorder="1" applyAlignment="1">
      <alignment horizontal="center" vertical="center" textRotation="255" shrinkToFit="1"/>
    </xf>
    <xf numFmtId="0" fontId="0" fillId="0" borderId="161" xfId="0" applyFont="1" applyFill="1" applyBorder="1" applyAlignment="1">
      <alignment horizontal="center" vertical="center" textRotation="255" shrinkToFit="1"/>
    </xf>
    <xf numFmtId="0" fontId="0" fillId="0" borderId="161" xfId="0" applyFont="1" applyBorder="1" applyAlignment="1">
      <alignment horizontal="center" vertical="center" textRotation="255" shrinkToFi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Alignment="1"/>
    <xf numFmtId="0" fontId="0" fillId="0" borderId="159" xfId="0" applyFont="1" applyBorder="1" applyAlignment="1">
      <alignment horizontal="center" vertical="center" textRotation="255" shrinkToFit="1"/>
    </xf>
    <xf numFmtId="0" fontId="0" fillId="4" borderId="160" xfId="0" applyFont="1" applyFill="1" applyBorder="1" applyAlignment="1">
      <alignment horizontal="center" vertical="center" textRotation="255" shrinkToFit="1"/>
    </xf>
    <xf numFmtId="0" fontId="0" fillId="4" borderId="159" xfId="0" applyFont="1" applyFill="1" applyBorder="1" applyAlignment="1">
      <alignment horizontal="center" vertical="center" textRotation="255" shrinkToFit="1"/>
    </xf>
    <xf numFmtId="0" fontId="0" fillId="4" borderId="161" xfId="0" applyFont="1" applyFill="1" applyBorder="1" applyAlignment="1">
      <alignment horizontal="center" vertical="center" textRotation="255" shrinkToFit="1"/>
    </xf>
    <xf numFmtId="0" fontId="0" fillId="0" borderId="42" xfId="0" applyFill="1" applyBorder="1" applyAlignment="1" applyProtection="1">
      <alignment horizontal="center" vertical="top" wrapText="1" shrinkToFit="1"/>
    </xf>
    <xf numFmtId="0" fontId="0" fillId="0" borderId="43" xfId="0" applyFont="1" applyBorder="1" applyAlignment="1">
      <alignment horizontal="center" vertical="top" wrapText="1"/>
    </xf>
    <xf numFmtId="179" fontId="7" fillId="0" borderId="12" xfId="0" applyNumberFormat="1" applyFont="1" applyFill="1" applyBorder="1" applyAlignment="1" applyProtection="1">
      <alignment horizontal="center" vertical="center" shrinkToFit="1"/>
    </xf>
    <xf numFmtId="0" fontId="0" fillId="0" borderId="21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7" fillId="0" borderId="162" xfId="0" applyFont="1" applyFill="1" applyBorder="1" applyAlignment="1" applyProtection="1">
      <alignment vertical="center" textRotation="255" shrinkToFit="1"/>
    </xf>
    <xf numFmtId="0" fontId="0" fillId="0" borderId="163" xfId="0" applyBorder="1" applyAlignment="1">
      <alignment vertical="center" textRotation="255" shrinkToFit="1"/>
    </xf>
    <xf numFmtId="0" fontId="0" fillId="0" borderId="164" xfId="0" applyBorder="1" applyAlignment="1">
      <alignment vertical="center" textRotation="255" shrinkToFit="1"/>
    </xf>
    <xf numFmtId="0" fontId="0" fillId="0" borderId="64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textRotation="255" shrinkToFit="1"/>
    </xf>
    <xf numFmtId="0" fontId="0" fillId="0" borderId="62" xfId="0" applyFont="1" applyBorder="1" applyAlignment="1">
      <alignment horizontal="center" vertical="center" textRotation="255" shrinkToFit="1"/>
    </xf>
    <xf numFmtId="0" fontId="0" fillId="0" borderId="64" xfId="0" applyFont="1" applyBorder="1" applyAlignment="1">
      <alignment horizontal="center" vertical="center" textRotation="255" shrinkToFit="1"/>
    </xf>
    <xf numFmtId="0" fontId="0" fillId="0" borderId="165" xfId="0" applyFont="1" applyBorder="1" applyAlignment="1">
      <alignment horizontal="center" vertical="center" wrapText="1"/>
    </xf>
    <xf numFmtId="0" fontId="0" fillId="0" borderId="166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68" xfId="0" applyFont="1" applyFill="1" applyBorder="1" applyAlignment="1" applyProtection="1">
      <alignment horizontal="center" vertical="center"/>
    </xf>
    <xf numFmtId="0" fontId="0" fillId="0" borderId="16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top" textRotation="255" wrapText="1"/>
    </xf>
    <xf numFmtId="0" fontId="0" fillId="0" borderId="11" xfId="0" applyFont="1" applyBorder="1" applyAlignment="1">
      <alignment vertical="top" textRotation="255" wrapText="1"/>
    </xf>
    <xf numFmtId="0" fontId="4" fillId="0" borderId="12" xfId="0" applyFont="1" applyFill="1" applyBorder="1" applyAlignment="1" applyProtection="1">
      <alignment horizontal="center" vertical="top" textRotation="255" wrapText="1"/>
    </xf>
    <xf numFmtId="0" fontId="0" fillId="0" borderId="10" xfId="0" applyFont="1" applyBorder="1" applyAlignment="1">
      <alignment vertical="top" textRotation="255" wrapText="1"/>
    </xf>
    <xf numFmtId="0" fontId="4" fillId="0" borderId="9" xfId="0" applyFont="1" applyFill="1" applyBorder="1" applyAlignment="1" applyProtection="1">
      <alignment horizontal="center" vertical="top" textRotation="255"/>
    </xf>
    <xf numFmtId="0" fontId="0" fillId="0" borderId="70" xfId="0" applyFont="1" applyBorder="1" applyAlignment="1">
      <alignment horizontal="center" vertical="top" textRotation="255"/>
    </xf>
    <xf numFmtId="0" fontId="4" fillId="0" borderId="85" xfId="0" applyFont="1" applyFill="1" applyBorder="1" applyAlignment="1" applyProtection="1">
      <alignment horizontal="center" vertical="top" textRotation="255" wrapText="1"/>
    </xf>
    <xf numFmtId="0" fontId="4" fillId="0" borderId="89" xfId="0" applyFont="1" applyBorder="1" applyAlignment="1">
      <alignment vertical="top" textRotation="255" wrapText="1"/>
    </xf>
    <xf numFmtId="0" fontId="0" fillId="0" borderId="89" xfId="0" applyFont="1" applyBorder="1" applyAlignment="1">
      <alignment horizontal="center" vertical="top" textRotation="255" wrapText="1"/>
    </xf>
    <xf numFmtId="0" fontId="4" fillId="0" borderId="172" xfId="0" applyFont="1" applyFill="1" applyBorder="1" applyAlignment="1" applyProtection="1">
      <alignment horizontal="center" vertical="top" textRotation="255" wrapText="1"/>
    </xf>
    <xf numFmtId="0" fontId="0" fillId="0" borderId="67" xfId="0" applyFont="1" applyBorder="1" applyAlignment="1">
      <alignment horizontal="center" vertical="top" textRotation="255" wrapText="1"/>
    </xf>
    <xf numFmtId="0" fontId="4" fillId="0" borderId="172" xfId="0" applyFont="1" applyFill="1" applyBorder="1" applyAlignment="1" applyProtection="1">
      <alignment horizontal="center" vertical="center"/>
    </xf>
    <xf numFmtId="0" fontId="0" fillId="0" borderId="17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38" fontId="4" fillId="0" borderId="170" xfId="1" applyFont="1" applyFill="1" applyBorder="1" applyAlignment="1" applyProtection="1">
      <alignment horizontal="center" vertical="top" textRotation="255" wrapText="1"/>
    </xf>
    <xf numFmtId="0" fontId="0" fillId="0" borderId="70" xfId="0" applyFont="1" applyBorder="1" applyAlignment="1">
      <alignment horizontal="center" vertical="top" textRotation="255" wrapText="1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0" fillId="0" borderId="103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4" fillId="0" borderId="42" xfId="0" applyFont="1" applyFill="1" applyBorder="1" applyAlignment="1" applyProtection="1">
      <alignment horizontal="center" vertical="top" textRotation="255"/>
    </xf>
    <xf numFmtId="0" fontId="0" fillId="0" borderId="43" xfId="0" applyFont="1" applyBorder="1" applyAlignment="1">
      <alignment horizontal="center" vertical="top" textRotation="255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4" fillId="0" borderId="174" xfId="0" applyFont="1" applyBorder="1" applyAlignment="1">
      <alignment horizontal="center" vertical="top" textRotation="255" wrapText="1"/>
    </xf>
    <xf numFmtId="0" fontId="4" fillId="0" borderId="7" xfId="0" applyFont="1" applyBorder="1" applyAlignment="1">
      <alignment horizontal="center" vertical="top" textRotation="255" wrapText="1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65" xfId="0" applyFont="1" applyBorder="1" applyAlignment="1"/>
    <xf numFmtId="0" fontId="0" fillId="0" borderId="174" xfId="0" applyFont="1" applyBorder="1" applyAlignment="1"/>
    <xf numFmtId="0" fontId="0" fillId="0" borderId="51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4" fillId="0" borderId="157" xfId="0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103" xfId="0" applyFont="1" applyFill="1" applyBorder="1" applyAlignment="1" applyProtection="1">
      <alignment horizontal="center" vertical="center"/>
    </xf>
    <xf numFmtId="0" fontId="0" fillId="0" borderId="171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top" textRotation="255"/>
    </xf>
    <xf numFmtId="0" fontId="4" fillId="0" borderId="89" xfId="0" applyFont="1" applyBorder="1" applyAlignment="1">
      <alignment horizontal="center" vertical="top" textRotation="255"/>
    </xf>
    <xf numFmtId="0" fontId="4" fillId="0" borderId="172" xfId="0" applyFont="1" applyFill="1" applyBorder="1" applyAlignment="1" applyProtection="1">
      <alignment horizontal="center" vertical="top" textRotation="255"/>
    </xf>
    <xf numFmtId="0" fontId="0" fillId="0" borderId="10" xfId="0" applyFont="1" applyBorder="1" applyAlignment="1">
      <alignment horizontal="center" vertical="top" textRotation="255"/>
    </xf>
    <xf numFmtId="0" fontId="4" fillId="0" borderId="157" xfId="0" applyFont="1" applyFill="1" applyBorder="1" applyAlignment="1" applyProtection="1">
      <alignment horizontal="center" vertical="top" textRotation="255" wrapText="1"/>
    </xf>
    <xf numFmtId="0" fontId="0" fillId="0" borderId="11" xfId="0" applyFont="1" applyBorder="1" applyAlignment="1">
      <alignment vertical="top" textRotation="255"/>
    </xf>
    <xf numFmtId="0" fontId="4" fillId="0" borderId="57" xfId="0" applyFont="1" applyFill="1" applyBorder="1" applyAlignment="1" applyProtection="1">
      <alignment horizontal="center" vertical="top" textRotation="255"/>
    </xf>
    <xf numFmtId="0" fontId="0" fillId="0" borderId="47" xfId="0" applyFont="1" applyBorder="1" applyAlignment="1">
      <alignment horizontal="center" vertical="top" textRotation="255"/>
    </xf>
    <xf numFmtId="0" fontId="0" fillId="0" borderId="2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top" textRotation="255" wrapText="1"/>
    </xf>
    <xf numFmtId="0" fontId="0" fillId="0" borderId="0" xfId="0" applyFont="1" applyBorder="1" applyAlignment="1">
      <alignment vertical="top" textRotation="255" wrapText="1"/>
    </xf>
    <xf numFmtId="0" fontId="4" fillId="0" borderId="1" xfId="0" applyFont="1" applyFill="1" applyBorder="1" applyAlignment="1" applyProtection="1">
      <alignment horizontal="center" vertical="top" textRotation="255"/>
    </xf>
    <xf numFmtId="0" fontId="4" fillId="0" borderId="11" xfId="0" applyFont="1" applyBorder="1" applyAlignment="1">
      <alignment horizontal="center" vertical="top" textRotation="255"/>
    </xf>
    <xf numFmtId="0" fontId="4" fillId="0" borderId="160" xfId="0" applyFont="1" applyFill="1" applyBorder="1" applyAlignment="1">
      <alignment vertical="center" textRotation="255" shrinkToFit="1"/>
    </xf>
    <xf numFmtId="0" fontId="0" fillId="0" borderId="159" xfId="0" applyFont="1" applyBorder="1" applyAlignment="1">
      <alignment vertical="center" textRotation="255"/>
    </xf>
    <xf numFmtId="0" fontId="0" fillId="0" borderId="161" xfId="0" applyFont="1" applyBorder="1" applyAlignment="1">
      <alignment vertical="center" textRotation="255"/>
    </xf>
    <xf numFmtId="0" fontId="0" fillId="0" borderId="42" xfId="0" applyFill="1" applyBorder="1" applyAlignment="1" applyProtection="1">
      <alignment horizontal="center" vertical="top" wrapText="1"/>
    </xf>
    <xf numFmtId="0" fontId="4" fillId="0" borderId="170" xfId="0" applyFont="1" applyFill="1" applyBorder="1" applyAlignment="1" applyProtection="1">
      <alignment horizontal="center" vertical="top" textRotation="255"/>
    </xf>
    <xf numFmtId="0" fontId="4" fillId="0" borderId="1" xfId="0" applyFont="1" applyFill="1" applyBorder="1" applyAlignment="1" applyProtection="1">
      <alignment horizontal="center" vertical="top" textRotation="255" wrapText="1" shrinkToFit="1"/>
    </xf>
    <xf numFmtId="0" fontId="4" fillId="0" borderId="11" xfId="0" applyFont="1" applyFill="1" applyBorder="1" applyAlignment="1" applyProtection="1">
      <alignment horizontal="center" vertical="top" textRotation="255" wrapText="1" shrinkToFit="1"/>
    </xf>
    <xf numFmtId="0" fontId="0" fillId="0" borderId="6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167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textRotation="255" wrapText="1" shrinkToFit="1"/>
    </xf>
    <xf numFmtId="0" fontId="4" fillId="0" borderId="11" xfId="0" applyFont="1" applyBorder="1" applyAlignment="1">
      <alignment horizontal="center" vertical="top" textRotation="255" wrapText="1" shrinkToFit="1"/>
    </xf>
    <xf numFmtId="0" fontId="4" fillId="0" borderId="5" xfId="0" applyFont="1" applyFill="1" applyBorder="1" applyAlignment="1" applyProtection="1">
      <alignment horizontal="center" vertical="top" textRotation="255" wrapText="1"/>
    </xf>
    <xf numFmtId="0" fontId="0" fillId="0" borderId="7" xfId="0" applyFont="1" applyBorder="1" applyAlignment="1">
      <alignment horizontal="center" vertical="top" textRotation="255" wrapText="1"/>
    </xf>
    <xf numFmtId="0" fontId="0" fillId="0" borderId="1" xfId="0" applyFont="1" applyBorder="1" applyAlignment="1">
      <alignment horizontal="center" vertical="top" textRotation="255" wrapText="1"/>
    </xf>
    <xf numFmtId="0" fontId="0" fillId="0" borderId="11" xfId="0" applyFont="1" applyBorder="1" applyAlignment="1">
      <alignment horizontal="center" vertical="top" textRotation="255" wrapText="1"/>
    </xf>
    <xf numFmtId="0" fontId="0" fillId="0" borderId="42" xfId="0" applyFont="1" applyBorder="1" applyAlignment="1">
      <alignment horizontal="center" vertical="center" textRotation="255"/>
    </xf>
    <xf numFmtId="0" fontId="0" fillId="0" borderId="189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top" textRotation="255"/>
    </xf>
    <xf numFmtId="0" fontId="0" fillId="0" borderId="187" xfId="0" applyFont="1" applyBorder="1" applyAlignment="1">
      <alignment horizontal="center" vertical="top" textRotation="255"/>
    </xf>
    <xf numFmtId="0" fontId="0" fillId="4" borderId="160" xfId="0" applyFont="1" applyFill="1" applyBorder="1" applyAlignment="1" applyProtection="1">
      <alignment horizontal="center" vertical="center" textRotation="255"/>
    </xf>
    <xf numFmtId="0" fontId="0" fillId="4" borderId="159" xfId="0" applyFont="1" applyFill="1" applyBorder="1" applyAlignment="1">
      <alignment horizontal="center" vertical="center" textRotation="255"/>
    </xf>
    <xf numFmtId="0" fontId="0" fillId="0" borderId="162" xfId="0" applyFont="1" applyFill="1" applyBorder="1" applyAlignment="1" applyProtection="1">
      <alignment horizontal="center" vertical="center" textRotation="255"/>
    </xf>
    <xf numFmtId="0" fontId="0" fillId="0" borderId="164" xfId="0" applyFont="1" applyBorder="1" applyAlignment="1">
      <alignment horizontal="center" vertical="center" textRotation="255"/>
    </xf>
    <xf numFmtId="0" fontId="0" fillId="0" borderId="167" xfId="0" applyFont="1" applyFill="1" applyBorder="1" applyAlignment="1" applyProtection="1">
      <alignment horizontal="center" vertical="center" textRotation="255"/>
    </xf>
    <xf numFmtId="0" fontId="0" fillId="0" borderId="175" xfId="0" applyFont="1" applyBorder="1" applyAlignment="1">
      <alignment horizontal="center" vertical="center" textRotation="255"/>
    </xf>
    <xf numFmtId="0" fontId="0" fillId="0" borderId="175" xfId="0" applyFont="1" applyBorder="1" applyAlignment="1">
      <alignment horizontal="center" vertical="center"/>
    </xf>
    <xf numFmtId="0" fontId="0" fillId="0" borderId="176" xfId="0" applyFont="1" applyBorder="1" applyAlignment="1">
      <alignment horizontal="center" vertical="center"/>
    </xf>
    <xf numFmtId="0" fontId="0" fillId="0" borderId="163" xfId="0" applyFont="1" applyFill="1" applyBorder="1" applyAlignment="1" applyProtection="1">
      <alignment horizontal="center" vertical="center" textRotation="255"/>
    </xf>
    <xf numFmtId="0" fontId="0" fillId="0" borderId="163" xfId="0" applyFont="1" applyBorder="1" applyAlignment="1">
      <alignment horizontal="center" vertical="center" textRotation="255"/>
    </xf>
    <xf numFmtId="0" fontId="0" fillId="4" borderId="162" xfId="0" applyFont="1" applyFill="1" applyBorder="1" applyAlignment="1" applyProtection="1">
      <alignment horizontal="center" vertical="center" textRotation="255"/>
    </xf>
    <xf numFmtId="0" fontId="0" fillId="4" borderId="164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 applyProtection="1">
      <alignment horizontal="center" vertical="center" wrapText="1"/>
    </xf>
    <xf numFmtId="0" fontId="0" fillId="0" borderId="45" xfId="0" applyFont="1" applyFill="1" applyBorder="1" applyAlignment="1" applyProtection="1">
      <alignment horizontal="center" vertical="center"/>
    </xf>
    <xf numFmtId="0" fontId="0" fillId="0" borderId="85" xfId="0" applyFont="1" applyFill="1" applyBorder="1" applyAlignment="1" applyProtection="1">
      <alignment horizontal="center" vertical="center"/>
    </xf>
    <xf numFmtId="0" fontId="0" fillId="0" borderId="45" xfId="0" applyFont="1" applyBorder="1" applyAlignment="1">
      <alignment horizontal="center" vertical="center" shrinkToFit="1"/>
    </xf>
    <xf numFmtId="0" fontId="0" fillId="0" borderId="85" xfId="0" applyFont="1" applyBorder="1" applyAlignment="1">
      <alignment horizontal="center" vertical="center" shrinkToFit="1"/>
    </xf>
    <xf numFmtId="0" fontId="0" fillId="0" borderId="37" xfId="0" applyFont="1" applyFill="1" applyBorder="1" applyAlignment="1" applyProtection="1">
      <alignment horizontal="center" vertical="center" wrapText="1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86" xfId="0" applyFont="1" applyFill="1" applyBorder="1" applyAlignment="1" applyProtection="1">
      <alignment horizontal="center" vertical="center"/>
    </xf>
    <xf numFmtId="0" fontId="0" fillId="0" borderId="172" xfId="0" applyFont="1" applyFill="1" applyBorder="1" applyAlignment="1" applyProtection="1">
      <alignment horizontal="center" vertical="center"/>
    </xf>
    <xf numFmtId="0" fontId="0" fillId="0" borderId="213" xfId="0" applyFont="1" applyFill="1" applyBorder="1" applyAlignment="1" applyProtection="1">
      <alignment horizontal="center" vertical="center"/>
    </xf>
    <xf numFmtId="0" fontId="0" fillId="0" borderId="195" xfId="0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 wrapText="1"/>
    </xf>
    <xf numFmtId="0" fontId="0" fillId="0" borderId="167" xfId="0" applyFont="1" applyFill="1" applyBorder="1" applyAlignment="1">
      <alignment horizontal="center" vertical="center" textRotation="255" shrinkToFit="1"/>
    </xf>
    <xf numFmtId="0" fontId="0" fillId="0" borderId="175" xfId="0" applyFont="1" applyBorder="1" applyAlignment="1">
      <alignment horizontal="center" vertical="center" textRotation="255" shrinkToFit="1"/>
    </xf>
    <xf numFmtId="0" fontId="0" fillId="0" borderId="176" xfId="0" applyFont="1" applyBorder="1" applyAlignment="1">
      <alignment horizontal="center" vertical="center" textRotation="255" shrinkToFit="1"/>
    </xf>
    <xf numFmtId="0" fontId="0" fillId="0" borderId="175" xfId="0" applyFont="1" applyFill="1" applyBorder="1" applyAlignment="1">
      <alignment horizontal="center" vertical="center" textRotation="255" shrinkToFit="1"/>
    </xf>
    <xf numFmtId="0" fontId="0" fillId="0" borderId="160" xfId="0" applyFont="1" applyBorder="1" applyAlignment="1" applyProtection="1">
      <alignment horizontal="center" vertical="center" textRotation="255"/>
    </xf>
    <xf numFmtId="0" fontId="0" fillId="0" borderId="159" xfId="0" applyFont="1" applyBorder="1" applyAlignment="1" applyProtection="1">
      <alignment horizontal="center" vertical="center" textRotation="255"/>
    </xf>
    <xf numFmtId="0" fontId="0" fillId="0" borderId="159" xfId="0" applyFont="1" applyBorder="1" applyAlignment="1">
      <alignment horizontal="center" vertical="center" textRotation="255"/>
    </xf>
    <xf numFmtId="0" fontId="0" fillId="0" borderId="161" xfId="0" applyFont="1" applyBorder="1" applyAlignment="1">
      <alignment horizontal="center" vertical="center" textRotation="255"/>
    </xf>
    <xf numFmtId="0" fontId="0" fillId="0" borderId="167" xfId="0" applyFont="1" applyFill="1" applyBorder="1" applyAlignment="1" applyProtection="1">
      <alignment horizontal="center" vertical="center" textRotation="255" shrinkToFit="1"/>
    </xf>
    <xf numFmtId="0" fontId="0" fillId="0" borderId="198" xfId="0" applyFont="1" applyFill="1" applyBorder="1" applyAlignment="1" applyProtection="1">
      <alignment horizontal="center" vertical="center" wrapText="1"/>
    </xf>
    <xf numFmtId="0" fontId="0" fillId="0" borderId="97" xfId="0" applyFont="1" applyFill="1" applyBorder="1" applyAlignment="1" applyProtection="1">
      <alignment horizontal="center" vertical="center" wrapText="1"/>
    </xf>
    <xf numFmtId="0" fontId="0" fillId="0" borderId="94" xfId="0" applyFont="1" applyFill="1" applyBorder="1" applyAlignment="1" applyProtection="1">
      <alignment horizontal="center" vertical="center" wrapText="1"/>
    </xf>
    <xf numFmtId="0" fontId="0" fillId="0" borderId="162" xfId="0" applyFont="1" applyBorder="1" applyAlignment="1" applyProtection="1">
      <alignment horizontal="center" vertical="center" textRotation="255"/>
    </xf>
    <xf numFmtId="0" fontId="0" fillId="0" borderId="163" xfId="0" applyFont="1" applyBorder="1" applyAlignment="1" applyProtection="1">
      <alignment horizontal="center" vertical="center" textRotation="255"/>
    </xf>
    <xf numFmtId="0" fontId="0" fillId="0" borderId="164" xfId="0" applyFont="1" applyBorder="1" applyAlignment="1" applyProtection="1">
      <alignment horizontal="center" vertical="center" textRotation="255"/>
    </xf>
    <xf numFmtId="0" fontId="0" fillId="0" borderId="167" xfId="0" applyFont="1" applyFill="1" applyBorder="1" applyAlignment="1">
      <alignment horizontal="center" vertical="center" textRotation="255"/>
    </xf>
    <xf numFmtId="0" fontId="0" fillId="0" borderId="175" xfId="0" applyFont="1" applyFill="1" applyBorder="1" applyAlignment="1">
      <alignment horizontal="center" vertical="center" textRotation="255"/>
    </xf>
    <xf numFmtId="0" fontId="0" fillId="0" borderId="176" xfId="0" applyFont="1" applyFill="1" applyBorder="1" applyAlignment="1">
      <alignment horizontal="center" vertical="center" textRotation="255"/>
    </xf>
    <xf numFmtId="0" fontId="0" fillId="4" borderId="167" xfId="0" applyFont="1" applyFill="1" applyBorder="1" applyAlignment="1" applyProtection="1">
      <alignment horizontal="center" vertical="center" textRotation="255"/>
    </xf>
    <xf numFmtId="0" fontId="0" fillId="4" borderId="175" xfId="0" applyFont="1" applyFill="1" applyBorder="1" applyAlignment="1" applyProtection="1">
      <alignment horizontal="center" vertical="center" textRotation="255"/>
    </xf>
    <xf numFmtId="0" fontId="0" fillId="4" borderId="175" xfId="0" applyFont="1" applyFill="1" applyBorder="1" applyAlignment="1">
      <alignment horizontal="center" vertical="center" textRotation="255"/>
    </xf>
    <xf numFmtId="0" fontId="0" fillId="4" borderId="176" xfId="0" applyFont="1" applyFill="1" applyBorder="1" applyAlignment="1">
      <alignment horizontal="center" vertical="center" textRotation="255"/>
    </xf>
    <xf numFmtId="0" fontId="7" fillId="0" borderId="162" xfId="0" applyFont="1" applyFill="1" applyBorder="1" applyAlignment="1" applyProtection="1">
      <alignment vertical="center" textRotation="255"/>
    </xf>
    <xf numFmtId="0" fontId="0" fillId="0" borderId="163" xfId="0" applyBorder="1" applyAlignment="1">
      <alignment vertical="center" textRotation="255"/>
    </xf>
    <xf numFmtId="0" fontId="0" fillId="0" borderId="164" xfId="0" applyBorder="1" applyAlignment="1">
      <alignment vertical="center" textRotation="255"/>
    </xf>
    <xf numFmtId="0" fontId="2" fillId="0" borderId="180" xfId="0" applyFont="1" applyFill="1" applyBorder="1" applyAlignment="1" applyProtection="1">
      <alignment horizontal="center" vertical="center" wrapText="1"/>
    </xf>
    <xf numFmtId="0" fontId="0" fillId="0" borderId="8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94" xfId="0" applyFont="1" applyFill="1" applyBorder="1" applyAlignment="1" applyProtection="1">
      <alignment horizontal="center" vertical="center"/>
    </xf>
    <xf numFmtId="0" fontId="0" fillId="0" borderId="97" xfId="0" applyFont="1" applyFill="1" applyBorder="1" applyAlignment="1" applyProtection="1">
      <alignment horizontal="center" vertical="center"/>
    </xf>
    <xf numFmtId="0" fontId="0" fillId="0" borderId="94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168" xfId="0" applyFont="1" applyFill="1" applyBorder="1" applyAlignment="1" applyProtection="1">
      <alignment horizontal="center" vertical="center" wrapText="1"/>
    </xf>
    <xf numFmtId="0" fontId="0" fillId="0" borderId="172" xfId="0" applyFont="1" applyFill="1" applyBorder="1" applyAlignment="1" applyProtection="1">
      <alignment horizontal="center" vertical="center" wrapText="1"/>
    </xf>
    <xf numFmtId="0" fontId="0" fillId="0" borderId="199" xfId="0" applyFont="1" applyFill="1" applyBorder="1" applyAlignment="1" applyProtection="1">
      <alignment horizontal="center" vertical="center" wrapText="1"/>
    </xf>
    <xf numFmtId="0" fontId="0" fillId="0" borderId="200" xfId="0" applyFont="1" applyFill="1" applyBorder="1" applyAlignment="1" applyProtection="1">
      <alignment horizontal="center" vertical="center" wrapText="1"/>
    </xf>
    <xf numFmtId="0" fontId="0" fillId="0" borderId="183" xfId="0" applyFont="1" applyBorder="1" applyAlignment="1">
      <alignment horizontal="center" vertical="center"/>
    </xf>
    <xf numFmtId="0" fontId="0" fillId="0" borderId="210" xfId="0" applyFont="1" applyBorder="1" applyAlignment="1">
      <alignment horizontal="center" vertical="center"/>
    </xf>
    <xf numFmtId="0" fontId="0" fillId="0" borderId="160" xfId="0" applyFont="1" applyBorder="1" applyAlignment="1">
      <alignment horizontal="center" vertical="center" textRotation="255" shrinkToFit="1"/>
    </xf>
    <xf numFmtId="0" fontId="0" fillId="4" borderId="164" xfId="0" applyFont="1" applyFill="1" applyBorder="1" applyAlignment="1" applyProtection="1">
      <alignment horizontal="center" vertical="center" textRotation="255"/>
    </xf>
    <xf numFmtId="0" fontId="0" fillId="0" borderId="165" xfId="0" applyFont="1" applyBorder="1" applyAlignment="1">
      <alignment horizontal="center" vertical="center"/>
    </xf>
    <xf numFmtId="0" fontId="0" fillId="0" borderId="211" xfId="0" applyFont="1" applyBorder="1" applyAlignment="1">
      <alignment horizontal="center" vertical="center"/>
    </xf>
    <xf numFmtId="0" fontId="0" fillId="0" borderId="179" xfId="0" applyFont="1" applyBorder="1" applyAlignment="1">
      <alignment horizontal="center" vertical="center"/>
    </xf>
    <xf numFmtId="0" fontId="0" fillId="0" borderId="212" xfId="0" applyFont="1" applyBorder="1" applyAlignment="1">
      <alignment horizontal="center" vertical="center"/>
    </xf>
    <xf numFmtId="0" fontId="0" fillId="0" borderId="17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16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0" fillId="0" borderId="167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175" xfId="0" applyFont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0" fillId="0" borderId="176" xfId="0" applyFont="1" applyBorder="1" applyAlignment="1">
      <alignment horizontal="center" vertical="center" wrapText="1"/>
    </xf>
    <xf numFmtId="0" fontId="0" fillId="0" borderId="101" xfId="0" applyFont="1" applyBorder="1" applyAlignment="1">
      <alignment horizontal="center" vertical="center" wrapText="1"/>
    </xf>
    <xf numFmtId="0" fontId="0" fillId="0" borderId="231" xfId="0" applyBorder="1" applyAlignment="1">
      <alignment horizontal="center" shrinkToFit="1"/>
    </xf>
    <xf numFmtId="0" fontId="0" fillId="0" borderId="232" xfId="0" applyBorder="1" applyAlignment="1">
      <alignment horizontal="center" shrinkToFit="1"/>
    </xf>
    <xf numFmtId="0" fontId="4" fillId="0" borderId="167" xfId="0" applyFont="1" applyBorder="1" applyAlignment="1">
      <alignment horizontal="center" vertical="center" wrapText="1"/>
    </xf>
    <xf numFmtId="0" fontId="4" fillId="0" borderId="17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top" wrapText="1" shrinkToFit="1"/>
    </xf>
    <xf numFmtId="0" fontId="0" fillId="0" borderId="90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23" xfId="0" applyBorder="1" applyAlignment="1">
      <alignment horizontal="center" vertical="top" shrinkToFit="1"/>
    </xf>
    <xf numFmtId="0" fontId="0" fillId="0" borderId="40" xfId="0" applyBorder="1" applyAlignment="1">
      <alignment horizont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shrinkToFit="1"/>
    </xf>
    <xf numFmtId="0" fontId="0" fillId="0" borderId="8" xfId="0" applyBorder="1" applyAlignment="1">
      <alignment horizontal="center" vertical="top" shrinkToFit="1"/>
    </xf>
    <xf numFmtId="0" fontId="0" fillId="0" borderId="179" xfId="0" applyFont="1" applyBorder="1" applyAlignment="1">
      <alignment horizontal="center" shrinkToFit="1"/>
    </xf>
    <xf numFmtId="0" fontId="0" fillId="0" borderId="41" xfId="0" applyFont="1" applyBorder="1" applyAlignment="1">
      <alignment horizontal="center" shrinkToFit="1"/>
    </xf>
    <xf numFmtId="0" fontId="0" fillId="0" borderId="177" xfId="0" applyFont="1" applyBorder="1" applyAlignment="1">
      <alignment horizontal="center" shrinkToFit="1"/>
    </xf>
    <xf numFmtId="0" fontId="0" fillId="0" borderId="40" xfId="0" applyFont="1" applyBorder="1" applyAlignment="1">
      <alignment horizontal="center" shrinkToFit="1"/>
    </xf>
    <xf numFmtId="0" fontId="0" fillId="0" borderId="229" xfId="0" applyFont="1" applyBorder="1" applyAlignment="1">
      <alignment horizontal="center" shrinkToFit="1"/>
    </xf>
    <xf numFmtId="0" fontId="0" fillId="0" borderId="230" xfId="0" applyFont="1" applyBorder="1" applyAlignment="1">
      <alignment horizontal="center" shrinkToFit="1"/>
    </xf>
    <xf numFmtId="0" fontId="10" fillId="0" borderId="0" xfId="0" applyFont="1" applyBorder="1" applyAlignment="1">
      <alignment horizontal="left" vertical="top" wrapText="1"/>
    </xf>
    <xf numFmtId="0" fontId="0" fillId="0" borderId="177" xfId="0" applyBorder="1" applyAlignment="1">
      <alignment horizontal="center" shrinkToFit="1"/>
    </xf>
    <xf numFmtId="0" fontId="0" fillId="0" borderId="0" xfId="0" applyBorder="1" applyAlignment="1">
      <alignment horizontal="center" vertical="center" shrinkToFit="1"/>
    </xf>
    <xf numFmtId="0" fontId="0" fillId="0" borderId="23" xfId="0" applyBorder="1" applyAlignment="1">
      <alignment horizontal="center" shrinkToFit="1"/>
    </xf>
    <xf numFmtId="0" fontId="0" fillId="0" borderId="183" xfId="0" applyBorder="1" applyAlignment="1">
      <alignment horizontal="center" shrinkToFit="1"/>
    </xf>
    <xf numFmtId="0" fontId="0" fillId="0" borderId="184" xfId="0" applyBorder="1" applyAlignment="1">
      <alignment horizont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78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0" fillId="0" borderId="90" xfId="0" applyBorder="1" applyAlignment="1">
      <alignment horizontal="center" vertical="top" wrapText="1" shrinkToFit="1"/>
    </xf>
    <xf numFmtId="0" fontId="0" fillId="0" borderId="90" xfId="0" applyBorder="1" applyAlignment="1">
      <alignment horizontal="center" vertical="top" shrinkToFit="1"/>
    </xf>
    <xf numFmtId="0" fontId="0" fillId="0" borderId="6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4" borderId="159" xfId="0" applyFont="1" applyFill="1" applyBorder="1" applyAlignment="1" applyProtection="1">
      <alignment horizontal="center" vertical="center" textRotation="255"/>
    </xf>
    <xf numFmtId="0" fontId="0" fillId="4" borderId="161" xfId="0" applyFont="1" applyFill="1" applyBorder="1" applyAlignment="1">
      <alignment horizontal="center" vertical="center" textRotation="255"/>
    </xf>
    <xf numFmtId="0" fontId="0" fillId="0" borderId="10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63" xfId="0" applyFont="1" applyBorder="1" applyAlignment="1" applyProtection="1">
      <alignment horizontal="center" vertical="center" textRotation="255"/>
    </xf>
    <xf numFmtId="0" fontId="0" fillId="0" borderId="62" xfId="0" applyFont="1" applyBorder="1" applyAlignment="1" applyProtection="1">
      <alignment horizontal="center" vertical="center" textRotation="255"/>
    </xf>
    <xf numFmtId="0" fontId="0" fillId="0" borderId="62" xfId="0" applyFont="1" applyBorder="1" applyAlignment="1">
      <alignment horizontal="center" vertical="center" textRotation="255"/>
    </xf>
    <xf numFmtId="0" fontId="0" fillId="0" borderId="64" xfId="0" applyFont="1" applyBorder="1" applyAlignment="1">
      <alignment horizontal="center" vertical="center" textRotation="255"/>
    </xf>
    <xf numFmtId="184" fontId="21" fillId="0" borderId="3" xfId="5" applyNumberFormat="1" applyFont="1" applyBorder="1" applyAlignment="1">
      <alignment horizontal="center" vertical="center" shrinkToFit="1"/>
    </xf>
    <xf numFmtId="0" fontId="21" fillId="0" borderId="3" xfId="5" applyFont="1" applyBorder="1" applyAlignment="1">
      <alignment horizontal="center" vertical="center"/>
    </xf>
    <xf numFmtId="184" fontId="21" fillId="0" borderId="3" xfId="5" applyNumberFormat="1" applyFont="1" applyBorder="1" applyAlignment="1">
      <alignment horizontal="center" vertical="center" wrapText="1"/>
    </xf>
    <xf numFmtId="0" fontId="21" fillId="0" borderId="1" xfId="5" applyFont="1" applyBorder="1" applyAlignment="1">
      <alignment horizontal="center" vertical="center"/>
    </xf>
    <xf numFmtId="184" fontId="21" fillId="0" borderId="55" xfId="5" applyNumberFormat="1" applyFont="1" applyBorder="1" applyAlignment="1">
      <alignment horizontal="center" vertical="center" wrapText="1"/>
    </xf>
    <xf numFmtId="184" fontId="21" fillId="0" borderId="57" xfId="5" applyNumberFormat="1" applyFont="1" applyBorder="1" applyAlignment="1">
      <alignment horizontal="center" vertical="center" wrapText="1"/>
    </xf>
    <xf numFmtId="184" fontId="21" fillId="0" borderId="167" xfId="5" applyNumberFormat="1" applyFont="1" applyBorder="1" applyAlignment="1">
      <alignment horizontal="center" vertical="center" wrapText="1" shrinkToFit="1"/>
    </xf>
    <xf numFmtId="184" fontId="21" fillId="0" borderId="175" xfId="5" applyNumberFormat="1" applyFont="1" applyBorder="1" applyAlignment="1">
      <alignment horizontal="center" vertical="center" shrinkToFit="1"/>
    </xf>
    <xf numFmtId="0" fontId="21" fillId="0" borderId="214" xfId="5" applyNumberFormat="1" applyFont="1" applyBorder="1" applyAlignment="1">
      <alignment horizontal="center" vertical="center" textRotation="255" shrinkToFit="1"/>
    </xf>
    <xf numFmtId="0" fontId="21" fillId="0" borderId="151" xfId="5" applyFont="1" applyBorder="1" applyAlignment="1">
      <alignment horizontal="center" vertical="center" textRotation="255" shrinkToFit="1"/>
    </xf>
    <xf numFmtId="184" fontId="21" fillId="0" borderId="92" xfId="5" applyNumberFormat="1" applyFont="1" applyBorder="1" applyAlignment="1">
      <alignment horizontal="center" vertical="center" wrapText="1"/>
    </xf>
    <xf numFmtId="184" fontId="21" fillId="0" borderId="83" xfId="5" applyNumberFormat="1" applyFont="1" applyBorder="1" applyAlignment="1">
      <alignment horizontal="center" vertical="center" wrapText="1"/>
    </xf>
    <xf numFmtId="184" fontId="21" fillId="0" borderId="215" xfId="5" applyNumberFormat="1" applyFont="1" applyBorder="1" applyAlignment="1">
      <alignment horizontal="center" vertical="center" wrapText="1"/>
    </xf>
    <xf numFmtId="184" fontId="21" fillId="0" borderId="167" xfId="5" applyNumberFormat="1" applyFont="1" applyBorder="1" applyAlignment="1">
      <alignment horizontal="center" vertical="center" shrinkToFit="1"/>
    </xf>
    <xf numFmtId="184" fontId="21" fillId="0" borderId="2" xfId="5" applyNumberFormat="1" applyFont="1" applyBorder="1" applyAlignment="1">
      <alignment horizontal="center" vertical="center" shrinkToFit="1"/>
    </xf>
    <xf numFmtId="184" fontId="21" fillId="0" borderId="51" xfId="5" applyNumberFormat="1" applyFont="1" applyBorder="1" applyAlignment="1">
      <alignment horizontal="center" vertical="center" shrinkToFit="1"/>
    </xf>
    <xf numFmtId="184" fontId="21" fillId="0" borderId="214" xfId="5" applyNumberFormat="1" applyFont="1" applyBorder="1" applyAlignment="1">
      <alignment horizontal="center" vertical="center" wrapText="1" shrinkToFit="1"/>
    </xf>
    <xf numFmtId="0" fontId="21" fillId="0" borderId="151" xfId="5" applyFont="1" applyBorder="1" applyAlignment="1">
      <alignment horizontal="center" vertical="center" shrinkToFit="1"/>
    </xf>
    <xf numFmtId="184" fontId="21" fillId="0" borderId="2" xfId="5" applyNumberFormat="1" applyFont="1" applyBorder="1" applyAlignment="1">
      <alignment horizontal="center" vertical="center"/>
    </xf>
    <xf numFmtId="0" fontId="21" fillId="0" borderId="0" xfId="5" applyFont="1" applyBorder="1" applyAlignment="1">
      <alignment horizontal="center" vertical="center"/>
    </xf>
    <xf numFmtId="184" fontId="21" fillId="0" borderId="66" xfId="5" applyNumberFormat="1" applyFont="1" applyBorder="1" applyAlignment="1">
      <alignment horizontal="center" vertical="center" shrinkToFit="1"/>
    </xf>
    <xf numFmtId="184" fontId="21" fillId="0" borderId="4" xfId="5" applyNumberFormat="1" applyFont="1" applyBorder="1" applyAlignment="1">
      <alignment horizontal="center" vertical="center" shrinkToFit="1"/>
    </xf>
    <xf numFmtId="184" fontId="21" fillId="0" borderId="58" xfId="5" applyNumberFormat="1" applyFont="1" applyBorder="1" applyAlignment="1">
      <alignment horizontal="center" vertical="center" shrinkToFit="1"/>
    </xf>
    <xf numFmtId="0" fontId="4" fillId="0" borderId="160" xfId="0" applyNumberFormat="1" applyFont="1" applyFill="1" applyBorder="1" applyAlignment="1">
      <alignment horizontal="center" vertical="center" textRotation="255"/>
    </xf>
    <xf numFmtId="0" fontId="4" fillId="0" borderId="159" xfId="0" applyNumberFormat="1" applyFont="1" applyFill="1" applyBorder="1" applyAlignment="1">
      <alignment horizontal="center" vertical="center" textRotation="255"/>
    </xf>
    <xf numFmtId="0" fontId="4" fillId="0" borderId="161" xfId="0" applyNumberFormat="1" applyFont="1" applyFill="1" applyBorder="1" applyAlignment="1">
      <alignment horizontal="center" vertical="center" textRotation="255"/>
    </xf>
    <xf numFmtId="0" fontId="4" fillId="0" borderId="160" xfId="0" applyFont="1" applyFill="1" applyBorder="1" applyAlignment="1">
      <alignment horizontal="center" vertical="center" textRotation="255" shrinkToFit="1"/>
    </xf>
    <xf numFmtId="0" fontId="4" fillId="0" borderId="159" xfId="0" applyFont="1" applyFill="1" applyBorder="1" applyAlignment="1">
      <alignment vertical="center" textRotation="255" shrinkToFi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189" xfId="0" applyFont="1" applyFill="1" applyBorder="1" applyAlignment="1">
      <alignment horizontal="center" vertical="center" wrapText="1"/>
    </xf>
    <xf numFmtId="0" fontId="4" fillId="0" borderId="160" xfId="0" applyFont="1" applyFill="1" applyBorder="1" applyAlignment="1">
      <alignment horizontal="center" vertical="center" textRotation="255"/>
    </xf>
    <xf numFmtId="0" fontId="4" fillId="0" borderId="159" xfId="0" applyFont="1" applyFill="1" applyBorder="1" applyAlignment="1">
      <alignment horizontal="center" vertical="center" textRotation="255"/>
    </xf>
    <xf numFmtId="0" fontId="10" fillId="0" borderId="214" xfId="0" applyFont="1" applyFill="1" applyBorder="1" applyAlignment="1">
      <alignment horizontal="center" vertical="center" textRotation="255" shrinkToFit="1"/>
    </xf>
    <xf numFmtId="0" fontId="10" fillId="0" borderId="151" xfId="0" applyFont="1" applyFill="1" applyBorder="1" applyAlignment="1">
      <alignment horizontal="center" vertical="center" textRotation="255" shrinkToFit="1"/>
    </xf>
    <xf numFmtId="0" fontId="10" fillId="0" borderId="82" xfId="0" applyFont="1" applyFill="1" applyBorder="1" applyAlignment="1">
      <alignment horizontal="center" vertical="center" textRotation="255" shrinkToFit="1"/>
    </xf>
    <xf numFmtId="0" fontId="4" fillId="0" borderId="159" xfId="0" applyFont="1" applyFill="1" applyBorder="1" applyAlignment="1">
      <alignment horizontal="center" vertical="center" textRotation="255" shrinkToFit="1"/>
    </xf>
    <xf numFmtId="0" fontId="4" fillId="0" borderId="161" xfId="0" applyFont="1" applyFill="1" applyBorder="1" applyAlignment="1">
      <alignment horizontal="center" vertical="center" textRotation="255" shrinkToFit="1"/>
    </xf>
    <xf numFmtId="0" fontId="4" fillId="0" borderId="161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0" fillId="0" borderId="187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 shrinkToFit="1"/>
    </xf>
    <xf numFmtId="0" fontId="0" fillId="0" borderId="4" xfId="0" applyFont="1" applyFill="1" applyBorder="1" applyAlignment="1">
      <alignment horizontal="center" vertical="center" textRotation="255" shrinkToFit="1"/>
    </xf>
    <xf numFmtId="0" fontId="0" fillId="0" borderId="187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87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87" xfId="0" applyFont="1" applyFill="1" applyBorder="1" applyAlignment="1">
      <alignment horizontal="center" vertical="center" wrapText="1"/>
    </xf>
    <xf numFmtId="0" fontId="0" fillId="0" borderId="62" xfId="0" applyFill="1" applyBorder="1" applyAlignment="1">
      <alignment vertical="center" textRotation="255" shrinkToFit="1"/>
    </xf>
    <xf numFmtId="0" fontId="0" fillId="0" borderId="62" xfId="0" applyBorder="1" applyAlignment="1">
      <alignment vertical="center" textRotation="255" shrinkToFit="1"/>
    </xf>
    <xf numFmtId="0" fontId="0" fillId="0" borderId="62" xfId="0" applyFill="1" applyBorder="1" applyAlignment="1">
      <alignment horizontal="center" vertical="center" textRotation="255" shrinkToFit="1"/>
    </xf>
    <xf numFmtId="0" fontId="0" fillId="0" borderId="64" xfId="0" applyFill="1" applyBorder="1" applyAlignment="1">
      <alignment horizontal="center" vertical="center" textRotation="255" shrinkToFit="1"/>
    </xf>
    <xf numFmtId="0" fontId="0" fillId="0" borderId="62" xfId="0" applyFill="1" applyBorder="1" applyAlignment="1">
      <alignment horizontal="center" vertical="center" textRotation="255"/>
    </xf>
    <xf numFmtId="0" fontId="0" fillId="0" borderId="62" xfId="0" applyBorder="1" applyAlignment="1">
      <alignment horizontal="center" vertical="center" textRotation="255"/>
    </xf>
    <xf numFmtId="0" fontId="0" fillId="4" borderId="62" xfId="0" applyFill="1" applyBorder="1" applyAlignment="1">
      <alignment vertical="center" textRotation="255" shrinkToFit="1"/>
    </xf>
    <xf numFmtId="0" fontId="0" fillId="0" borderId="160" xfId="0" applyFill="1" applyBorder="1" applyAlignment="1">
      <alignment horizontal="center" vertical="center" textRotation="255" shrinkToFit="1"/>
    </xf>
    <xf numFmtId="0" fontId="0" fillId="0" borderId="161" xfId="0" applyBorder="1" applyAlignment="1">
      <alignment horizontal="center" vertical="center" textRotation="255" shrinkToFit="1"/>
    </xf>
    <xf numFmtId="0" fontId="2" fillId="0" borderId="160" xfId="0" applyFont="1" applyFill="1" applyBorder="1" applyAlignment="1">
      <alignment horizontal="center" vertical="center" textRotation="255" shrinkToFit="1"/>
    </xf>
    <xf numFmtId="0" fontId="2" fillId="0" borderId="159" xfId="0" applyFont="1" applyFill="1" applyBorder="1" applyAlignment="1">
      <alignment horizontal="center" vertical="center" textRotation="255" shrinkToFit="1"/>
    </xf>
    <xf numFmtId="0" fontId="2" fillId="0" borderId="157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66" xfId="0" applyFill="1" applyBorder="1" applyAlignment="1">
      <alignment vertical="center" textRotation="255" shrinkToFit="1"/>
    </xf>
    <xf numFmtId="0" fontId="0" fillId="0" borderId="157" xfId="0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5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69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wrapText="1" shrinkToFit="1"/>
    </xf>
  </cellXfs>
  <cellStyles count="9">
    <cellStyle name="桁区切り" xfId="1" builtinId="6"/>
    <cellStyle name="桁区切り 2" xfId="2"/>
    <cellStyle name="桁区切り 3" xfId="8"/>
    <cellStyle name="標準" xfId="0" builtinId="0"/>
    <cellStyle name="標準 2" xfId="5"/>
    <cellStyle name="標準 2 2" xfId="6"/>
    <cellStyle name="標準 2 2 2" xfId="7"/>
    <cellStyle name="標準 3" xfId="3"/>
    <cellStyle name="未定義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682625</xdr:colOff>
      <xdr:row>16</xdr:row>
      <xdr:rowOff>142875</xdr:rowOff>
    </xdr:from>
    <xdr:ext cx="1638397" cy="425822"/>
    <xdr:sp macro="" textlink="">
      <xdr:nvSpPr>
        <xdr:cNvPr id="2" name="テキスト ボックス 1"/>
        <xdr:cNvSpPr txBox="1"/>
      </xdr:nvSpPr>
      <xdr:spPr>
        <a:xfrm>
          <a:off x="1962785" y="6307455"/>
          <a:ext cx="1638397" cy="425822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管内実績なし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132080</xdr:rowOff>
    </xdr:from>
    <xdr:to>
      <xdr:col>9</xdr:col>
      <xdr:colOff>913015</xdr:colOff>
      <xdr:row>9</xdr:row>
      <xdr:rowOff>398780</xdr:rowOff>
    </xdr:to>
    <xdr:sp macro="" textlink="">
      <xdr:nvSpPr>
        <xdr:cNvPr id="11" name="テキスト ボックス 10"/>
        <xdr:cNvSpPr txBox="1"/>
      </xdr:nvSpPr>
      <xdr:spPr>
        <a:xfrm>
          <a:off x="2689860" y="3683000"/>
          <a:ext cx="7268095" cy="72390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3</xdr:col>
      <xdr:colOff>10160</xdr:colOff>
      <xdr:row>10</xdr:row>
      <xdr:rowOff>91440</xdr:rowOff>
    </xdr:from>
    <xdr:to>
      <xdr:col>9</xdr:col>
      <xdr:colOff>949036</xdr:colOff>
      <xdr:row>11</xdr:row>
      <xdr:rowOff>358140</xdr:rowOff>
    </xdr:to>
    <xdr:sp macro="" textlink="">
      <xdr:nvSpPr>
        <xdr:cNvPr id="12" name="テキスト ボックス 11"/>
        <xdr:cNvSpPr txBox="1"/>
      </xdr:nvSpPr>
      <xdr:spPr>
        <a:xfrm>
          <a:off x="2700020" y="4556760"/>
          <a:ext cx="7293956" cy="72390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3</xdr:col>
      <xdr:colOff>10160</xdr:colOff>
      <xdr:row>14</xdr:row>
      <xdr:rowOff>132080</xdr:rowOff>
    </xdr:from>
    <xdr:to>
      <xdr:col>9</xdr:col>
      <xdr:colOff>949036</xdr:colOff>
      <xdr:row>15</xdr:row>
      <xdr:rowOff>398780</xdr:rowOff>
    </xdr:to>
    <xdr:sp macro="" textlink="">
      <xdr:nvSpPr>
        <xdr:cNvPr id="13" name="テキスト ボックス 12"/>
        <xdr:cNvSpPr txBox="1"/>
      </xdr:nvSpPr>
      <xdr:spPr>
        <a:xfrm>
          <a:off x="2700020" y="6426200"/>
          <a:ext cx="7293956" cy="72390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3</xdr:col>
      <xdr:colOff>10160</xdr:colOff>
      <xdr:row>26</xdr:row>
      <xdr:rowOff>132080</xdr:rowOff>
    </xdr:from>
    <xdr:to>
      <xdr:col>9</xdr:col>
      <xdr:colOff>949036</xdr:colOff>
      <xdr:row>27</xdr:row>
      <xdr:rowOff>398780</xdr:rowOff>
    </xdr:to>
    <xdr:sp macro="" textlink="">
      <xdr:nvSpPr>
        <xdr:cNvPr id="14" name="テキスト ボックス 13"/>
        <xdr:cNvSpPr txBox="1"/>
      </xdr:nvSpPr>
      <xdr:spPr>
        <a:xfrm>
          <a:off x="2700020" y="11912600"/>
          <a:ext cx="7293956" cy="72390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3</xdr:col>
      <xdr:colOff>0</xdr:colOff>
      <xdr:row>30</xdr:row>
      <xdr:rowOff>121920</xdr:rowOff>
    </xdr:from>
    <xdr:to>
      <xdr:col>9</xdr:col>
      <xdr:colOff>938876</xdr:colOff>
      <xdr:row>31</xdr:row>
      <xdr:rowOff>388620</xdr:rowOff>
    </xdr:to>
    <xdr:sp macro="" textlink="">
      <xdr:nvSpPr>
        <xdr:cNvPr id="15" name="テキスト ボックス 14"/>
        <xdr:cNvSpPr txBox="1"/>
      </xdr:nvSpPr>
      <xdr:spPr>
        <a:xfrm>
          <a:off x="2689860" y="13731240"/>
          <a:ext cx="7293956" cy="72390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3</xdr:col>
      <xdr:colOff>10160</xdr:colOff>
      <xdr:row>24</xdr:row>
      <xdr:rowOff>91440</xdr:rowOff>
    </xdr:from>
    <xdr:to>
      <xdr:col>9</xdr:col>
      <xdr:colOff>928716</xdr:colOff>
      <xdr:row>25</xdr:row>
      <xdr:rowOff>378460</xdr:rowOff>
    </xdr:to>
    <xdr:sp macro="" textlink="">
      <xdr:nvSpPr>
        <xdr:cNvPr id="16" name="テキスト ボックス 15"/>
        <xdr:cNvSpPr txBox="1"/>
      </xdr:nvSpPr>
      <xdr:spPr>
        <a:xfrm>
          <a:off x="2700020" y="10957560"/>
          <a:ext cx="7273636" cy="74422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3</xdr:col>
      <xdr:colOff>10160</xdr:colOff>
      <xdr:row>22</xdr:row>
      <xdr:rowOff>111760</xdr:rowOff>
    </xdr:from>
    <xdr:to>
      <xdr:col>9</xdr:col>
      <xdr:colOff>949036</xdr:colOff>
      <xdr:row>23</xdr:row>
      <xdr:rowOff>378460</xdr:rowOff>
    </xdr:to>
    <xdr:sp macro="" textlink="">
      <xdr:nvSpPr>
        <xdr:cNvPr id="17" name="テキスト ボックス 16"/>
        <xdr:cNvSpPr txBox="1"/>
      </xdr:nvSpPr>
      <xdr:spPr>
        <a:xfrm>
          <a:off x="2700020" y="10063480"/>
          <a:ext cx="7293956" cy="72390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3;&#29987;&#12395;&#38306;&#12377;&#12427;&#36039;&#26009;/&#20196;&#21644;&#20803;&#24180;&#29987;&#12288;&#27700;&#31282;&#12539;&#22823;&#35910;&#12539;&#40614;&#12539;&#12381;&#12400;&#12398;&#29983;&#29987;&#12395;&#38306;&#12377;&#12427;&#36039;&#26009;/04_&#12487;&#12540;&#12479;&#21454;&#38598;&#65288;&#36786;&#26519;&#12539;&#21508;&#35506;&#22238;&#31572;&#65289;/01-1_&#30476;&#21271;_&#9675;/02__&#12300;&#22823;&#35910;&#12398;&#37096;&#12301;&#27096;&#24335;&#65288;&#27096;&#24335;&#19968;&#37096;&#22793;&#26356;&#12289;20200316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3;&#29987;&#12395;&#38306;&#12377;&#12427;&#36039;&#26009;/&#20196;&#21644;&#20803;&#24180;&#29987;&#12288;&#27700;&#31282;&#12539;&#22823;&#35910;&#12539;&#40614;&#12539;&#12381;&#12400;&#12398;&#29983;&#29987;&#12395;&#38306;&#12377;&#12427;&#36039;&#26009;/04_&#12487;&#12540;&#12479;&#21454;&#38598;&#65288;&#36786;&#26519;&#12539;&#21508;&#35506;&#22238;&#31572;&#65289;/01-2_&#20234;&#36948;_&#9675;/02__&#12300;&#22823;&#35910;&#12398;&#37096;&#12301;&#20234;&#3694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3;&#29987;&#12395;&#38306;&#12377;&#12427;&#36039;&#26009;/&#20196;&#21644;&#20803;&#24180;&#29987;&#12288;&#27700;&#31282;&#12539;&#22823;&#35910;&#12539;&#40614;&#12539;&#12381;&#12400;&#12398;&#29983;&#29987;&#12395;&#38306;&#12377;&#12427;&#36039;&#26009;/04_&#12487;&#12540;&#12479;&#21454;&#38598;&#65288;&#36786;&#26519;&#12539;&#21508;&#35506;&#22238;&#31572;&#65289;/01-3_&#23433;&#36948;_&#9675;/02__&#12300;&#22823;&#35910;&#12398;&#37096;&#12301;&#27096;&#24335;&#65288;&#27096;&#24335;&#19968;&#37096;&#22793;&#26356;&#12289;20200316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3;&#29987;&#12395;&#38306;&#12377;&#12427;&#36039;&#26009;/&#20196;&#21644;&#20803;&#24180;&#29987;&#12288;&#27700;&#31282;&#12539;&#22823;&#35910;&#12539;&#40614;&#12539;&#12381;&#12400;&#12398;&#29983;&#29987;&#12395;&#38306;&#12377;&#12427;&#36039;&#26009;/04_&#12487;&#12540;&#12479;&#21454;&#38598;&#65288;&#36786;&#26519;&#12539;&#21508;&#35506;&#22238;&#31572;&#65289;/02-1_&#30476;&#20013;_&#9675;/02__&#12300;&#22823;&#35910;&#12398;&#37096;&#12301;&#27096;&#24335;&#65288;&#27096;&#24335;&#19968;&#37096;&#22793;&#26356;&#12289;20200316&#65289;_&#30476;&#20013;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3;&#29987;&#12395;&#38306;&#12377;&#12427;&#36039;&#26009;/&#20196;&#21644;&#20803;&#24180;&#29987;&#12288;&#27700;&#31282;&#12539;&#22823;&#35910;&#12539;&#40614;&#12539;&#12381;&#12400;&#12398;&#29983;&#29987;&#12395;&#38306;&#12377;&#12427;&#36039;&#26009;/04_&#12487;&#12540;&#12479;&#21454;&#38598;&#65288;&#36786;&#26519;&#12539;&#21508;&#35506;&#22238;&#31572;&#65289;/02-2_&#30000;&#26449;_&#9675;/&#12304;&#12383;&#12416;&#12425;&#12305;02__&#12300;&#22823;&#35910;&#12398;&#37096;&#12301;&#27096;&#24335;&#65288;&#27096;&#24335;&#19968;&#37096;&#22793;&#26356;&#12289;20200316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3;&#29987;&#12395;&#38306;&#12377;&#12427;&#36039;&#26009;/&#20196;&#21644;&#20803;&#24180;&#29987;&#12288;&#27700;&#31282;&#12539;&#22823;&#35910;&#12539;&#40614;&#12539;&#12381;&#12400;&#12398;&#29983;&#29987;&#12395;&#38306;&#12377;&#12427;&#36039;&#26009;/04_&#12487;&#12540;&#12479;&#21454;&#38598;&#65288;&#36786;&#26519;&#12539;&#21508;&#35506;&#22238;&#31572;&#65289;/03-1_&#30476;&#21335;_&#9675;/02__&#12300;&#22823;&#35910;&#12398;&#37096;&#12301;&#27096;&#24335;&#65288;&#27096;&#24335;&#19968;&#37096;&#22793;&#26356;&#12289;20200316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3;&#29987;&#12395;&#38306;&#12377;&#12427;&#36039;&#26009;/&#20196;&#21644;&#20803;&#24180;&#29987;&#12288;&#27700;&#31282;&#12539;&#22823;&#35910;&#12539;&#40614;&#12539;&#12381;&#12400;&#12398;&#29983;&#29987;&#12395;&#38306;&#12377;&#12427;&#36039;&#26009;/04_&#12487;&#12540;&#12479;&#21454;&#38598;&#65288;&#36786;&#26519;&#12539;&#21508;&#35506;&#22238;&#31572;&#65289;/04-2_&#21916;&#22810;&#26041;_&#9651;&#20840;&#20307;8&#26376;&#19978;&#26092;&#40614;7&#26376;&#20013;&#26092;/02__&#12300;&#22823;&#35910;&#12398;&#37096;&#12301;&#27096;&#24335;(&#21916;&#22810;&#26041;)&#12304;&#20462;&#27491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3;&#29987;&#12395;&#38306;&#12377;&#12427;&#36039;&#26009;/&#20196;&#21644;&#20803;&#24180;&#29987;&#12288;&#27700;&#31282;&#12539;&#22823;&#35910;&#12539;&#40614;&#12539;&#12381;&#12400;&#12398;&#29983;&#29987;&#12395;&#38306;&#12377;&#12427;&#36039;&#26009;/04_&#12487;&#12540;&#12479;&#21454;&#38598;&#65288;&#36786;&#26519;&#12539;&#21508;&#35506;&#22238;&#31572;&#65289;/04-3_&#20250;&#27941;&#22338;&#19979;_&#9675;/&#20250;&#27941;&#22338;&#19979;_02%20_&#12300;&#22823;&#35910;&#12398;&#37096;&#12301;&#27096;&#2433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3;&#29987;&#12395;&#38306;&#12377;&#12427;&#36039;&#26009;/&#20196;&#21644;&#20803;&#24180;&#29987;&#12288;&#27700;&#31282;&#12539;&#22823;&#35910;&#12539;&#40614;&#12539;&#12381;&#12400;&#12398;&#29983;&#29987;&#12395;&#38306;&#12377;&#12427;&#36039;&#26009;/04_&#12487;&#12540;&#12479;&#21454;&#38598;&#65288;&#36786;&#26519;&#12539;&#21508;&#35506;&#22238;&#31572;&#65289;/05-1_&#21335;&#20250;&#27941;_&#9675;/02__&#12300;&#22823;&#35910;&#12398;&#37096;&#1230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3;&#29987;&#12395;&#38306;&#12377;&#12427;&#36039;&#26009;/&#20196;&#21644;&#20803;&#24180;&#29987;&#12288;&#27700;&#31282;&#12539;&#22823;&#35910;&#12539;&#40614;&#12539;&#12381;&#12400;&#12398;&#29983;&#29987;&#12395;&#38306;&#12377;&#12427;&#36039;&#26009;/04_&#12487;&#12540;&#12479;&#21454;&#38598;&#65288;&#36786;&#26519;&#12539;&#21508;&#35506;&#22238;&#31572;&#65289;/07-1_&#12356;&#12431;&#12365;_&#9675;/&#12467;&#12500;&#12540;02__&#12300;&#22823;&#35910;&#12398;&#37096;&#12301;&#27096;&#24335;&#12304;9&#26376;16&#26085;&#20462;&#27491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豆生産①"/>
      <sheetName val="栽培管理状況②（１）"/>
      <sheetName val="栽培管理状況②（２）"/>
      <sheetName val="排水対策④"/>
      <sheetName val="大豆団地状況⑤"/>
      <sheetName val="乾燥調製施設等設置状況⑥"/>
      <sheetName val="地産地消・県外流通状況⑦"/>
      <sheetName val="新技術導入状況⑧"/>
    </sheetNames>
    <sheetDataSet>
      <sheetData sheetId="0">
        <row r="18">
          <cell r="C18">
            <v>48</v>
          </cell>
        </row>
        <row r="19">
          <cell r="C19">
            <v>6</v>
          </cell>
        </row>
        <row r="20">
          <cell r="C20">
            <v>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豆生産①"/>
      <sheetName val="栽培管理状況②（１）"/>
      <sheetName val="栽培管理状況②（２）"/>
      <sheetName val="排水対策④"/>
      <sheetName val="大豆団地状況⑤"/>
      <sheetName val="乾燥調製施設等設置状況⑥"/>
      <sheetName val="地産地消・県外流通状況⑦"/>
      <sheetName val="新技術導入状況⑧"/>
    </sheetNames>
    <sheetDataSet>
      <sheetData sheetId="0">
        <row r="21">
          <cell r="C21">
            <v>33</v>
          </cell>
        </row>
        <row r="22">
          <cell r="C22">
            <v>16</v>
          </cell>
        </row>
        <row r="23">
          <cell r="C23">
            <v>15</v>
          </cell>
        </row>
        <row r="24">
          <cell r="C24">
            <v>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豆生産①"/>
      <sheetName val="栽培管理状況②（１）"/>
      <sheetName val="栽培管理状況②（２）"/>
      <sheetName val="排水対策④"/>
      <sheetName val="大豆団地状況⑤"/>
      <sheetName val="乾燥調製施設等設置状況⑥"/>
      <sheetName val="地産地消・県外流通状況⑦"/>
      <sheetName val="新技術導入状況⑧"/>
    </sheetNames>
    <sheetDataSet>
      <sheetData sheetId="0">
        <row r="25">
          <cell r="C25">
            <v>57</v>
          </cell>
        </row>
        <row r="26">
          <cell r="C26">
            <v>17</v>
          </cell>
        </row>
        <row r="27">
          <cell r="C27">
            <v>11</v>
          </cell>
        </row>
        <row r="28">
          <cell r="C28">
            <v>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豆生産①"/>
      <sheetName val="栽培管理状況②（１）"/>
      <sheetName val="栽培管理状況②（２）"/>
      <sheetName val="排水対策④"/>
      <sheetName val="大豆団地状況⑤"/>
      <sheetName val="乾燥調製施設等設置状況⑥"/>
      <sheetName val="地産地消・県外流通状況⑦"/>
      <sheetName val="新技術導入状況⑧"/>
    </sheetNames>
    <sheetDataSet>
      <sheetData sheetId="0">
        <row r="29">
          <cell r="C29">
            <v>122</v>
          </cell>
        </row>
        <row r="30">
          <cell r="C30">
            <v>122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豆生産①"/>
      <sheetName val="栽培管理状況②（１）"/>
      <sheetName val="栽培管理状況②（２）"/>
      <sheetName val="排水対策④"/>
      <sheetName val="大豆団地状況⑤"/>
      <sheetName val="乾燥調製施設等設置状況⑥"/>
      <sheetName val="地産地消・県外流通状況⑦"/>
      <sheetName val="新技術導入状況⑧"/>
    </sheetNames>
    <sheetDataSet>
      <sheetData sheetId="0">
        <row r="28">
          <cell r="C28">
            <v>0</v>
          </cell>
        </row>
        <row r="31">
          <cell r="C31">
            <v>33</v>
          </cell>
        </row>
        <row r="32">
          <cell r="C32">
            <v>16</v>
          </cell>
        </row>
        <row r="33">
          <cell r="C33">
            <v>8</v>
          </cell>
        </row>
        <row r="34">
          <cell r="C34">
            <v>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豆生産①すみ"/>
      <sheetName val="栽培管理状況②（１）すみ"/>
      <sheetName val="栽培管理状況②（２）すみ"/>
      <sheetName val="排水対策④すみ"/>
      <sheetName val="大豆団地状況⑤"/>
      <sheetName val="乾燥調製施設等設置状況⑥"/>
      <sheetName val="地産地消・県外流通状況⑦"/>
      <sheetName val="新技術導入状況⑧すみ"/>
    </sheetNames>
    <sheetDataSet>
      <sheetData sheetId="0">
        <row r="44">
          <cell r="C44">
            <v>69</v>
          </cell>
        </row>
        <row r="45">
          <cell r="C45">
            <v>18</v>
          </cell>
        </row>
        <row r="46">
          <cell r="C46">
            <v>15</v>
          </cell>
        </row>
        <row r="47">
          <cell r="C47">
            <v>3</v>
          </cell>
        </row>
        <row r="48">
          <cell r="C48">
            <v>60</v>
          </cell>
        </row>
        <row r="49">
          <cell r="C49">
            <v>11</v>
          </cell>
        </row>
        <row r="50">
          <cell r="C50">
            <v>7</v>
          </cell>
        </row>
        <row r="51">
          <cell r="C51">
            <v>5</v>
          </cell>
        </row>
        <row r="52">
          <cell r="C52">
            <v>17</v>
          </cell>
        </row>
        <row r="53">
          <cell r="C53">
            <v>205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豆生産①"/>
      <sheetName val="栽培管理状況②（１）"/>
      <sheetName val="栽培管理状況②（２）"/>
      <sheetName val="排水対策④"/>
      <sheetName val="大豆団地状況⑤"/>
      <sheetName val="乾燥調製施設等設置状況⑥"/>
      <sheetName val="地産地消・県外流通状況⑦"/>
      <sheetName val="新技術導入状況⑧"/>
    </sheetNames>
    <sheetDataSet>
      <sheetData sheetId="0" refreshError="1">
        <row r="58">
          <cell r="C58">
            <v>65</v>
          </cell>
        </row>
        <row r="59">
          <cell r="C59">
            <v>2</v>
          </cell>
        </row>
        <row r="60">
          <cell r="C60">
            <v>10</v>
          </cell>
        </row>
        <row r="61">
          <cell r="C61">
            <v>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豆生産①"/>
      <sheetName val="栽培管理状況②（１）"/>
      <sheetName val="栽培管理状況②（２）"/>
      <sheetName val="排水対策④"/>
      <sheetName val="大豆団地状況⑤"/>
      <sheetName val="乾燥調製施設等設置状況⑥"/>
      <sheetName val="地産地消・県外流通状況⑦"/>
      <sheetName val="新技術導入状況⑧"/>
    </sheetNames>
    <sheetDataSet>
      <sheetData sheetId="0">
        <row r="62">
          <cell r="C62">
            <v>13</v>
          </cell>
        </row>
        <row r="63">
          <cell r="C63">
            <v>3</v>
          </cell>
        </row>
        <row r="64">
          <cell r="C64">
            <v>3</v>
          </cell>
        </row>
        <row r="65">
          <cell r="C65">
            <v>2</v>
          </cell>
        </row>
        <row r="66">
          <cell r="C66">
            <v>4</v>
          </cell>
        </row>
        <row r="67">
          <cell r="C67">
            <v>2</v>
          </cell>
        </row>
        <row r="68">
          <cell r="C68">
            <v>34</v>
          </cell>
        </row>
        <row r="69">
          <cell r="C69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豆生産①"/>
      <sheetName val="栽培管理状況②（１）"/>
      <sheetName val="栽培管理状況②（２）"/>
      <sheetName val="排水対策④"/>
      <sheetName val="大豆団地状況⑤"/>
      <sheetName val="乾燥調製施設等設置状況⑥"/>
      <sheetName val="地産地消・県外流通状況⑦"/>
      <sheetName val="新技術導入状況⑧"/>
    </sheetNames>
    <sheetDataSet>
      <sheetData sheetId="0">
        <row r="70">
          <cell r="C70">
            <v>8</v>
          </cell>
        </row>
        <row r="72">
          <cell r="C72">
            <v>5</v>
          </cell>
        </row>
        <row r="73">
          <cell r="C73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豆生産①"/>
      <sheetName val="栽培管理状況②（１）"/>
      <sheetName val="栽培管理状況②（２）"/>
      <sheetName val="排水対策④"/>
      <sheetName val="大豆団地状況⑤ "/>
      <sheetName val="乾燥調製施設等設置状況⑥"/>
      <sheetName val="地産地消・県外流通状況⑦"/>
      <sheetName val="新技術導入状況⑧"/>
    </sheetNames>
    <sheetDataSet>
      <sheetData sheetId="0">
        <row r="89">
          <cell r="C89">
            <v>33</v>
          </cell>
        </row>
        <row r="90">
          <cell r="C90">
            <v>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1"/>
  <sheetViews>
    <sheetView view="pageBreakPreview" zoomScaleNormal="100" zoomScaleSheetLayoutView="100" workbookViewId="0">
      <selection activeCell="B26" sqref="B26"/>
    </sheetView>
  </sheetViews>
  <sheetFormatPr defaultColWidth="8.83203125" defaultRowHeight="13.2" x14ac:dyDescent="0.2"/>
  <cols>
    <col min="1" max="16384" width="8.83203125" style="409"/>
  </cols>
  <sheetData>
    <row r="9" spans="1:9" x14ac:dyDescent="0.2">
      <c r="A9" s="408"/>
      <c r="B9" s="408"/>
      <c r="C9" s="408"/>
      <c r="D9" s="408"/>
      <c r="E9" s="408"/>
      <c r="F9" s="408"/>
      <c r="G9" s="408"/>
      <c r="H9" s="408"/>
      <c r="I9" s="408"/>
    </row>
    <row r="21" spans="1:9" ht="33" x14ac:dyDescent="0.2">
      <c r="A21" s="840" t="s">
        <v>380</v>
      </c>
      <c r="B21" s="840"/>
      <c r="C21" s="840"/>
      <c r="D21" s="840"/>
      <c r="E21" s="840"/>
      <c r="F21" s="840"/>
      <c r="G21" s="840"/>
      <c r="H21" s="410"/>
      <c r="I21" s="410"/>
    </row>
  </sheetData>
  <mergeCells count="1">
    <mergeCell ref="A21:G2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93"/>
  <sheetViews>
    <sheetView view="pageBreakPreview" zoomScale="80" zoomScaleNormal="75" zoomScaleSheetLayoutView="80" workbookViewId="0">
      <pane xSplit="3" ySplit="6" topLeftCell="D87" activePane="bottomRight" state="frozen"/>
      <selection activeCell="B26" sqref="B26"/>
      <selection pane="topRight" activeCell="B26" sqref="B26"/>
      <selection pane="bottomLeft" activeCell="B26" sqref="B26"/>
      <selection pane="bottomRight" activeCell="P19" sqref="P19:R98"/>
    </sheetView>
  </sheetViews>
  <sheetFormatPr defaultColWidth="12.58203125" defaultRowHeight="14.4" x14ac:dyDescent="0.2"/>
  <cols>
    <col min="1" max="1" width="4.5" style="10" customWidth="1"/>
    <col min="2" max="2" width="12.9140625" style="10" customWidth="1"/>
    <col min="3" max="3" width="6.9140625" style="10" customWidth="1"/>
    <col min="4" max="9" width="5.9140625" style="10" customWidth="1"/>
    <col min="10" max="10" width="6.1640625" style="10" customWidth="1"/>
    <col min="11" max="14" width="5.9140625" style="10" customWidth="1"/>
    <col min="15" max="15" width="6.83203125" style="10" customWidth="1"/>
    <col min="16" max="16" width="5.33203125" style="10" customWidth="1"/>
    <col min="17" max="17" width="6.33203125" style="10" customWidth="1"/>
    <col min="18" max="28" width="5.58203125" style="10" customWidth="1"/>
    <col min="29" max="29" width="4.58203125" style="10" customWidth="1"/>
    <col min="30" max="31" width="3.58203125" style="10" customWidth="1"/>
    <col min="32" max="39" width="5.58203125" style="10" customWidth="1"/>
    <col min="40" max="40" width="3.58203125" style="10" customWidth="1"/>
    <col min="41" max="41" width="5.58203125" style="10" customWidth="1"/>
    <col min="42" max="42" width="3.58203125" style="10" customWidth="1"/>
    <col min="43" max="46" width="5.58203125" style="10" customWidth="1"/>
    <col min="47" max="16384" width="12.58203125" style="10"/>
  </cols>
  <sheetData>
    <row r="1" spans="1:15" ht="30" customHeight="1" thickBot="1" x14ac:dyDescent="0.25">
      <c r="A1" s="133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ht="27.75" customHeight="1" x14ac:dyDescent="0.2">
      <c r="A2" s="856" t="s">
        <v>100</v>
      </c>
      <c r="B2" s="853" t="s">
        <v>81</v>
      </c>
      <c r="C2" s="851" t="s">
        <v>327</v>
      </c>
      <c r="D2" s="122" t="s">
        <v>157</v>
      </c>
      <c r="E2" s="123"/>
      <c r="F2" s="123"/>
      <c r="G2" s="123"/>
      <c r="H2" s="123"/>
      <c r="I2" s="11"/>
      <c r="J2" s="12"/>
      <c r="K2" s="88" t="s">
        <v>54</v>
      </c>
      <c r="L2" s="89" t="s">
        <v>54</v>
      </c>
      <c r="M2" s="89"/>
      <c r="N2" s="90" t="s">
        <v>54</v>
      </c>
      <c r="O2" s="84" t="s">
        <v>127</v>
      </c>
    </row>
    <row r="3" spans="1:15" ht="27.75" customHeight="1" x14ac:dyDescent="0.2">
      <c r="A3" s="857"/>
      <c r="B3" s="854"/>
      <c r="C3" s="852"/>
      <c r="D3" s="124" t="s">
        <v>158</v>
      </c>
      <c r="E3" s="125"/>
      <c r="F3" s="125"/>
      <c r="G3" s="125"/>
      <c r="H3" s="125"/>
      <c r="I3" s="13"/>
      <c r="J3" s="14"/>
      <c r="K3" s="91" t="s">
        <v>31</v>
      </c>
      <c r="L3" s="398" t="s">
        <v>32</v>
      </c>
      <c r="M3" s="398"/>
      <c r="N3" s="68" t="s">
        <v>91</v>
      </c>
      <c r="O3" s="92" t="s">
        <v>88</v>
      </c>
    </row>
    <row r="4" spans="1:15" ht="27.75" customHeight="1" x14ac:dyDescent="0.2">
      <c r="A4" s="857"/>
      <c r="B4" s="854"/>
      <c r="C4" s="852"/>
      <c r="D4" s="126" t="s">
        <v>33</v>
      </c>
      <c r="E4" s="127"/>
      <c r="F4" s="127"/>
      <c r="G4" s="127"/>
      <c r="H4" s="127"/>
      <c r="I4" s="15"/>
      <c r="J4" s="67" t="s">
        <v>34</v>
      </c>
      <c r="K4" s="91" t="s">
        <v>35</v>
      </c>
      <c r="L4" s="398" t="s">
        <v>36</v>
      </c>
      <c r="M4" s="399" t="s">
        <v>37</v>
      </c>
      <c r="N4" s="68" t="s">
        <v>38</v>
      </c>
      <c r="O4" s="92" t="s">
        <v>87</v>
      </c>
    </row>
    <row r="5" spans="1:15" ht="27.75" customHeight="1" x14ac:dyDescent="0.2">
      <c r="A5" s="857"/>
      <c r="B5" s="854"/>
      <c r="C5" s="852"/>
      <c r="D5" s="16" t="s">
        <v>319</v>
      </c>
      <c r="E5" s="400" t="s">
        <v>320</v>
      </c>
      <c r="F5" s="400" t="s">
        <v>159</v>
      </c>
      <c r="G5" s="400" t="s">
        <v>160</v>
      </c>
      <c r="H5" s="401" t="s">
        <v>227</v>
      </c>
      <c r="I5" s="85" t="s">
        <v>55</v>
      </c>
      <c r="J5" s="17"/>
      <c r="K5" s="93" t="s">
        <v>10</v>
      </c>
      <c r="L5" s="402" t="s">
        <v>11</v>
      </c>
      <c r="M5" s="403"/>
      <c r="N5" s="68"/>
      <c r="O5" s="92" t="s">
        <v>89</v>
      </c>
    </row>
    <row r="6" spans="1:15" ht="27.75" customHeight="1" thickBot="1" x14ac:dyDescent="0.25">
      <c r="A6" s="858"/>
      <c r="B6" s="855"/>
      <c r="C6" s="86" t="s">
        <v>40</v>
      </c>
      <c r="D6" s="86" t="s">
        <v>40</v>
      </c>
      <c r="E6" s="86" t="s">
        <v>41</v>
      </c>
      <c r="F6" s="86" t="s">
        <v>40</v>
      </c>
      <c r="G6" s="86" t="s">
        <v>40</v>
      </c>
      <c r="H6" s="86" t="s">
        <v>40</v>
      </c>
      <c r="I6" s="87" t="s">
        <v>40</v>
      </c>
      <c r="J6" s="96" t="s">
        <v>40</v>
      </c>
      <c r="K6" s="94" t="s">
        <v>42</v>
      </c>
      <c r="L6" s="86" t="s">
        <v>43</v>
      </c>
      <c r="M6" s="86" t="s">
        <v>44</v>
      </c>
      <c r="N6" s="95" t="s">
        <v>56</v>
      </c>
      <c r="O6" s="95" t="s">
        <v>90</v>
      </c>
    </row>
    <row r="7" spans="1:15" ht="27.75" customHeight="1" thickBot="1" x14ac:dyDescent="0.25">
      <c r="A7" s="864" t="s">
        <v>250</v>
      </c>
      <c r="B7" s="865"/>
      <c r="C7" s="151">
        <v>1500</v>
      </c>
      <c r="D7" s="152">
        <v>641</v>
      </c>
      <c r="E7" s="152">
        <v>15</v>
      </c>
      <c r="F7" s="152">
        <v>2</v>
      </c>
      <c r="G7" s="152">
        <v>231</v>
      </c>
      <c r="H7" s="152">
        <v>390</v>
      </c>
      <c r="I7" s="152">
        <v>1279</v>
      </c>
      <c r="J7" s="152">
        <v>223</v>
      </c>
      <c r="K7" s="151">
        <v>85</v>
      </c>
      <c r="L7" s="411">
        <f>M7/C7*100</f>
        <v>99.333333333333329</v>
      </c>
      <c r="M7" s="153">
        <v>1490</v>
      </c>
      <c r="N7" s="154">
        <v>41</v>
      </c>
      <c r="O7" s="155">
        <v>24630</v>
      </c>
    </row>
    <row r="8" spans="1:15" ht="27.75" customHeight="1" x14ac:dyDescent="0.2">
      <c r="A8" s="866" t="s">
        <v>252</v>
      </c>
      <c r="B8" s="867"/>
      <c r="C8" s="411">
        <f>SUM(C11:C13)</f>
        <v>675</v>
      </c>
      <c r="D8" s="411">
        <f t="shared" ref="D8:J8" si="0">SUM(D11:D13)</f>
        <v>415</v>
      </c>
      <c r="E8" s="411">
        <f t="shared" si="0"/>
        <v>15</v>
      </c>
      <c r="F8" s="411">
        <f t="shared" si="0"/>
        <v>2</v>
      </c>
      <c r="G8" s="411">
        <f t="shared" si="0"/>
        <v>8</v>
      </c>
      <c r="H8" s="411">
        <f t="shared" si="0"/>
        <v>163</v>
      </c>
      <c r="I8" s="411">
        <f t="shared" si="0"/>
        <v>603</v>
      </c>
      <c r="J8" s="411">
        <f t="shared" si="0"/>
        <v>72</v>
      </c>
      <c r="K8" s="411">
        <f t="shared" ref="K8:K20" si="1">(I8/C8)*100</f>
        <v>89.333333333333329</v>
      </c>
      <c r="L8" s="411">
        <f t="shared" ref="L8:L13" si="2">M8/C8*100</f>
        <v>91.851851851851848</v>
      </c>
      <c r="M8" s="411">
        <f>SUM(M11:M13)</f>
        <v>620</v>
      </c>
      <c r="N8" s="412">
        <f t="shared" ref="N8:N13" si="3">(O8/40)/C8*100</f>
        <v>30.407407407407405</v>
      </c>
      <c r="O8" s="413">
        <f>SUM(O11:O13)</f>
        <v>8210</v>
      </c>
    </row>
    <row r="9" spans="1:15" ht="27.75" customHeight="1" x14ac:dyDescent="0.2">
      <c r="A9" s="868" t="s">
        <v>251</v>
      </c>
      <c r="B9" s="869"/>
      <c r="C9" s="396" t="s">
        <v>378</v>
      </c>
      <c r="D9" s="396" t="s">
        <v>378</v>
      </c>
      <c r="E9" s="396" t="s">
        <v>378</v>
      </c>
      <c r="F9" s="396" t="s">
        <v>378</v>
      </c>
      <c r="G9" s="396" t="s">
        <v>378</v>
      </c>
      <c r="H9" s="396" t="s">
        <v>378</v>
      </c>
      <c r="I9" s="396" t="s">
        <v>378</v>
      </c>
      <c r="J9" s="396" t="s">
        <v>378</v>
      </c>
      <c r="K9" s="396" t="s">
        <v>378</v>
      </c>
      <c r="L9" s="396" t="s">
        <v>378</v>
      </c>
      <c r="M9" s="396" t="s">
        <v>378</v>
      </c>
      <c r="N9" s="397" t="s">
        <v>378</v>
      </c>
      <c r="O9" s="404" t="s">
        <v>378</v>
      </c>
    </row>
    <row r="10" spans="1:15" ht="27.75" customHeight="1" thickBot="1" x14ac:dyDescent="0.25">
      <c r="A10" s="859" t="s">
        <v>253</v>
      </c>
      <c r="B10" s="860"/>
      <c r="C10" s="396" t="s">
        <v>378</v>
      </c>
      <c r="D10" s="396" t="s">
        <v>378</v>
      </c>
      <c r="E10" s="396" t="s">
        <v>378</v>
      </c>
      <c r="F10" s="396" t="s">
        <v>378</v>
      </c>
      <c r="G10" s="396" t="s">
        <v>378</v>
      </c>
      <c r="H10" s="396" t="s">
        <v>378</v>
      </c>
      <c r="I10" s="396" t="s">
        <v>378</v>
      </c>
      <c r="J10" s="396" t="s">
        <v>378</v>
      </c>
      <c r="K10" s="396" t="s">
        <v>378</v>
      </c>
      <c r="L10" s="396" t="s">
        <v>378</v>
      </c>
      <c r="M10" s="396" t="s">
        <v>378</v>
      </c>
      <c r="N10" s="397" t="s">
        <v>378</v>
      </c>
      <c r="O10" s="405" t="s">
        <v>378</v>
      </c>
    </row>
    <row r="11" spans="1:15" ht="27.75" customHeight="1" x14ac:dyDescent="0.2">
      <c r="A11" s="861" t="s">
        <v>142</v>
      </c>
      <c r="B11" s="414" t="s">
        <v>143</v>
      </c>
      <c r="C11" s="411">
        <f>+C20+C24+C28</f>
        <v>203</v>
      </c>
      <c r="D11" s="411">
        <f t="shared" ref="D11:J11" si="4">+D20+D24+D28</f>
        <v>137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39</v>
      </c>
      <c r="I11" s="411">
        <f t="shared" si="4"/>
        <v>176</v>
      </c>
      <c r="J11" s="411">
        <f t="shared" si="4"/>
        <v>27</v>
      </c>
      <c r="K11" s="411">
        <f t="shared" si="1"/>
        <v>86.699507389162562</v>
      </c>
      <c r="L11" s="415">
        <f t="shared" si="2"/>
        <v>82.266009852216754</v>
      </c>
      <c r="M11" s="411">
        <f>+M20+M24+M28</f>
        <v>167</v>
      </c>
      <c r="N11" s="412">
        <f t="shared" si="3"/>
        <v>26.72413793103448</v>
      </c>
      <c r="O11" s="413">
        <f>+O20+O24+O28</f>
        <v>2170</v>
      </c>
    </row>
    <row r="12" spans="1:15" ht="27.75" customHeight="1" x14ac:dyDescent="0.2">
      <c r="A12" s="862"/>
      <c r="B12" s="416" t="s">
        <v>144</v>
      </c>
      <c r="C12" s="396">
        <f>+C30+C34+C43</f>
        <v>267</v>
      </c>
      <c r="D12" s="396">
        <f t="shared" ref="D12:J12" si="5">+D30+D34+D43</f>
        <v>161</v>
      </c>
      <c r="E12" s="396">
        <f t="shared" si="5"/>
        <v>0</v>
      </c>
      <c r="F12" s="396">
        <f t="shared" si="5"/>
        <v>0</v>
      </c>
      <c r="G12" s="396">
        <f t="shared" si="5"/>
        <v>8</v>
      </c>
      <c r="H12" s="396">
        <f t="shared" si="5"/>
        <v>56</v>
      </c>
      <c r="I12" s="396">
        <f t="shared" si="5"/>
        <v>225</v>
      </c>
      <c r="J12" s="396">
        <f t="shared" si="5"/>
        <v>42</v>
      </c>
      <c r="K12" s="396">
        <f t="shared" si="1"/>
        <v>84.269662921348313</v>
      </c>
      <c r="L12" s="417">
        <f t="shared" si="2"/>
        <v>86.516853932584269</v>
      </c>
      <c r="M12" s="396">
        <f>+M30+M34+M43</f>
        <v>231</v>
      </c>
      <c r="N12" s="397">
        <f t="shared" si="3"/>
        <v>21.348314606741571</v>
      </c>
      <c r="O12" s="404">
        <f>+O30+O34+O43</f>
        <v>2280</v>
      </c>
    </row>
    <row r="13" spans="1:15" ht="27.75" customHeight="1" x14ac:dyDescent="0.2">
      <c r="A13" s="862"/>
      <c r="B13" s="416" t="s">
        <v>145</v>
      </c>
      <c r="C13" s="396">
        <f>+C53</f>
        <v>205</v>
      </c>
      <c r="D13" s="396">
        <f t="shared" ref="D13:J13" si="6">+D53</f>
        <v>117</v>
      </c>
      <c r="E13" s="396">
        <f t="shared" si="6"/>
        <v>15</v>
      </c>
      <c r="F13" s="396">
        <f t="shared" si="6"/>
        <v>2</v>
      </c>
      <c r="G13" s="396">
        <f t="shared" si="6"/>
        <v>0</v>
      </c>
      <c r="H13" s="396">
        <f t="shared" si="6"/>
        <v>68</v>
      </c>
      <c r="I13" s="396">
        <f t="shared" si="6"/>
        <v>202</v>
      </c>
      <c r="J13" s="396">
        <f t="shared" si="6"/>
        <v>3</v>
      </c>
      <c r="K13" s="396">
        <f t="shared" si="1"/>
        <v>98.536585365853654</v>
      </c>
      <c r="L13" s="417">
        <f t="shared" si="2"/>
        <v>108.29268292682927</v>
      </c>
      <c r="M13" s="396">
        <f>+M53</f>
        <v>222</v>
      </c>
      <c r="N13" s="397">
        <f t="shared" si="3"/>
        <v>45.853658536585371</v>
      </c>
      <c r="O13" s="404">
        <f>+O53</f>
        <v>3760</v>
      </c>
    </row>
    <row r="14" spans="1:15" ht="27.75" customHeight="1" x14ac:dyDescent="0.2">
      <c r="A14" s="862"/>
      <c r="B14" s="416" t="s">
        <v>146</v>
      </c>
      <c r="C14" s="396">
        <f>+C57+C61+C69</f>
        <v>365</v>
      </c>
      <c r="D14" s="396">
        <f t="shared" ref="D14:J14" si="7">+D57+D61+D69</f>
        <v>19</v>
      </c>
      <c r="E14" s="396">
        <f t="shared" si="7"/>
        <v>0</v>
      </c>
      <c r="F14" s="396">
        <f t="shared" si="7"/>
        <v>0</v>
      </c>
      <c r="G14" s="396">
        <f t="shared" si="7"/>
        <v>222</v>
      </c>
      <c r="H14" s="396">
        <f t="shared" si="7"/>
        <v>13</v>
      </c>
      <c r="I14" s="396">
        <f t="shared" si="7"/>
        <v>254</v>
      </c>
      <c r="J14" s="396">
        <f t="shared" si="7"/>
        <v>111</v>
      </c>
      <c r="K14" s="396">
        <f t="shared" si="1"/>
        <v>69.589041095890408</v>
      </c>
      <c r="L14" s="417">
        <f>M14/C14*100</f>
        <v>99.726027397260282</v>
      </c>
      <c r="M14" s="396">
        <f>+M57+M61+M69</f>
        <v>364</v>
      </c>
      <c r="N14" s="397">
        <f>(O14/40)/C14*100</f>
        <v>70.273972602739732</v>
      </c>
      <c r="O14" s="404">
        <f>+O57+O61+O69</f>
        <v>10260</v>
      </c>
    </row>
    <row r="15" spans="1:15" ht="27.75" customHeight="1" x14ac:dyDescent="0.2">
      <c r="A15" s="862"/>
      <c r="B15" s="416" t="s">
        <v>28</v>
      </c>
      <c r="C15" s="396" t="s">
        <v>378</v>
      </c>
      <c r="D15" s="396" t="s">
        <v>378</v>
      </c>
      <c r="E15" s="396" t="s">
        <v>378</v>
      </c>
      <c r="F15" s="396" t="s">
        <v>378</v>
      </c>
      <c r="G15" s="396" t="s">
        <v>378</v>
      </c>
      <c r="H15" s="396" t="s">
        <v>378</v>
      </c>
      <c r="I15" s="396" t="s">
        <v>378</v>
      </c>
      <c r="J15" s="396" t="s">
        <v>378</v>
      </c>
      <c r="K15" s="396" t="s">
        <v>378</v>
      </c>
      <c r="L15" s="396" t="s">
        <v>378</v>
      </c>
      <c r="M15" s="396" t="s">
        <v>378</v>
      </c>
      <c r="N15" s="397" t="s">
        <v>378</v>
      </c>
      <c r="O15" s="404" t="s">
        <v>378</v>
      </c>
    </row>
    <row r="16" spans="1:15" ht="27.75" customHeight="1" thickBot="1" x14ac:dyDescent="0.25">
      <c r="A16" s="862"/>
      <c r="B16" s="416" t="s">
        <v>147</v>
      </c>
      <c r="C16" s="396" t="s">
        <v>378</v>
      </c>
      <c r="D16" s="396" t="s">
        <v>378</v>
      </c>
      <c r="E16" s="396" t="s">
        <v>378</v>
      </c>
      <c r="F16" s="396" t="s">
        <v>378</v>
      </c>
      <c r="G16" s="396" t="s">
        <v>378</v>
      </c>
      <c r="H16" s="396" t="s">
        <v>378</v>
      </c>
      <c r="I16" s="396" t="s">
        <v>378</v>
      </c>
      <c r="J16" s="396" t="s">
        <v>378</v>
      </c>
      <c r="K16" s="396" t="s">
        <v>378</v>
      </c>
      <c r="L16" s="396" t="s">
        <v>378</v>
      </c>
      <c r="M16" s="396" t="s">
        <v>378</v>
      </c>
      <c r="N16" s="397" t="s">
        <v>378</v>
      </c>
      <c r="O16" s="405" t="s">
        <v>378</v>
      </c>
    </row>
    <row r="17" spans="1:15" ht="27.75" customHeight="1" thickBot="1" x14ac:dyDescent="0.25">
      <c r="A17" s="863"/>
      <c r="B17" s="418" t="s">
        <v>141</v>
      </c>
      <c r="C17" s="419">
        <f>+C90</f>
        <v>33</v>
      </c>
      <c r="D17" s="419">
        <f t="shared" ref="D17:J17" si="8">+D90</f>
        <v>2</v>
      </c>
      <c r="E17" s="419">
        <f t="shared" si="8"/>
        <v>0</v>
      </c>
      <c r="F17" s="419">
        <f t="shared" si="8"/>
        <v>0</v>
      </c>
      <c r="G17" s="419">
        <f t="shared" si="8"/>
        <v>0</v>
      </c>
      <c r="H17" s="419">
        <f t="shared" si="8"/>
        <v>15.7</v>
      </c>
      <c r="I17" s="419">
        <f t="shared" si="8"/>
        <v>18</v>
      </c>
      <c r="J17" s="419">
        <f t="shared" si="8"/>
        <v>15</v>
      </c>
      <c r="K17" s="419">
        <f t="shared" si="1"/>
        <v>54.54545454545454</v>
      </c>
      <c r="L17" s="420">
        <f>M17/C17*100</f>
        <v>115.15151515151516</v>
      </c>
      <c r="M17" s="419">
        <f>+M90</f>
        <v>38</v>
      </c>
      <c r="N17" s="421">
        <f>(O17/40)/C17*100</f>
        <v>31.818181818181817</v>
      </c>
      <c r="O17" s="405">
        <f>+O90</f>
        <v>420</v>
      </c>
    </row>
    <row r="18" spans="1:15" ht="25.5" customHeight="1" x14ac:dyDescent="0.2">
      <c r="A18" s="842" t="s">
        <v>128</v>
      </c>
      <c r="B18" s="422" t="s">
        <v>254</v>
      </c>
      <c r="C18" s="423">
        <v>48</v>
      </c>
      <c r="D18" s="424">
        <v>27</v>
      </c>
      <c r="E18" s="424"/>
      <c r="F18" s="424"/>
      <c r="G18" s="424"/>
      <c r="H18" s="424">
        <v>10</v>
      </c>
      <c r="I18" s="425">
        <f>SUM(D18:H18)</f>
        <v>37</v>
      </c>
      <c r="J18" s="426">
        <v>11</v>
      </c>
      <c r="K18" s="427">
        <f t="shared" si="1"/>
        <v>77.083333333333343</v>
      </c>
      <c r="L18" s="424">
        <v>99</v>
      </c>
      <c r="M18" s="424">
        <v>48</v>
      </c>
      <c r="N18" s="428">
        <v>15</v>
      </c>
      <c r="O18" s="429">
        <v>290</v>
      </c>
    </row>
    <row r="19" spans="1:15" ht="25.5" customHeight="1" thickBot="1" x14ac:dyDescent="0.25">
      <c r="A19" s="847"/>
      <c r="B19" s="430" t="s">
        <v>255</v>
      </c>
      <c r="C19" s="431">
        <v>6</v>
      </c>
      <c r="D19" s="432">
        <v>3</v>
      </c>
      <c r="E19" s="432"/>
      <c r="F19" s="432"/>
      <c r="G19" s="432"/>
      <c r="H19" s="432"/>
      <c r="I19" s="433">
        <f>SUM(D19:H19)</f>
        <v>3</v>
      </c>
      <c r="J19" s="434">
        <v>3</v>
      </c>
      <c r="K19" s="435">
        <f t="shared" si="1"/>
        <v>50</v>
      </c>
      <c r="L19" s="432">
        <v>82</v>
      </c>
      <c r="M19" s="432">
        <v>5</v>
      </c>
      <c r="N19" s="436"/>
      <c r="O19" s="437"/>
    </row>
    <row r="20" spans="1:15" ht="25.5" customHeight="1" thickTop="1" thickBot="1" x14ac:dyDescent="0.25">
      <c r="A20" s="844"/>
      <c r="B20" s="438" t="s">
        <v>263</v>
      </c>
      <c r="C20" s="439">
        <f>SUM(C18:C19)</f>
        <v>54</v>
      </c>
      <c r="D20" s="439">
        <f t="shared" ref="D20:J20" si="9">SUM(D18:D19)</f>
        <v>30</v>
      </c>
      <c r="E20" s="439">
        <f t="shared" si="9"/>
        <v>0</v>
      </c>
      <c r="F20" s="439">
        <f t="shared" si="9"/>
        <v>0</v>
      </c>
      <c r="G20" s="439">
        <f t="shared" si="9"/>
        <v>0</v>
      </c>
      <c r="H20" s="439">
        <f t="shared" si="9"/>
        <v>10</v>
      </c>
      <c r="I20" s="440">
        <f t="shared" si="9"/>
        <v>40</v>
      </c>
      <c r="J20" s="440">
        <f t="shared" si="9"/>
        <v>14</v>
      </c>
      <c r="K20" s="441">
        <f t="shared" si="1"/>
        <v>74.074074074074076</v>
      </c>
      <c r="L20" s="442">
        <f>M20/C20*100</f>
        <v>98.148148148148152</v>
      </c>
      <c r="M20" s="440">
        <f>SUM(M18:M19)</f>
        <v>53</v>
      </c>
      <c r="N20" s="443"/>
      <c r="O20" s="444">
        <f>SUM(O18:O19)</f>
        <v>290</v>
      </c>
    </row>
    <row r="21" spans="1:15" ht="25.5" customHeight="1" x14ac:dyDescent="0.2">
      <c r="A21" s="841" t="s">
        <v>129</v>
      </c>
      <c r="B21" s="422" t="s">
        <v>256</v>
      </c>
      <c r="C21" s="445">
        <v>33</v>
      </c>
      <c r="D21" s="446">
        <v>13</v>
      </c>
      <c r="E21" s="446"/>
      <c r="F21" s="446"/>
      <c r="G21" s="446"/>
      <c r="H21" s="446">
        <v>20</v>
      </c>
      <c r="I21" s="447">
        <f>SUM(D21:H21)</f>
        <v>33</v>
      </c>
      <c r="J21" s="448"/>
      <c r="K21" s="449">
        <f>(I21/C21)*100</f>
        <v>100</v>
      </c>
      <c r="L21" s="446">
        <v>92</v>
      </c>
      <c r="M21" s="446">
        <v>30</v>
      </c>
      <c r="N21" s="450">
        <v>66</v>
      </c>
      <c r="O21" s="451">
        <v>870</v>
      </c>
    </row>
    <row r="22" spans="1:15" ht="25.5" customHeight="1" x14ac:dyDescent="0.2">
      <c r="A22" s="847"/>
      <c r="B22" s="452" t="s">
        <v>257</v>
      </c>
      <c r="C22" s="453">
        <v>16</v>
      </c>
      <c r="D22" s="454">
        <v>7</v>
      </c>
      <c r="E22" s="454"/>
      <c r="F22" s="454"/>
      <c r="G22" s="454"/>
      <c r="H22" s="454">
        <v>9</v>
      </c>
      <c r="I22" s="455">
        <f>SUM(D22:H22)</f>
        <v>16</v>
      </c>
      <c r="J22" s="456"/>
      <c r="K22" s="457">
        <f t="shared" ref="K22:K34" si="10">(I22/C22)*100</f>
        <v>100</v>
      </c>
      <c r="L22" s="454">
        <v>42</v>
      </c>
      <c r="M22" s="454">
        <v>7</v>
      </c>
      <c r="N22" s="458">
        <v>56</v>
      </c>
      <c r="O22" s="459">
        <v>360</v>
      </c>
    </row>
    <row r="23" spans="1:15" ht="25.5" customHeight="1" thickBot="1" x14ac:dyDescent="0.25">
      <c r="A23" s="847"/>
      <c r="B23" s="430" t="s">
        <v>258</v>
      </c>
      <c r="C23" s="460">
        <v>15</v>
      </c>
      <c r="D23" s="461">
        <v>15</v>
      </c>
      <c r="E23" s="461"/>
      <c r="F23" s="461"/>
      <c r="G23" s="461"/>
      <c r="H23" s="461"/>
      <c r="I23" s="462">
        <f>SUM(D23:H23)</f>
        <v>15</v>
      </c>
      <c r="J23" s="463"/>
      <c r="K23" s="464">
        <f t="shared" si="10"/>
        <v>100</v>
      </c>
      <c r="L23" s="461">
        <f t="shared" ref="L23:L25" si="11">M23/C23*100</f>
        <v>53.333333333333336</v>
      </c>
      <c r="M23" s="461">
        <v>8</v>
      </c>
      <c r="N23" s="465">
        <v>100</v>
      </c>
      <c r="O23" s="466">
        <v>630</v>
      </c>
    </row>
    <row r="24" spans="1:15" ht="25.5" customHeight="1" thickTop="1" thickBot="1" x14ac:dyDescent="0.25">
      <c r="A24" s="844"/>
      <c r="B24" s="438" t="s">
        <v>263</v>
      </c>
      <c r="C24" s="467">
        <f>SUM(C21:C23)</f>
        <v>64</v>
      </c>
      <c r="D24" s="467">
        <f t="shared" ref="D24:J24" si="12">SUM(D21:D23)</f>
        <v>35</v>
      </c>
      <c r="E24" s="467">
        <f t="shared" si="12"/>
        <v>0</v>
      </c>
      <c r="F24" s="467">
        <f t="shared" si="12"/>
        <v>0</v>
      </c>
      <c r="G24" s="467">
        <f t="shared" si="12"/>
        <v>0</v>
      </c>
      <c r="H24" s="467">
        <f t="shared" si="12"/>
        <v>29</v>
      </c>
      <c r="I24" s="467">
        <f t="shared" si="12"/>
        <v>64</v>
      </c>
      <c r="J24" s="467">
        <f t="shared" si="12"/>
        <v>0</v>
      </c>
      <c r="K24" s="468">
        <f t="shared" si="10"/>
        <v>100</v>
      </c>
      <c r="L24" s="469">
        <f t="shared" si="11"/>
        <v>70.3125</v>
      </c>
      <c r="M24" s="470">
        <f>SUM(M21:M23)</f>
        <v>45</v>
      </c>
      <c r="N24" s="471"/>
      <c r="O24" s="472">
        <f>SUM(O21:O23)</f>
        <v>1860</v>
      </c>
    </row>
    <row r="25" spans="1:15" ht="25.5" customHeight="1" x14ac:dyDescent="0.2">
      <c r="A25" s="841" t="s">
        <v>130</v>
      </c>
      <c r="B25" s="422" t="s">
        <v>259</v>
      </c>
      <c r="C25" s="423">
        <v>57</v>
      </c>
      <c r="D25" s="424">
        <v>49</v>
      </c>
      <c r="E25" s="424"/>
      <c r="F25" s="424"/>
      <c r="G25" s="424"/>
      <c r="H25" s="424"/>
      <c r="I25" s="473">
        <f>SUM(D25:H25)</f>
        <v>49</v>
      </c>
      <c r="J25" s="426">
        <v>8</v>
      </c>
      <c r="K25" s="427">
        <f t="shared" si="10"/>
        <v>85.964912280701753</v>
      </c>
      <c r="L25" s="424">
        <f t="shared" si="11"/>
        <v>78.94736842105263</v>
      </c>
      <c r="M25" s="424">
        <v>45</v>
      </c>
      <c r="N25" s="428"/>
      <c r="O25" s="474"/>
    </row>
    <row r="26" spans="1:15" ht="25.5" customHeight="1" x14ac:dyDescent="0.2">
      <c r="A26" s="847"/>
      <c r="B26" s="452" t="s">
        <v>260</v>
      </c>
      <c r="C26" s="475">
        <v>17</v>
      </c>
      <c r="D26" s="476">
        <v>14</v>
      </c>
      <c r="E26" s="476"/>
      <c r="F26" s="476"/>
      <c r="G26" s="476"/>
      <c r="H26" s="476"/>
      <c r="I26" s="477">
        <f>SUM(D26:H26)</f>
        <v>14</v>
      </c>
      <c r="J26" s="478">
        <v>3</v>
      </c>
      <c r="K26" s="479">
        <f t="shared" si="10"/>
        <v>82.35294117647058</v>
      </c>
      <c r="L26" s="476">
        <v>77</v>
      </c>
      <c r="M26" s="476">
        <v>13</v>
      </c>
      <c r="N26" s="480"/>
      <c r="O26" s="481"/>
    </row>
    <row r="27" spans="1:15" ht="25.5" customHeight="1" thickBot="1" x14ac:dyDescent="0.25">
      <c r="A27" s="847"/>
      <c r="B27" s="430" t="s">
        <v>261</v>
      </c>
      <c r="C27" s="431">
        <v>11</v>
      </c>
      <c r="D27" s="432">
        <v>9</v>
      </c>
      <c r="E27" s="432"/>
      <c r="F27" s="432"/>
      <c r="G27" s="432"/>
      <c r="H27" s="432"/>
      <c r="I27" s="433">
        <f>SUM(D27:H27)</f>
        <v>9</v>
      </c>
      <c r="J27" s="434">
        <v>2</v>
      </c>
      <c r="K27" s="435">
        <f t="shared" si="10"/>
        <v>81.818181818181827</v>
      </c>
      <c r="L27" s="432">
        <f>M27/C27*100</f>
        <v>100</v>
      </c>
      <c r="M27" s="432">
        <v>11</v>
      </c>
      <c r="N27" s="482">
        <f t="shared" ref="N27" si="13">(O27/40)/C27*100</f>
        <v>4.5454545454545459</v>
      </c>
      <c r="O27" s="483">
        <v>20</v>
      </c>
    </row>
    <row r="28" spans="1:15" ht="25.5" customHeight="1" thickTop="1" thickBot="1" x14ac:dyDescent="0.25">
      <c r="A28" s="844"/>
      <c r="B28" s="438" t="s">
        <v>263</v>
      </c>
      <c r="C28" s="440">
        <f>SUM(C25:C27)</f>
        <v>85</v>
      </c>
      <c r="D28" s="440">
        <f t="shared" ref="D28:J28" si="14">SUM(D25:D27)</f>
        <v>72</v>
      </c>
      <c r="E28" s="440">
        <f t="shared" si="14"/>
        <v>0</v>
      </c>
      <c r="F28" s="440">
        <f t="shared" si="14"/>
        <v>0</v>
      </c>
      <c r="G28" s="440">
        <f t="shared" si="14"/>
        <v>0</v>
      </c>
      <c r="H28" s="440">
        <f t="shared" si="14"/>
        <v>0</v>
      </c>
      <c r="I28" s="440">
        <f t="shared" si="14"/>
        <v>72</v>
      </c>
      <c r="J28" s="440">
        <f t="shared" si="14"/>
        <v>13</v>
      </c>
      <c r="K28" s="440">
        <f t="shared" si="10"/>
        <v>84.705882352941174</v>
      </c>
      <c r="L28" s="440">
        <f>M28/C28*100</f>
        <v>81.17647058823529</v>
      </c>
      <c r="M28" s="440">
        <f>SUM(M25:M27)</f>
        <v>69</v>
      </c>
      <c r="N28" s="484"/>
      <c r="O28" s="444">
        <f>SUM(O25:O27)</f>
        <v>20</v>
      </c>
    </row>
    <row r="29" spans="1:15" ht="25.5" customHeight="1" thickBot="1" x14ac:dyDescent="0.25">
      <c r="A29" s="848" t="s">
        <v>131</v>
      </c>
      <c r="B29" s="485" t="s">
        <v>264</v>
      </c>
      <c r="C29" s="486">
        <v>122</v>
      </c>
      <c r="D29" s="486">
        <v>40</v>
      </c>
      <c r="E29" s="486"/>
      <c r="F29" s="486"/>
      <c r="G29" s="486">
        <v>3</v>
      </c>
      <c r="H29" s="486">
        <v>45</v>
      </c>
      <c r="I29" s="487">
        <f>SUM(D29:H29)</f>
        <v>88</v>
      </c>
      <c r="J29" s="488">
        <v>34</v>
      </c>
      <c r="K29" s="489">
        <f t="shared" si="10"/>
        <v>72.131147540983605</v>
      </c>
      <c r="L29" s="486">
        <v>84</v>
      </c>
      <c r="M29" s="486">
        <v>102</v>
      </c>
      <c r="N29" s="490">
        <v>24</v>
      </c>
      <c r="O29" s="491">
        <v>1190</v>
      </c>
    </row>
    <row r="30" spans="1:15" ht="25.5" customHeight="1" thickTop="1" thickBot="1" x14ac:dyDescent="0.25">
      <c r="A30" s="850"/>
      <c r="B30" s="438" t="s">
        <v>263</v>
      </c>
      <c r="C30" s="440">
        <f>SUM(C29)</f>
        <v>122</v>
      </c>
      <c r="D30" s="440">
        <f t="shared" ref="D30:J30" si="15">SUM(D29)</f>
        <v>40</v>
      </c>
      <c r="E30" s="440">
        <f t="shared" si="15"/>
        <v>0</v>
      </c>
      <c r="F30" s="440">
        <f t="shared" si="15"/>
        <v>0</v>
      </c>
      <c r="G30" s="440">
        <f t="shared" si="15"/>
        <v>3</v>
      </c>
      <c r="H30" s="440">
        <f t="shared" si="15"/>
        <v>45</v>
      </c>
      <c r="I30" s="440">
        <f t="shared" si="15"/>
        <v>88</v>
      </c>
      <c r="J30" s="440">
        <f t="shared" si="15"/>
        <v>34</v>
      </c>
      <c r="K30" s="440">
        <f t="shared" si="10"/>
        <v>72.131147540983605</v>
      </c>
      <c r="L30" s="440">
        <f t="shared" ref="L30" si="16">M30/C30*100</f>
        <v>83.606557377049185</v>
      </c>
      <c r="M30" s="440">
        <f>SUM(M29)</f>
        <v>102</v>
      </c>
      <c r="N30" s="443"/>
      <c r="O30" s="444">
        <f>SUM(O29)</f>
        <v>1190</v>
      </c>
    </row>
    <row r="31" spans="1:15" ht="25.5" customHeight="1" x14ac:dyDescent="0.2">
      <c r="A31" s="841" t="s">
        <v>132</v>
      </c>
      <c r="B31" s="422" t="s">
        <v>265</v>
      </c>
      <c r="C31" s="423">
        <v>33</v>
      </c>
      <c r="D31" s="424">
        <v>21</v>
      </c>
      <c r="E31" s="424"/>
      <c r="F31" s="424"/>
      <c r="G31" s="424"/>
      <c r="H31" s="424">
        <v>9</v>
      </c>
      <c r="I31" s="425">
        <f>SUM(D31:H31)</f>
        <v>30</v>
      </c>
      <c r="J31" s="426">
        <v>3</v>
      </c>
      <c r="K31" s="427">
        <f t="shared" si="10"/>
        <v>90.909090909090907</v>
      </c>
      <c r="L31" s="424">
        <v>90</v>
      </c>
      <c r="M31" s="424">
        <v>30</v>
      </c>
      <c r="N31" s="428">
        <v>11</v>
      </c>
      <c r="O31" s="429">
        <v>140</v>
      </c>
    </row>
    <row r="32" spans="1:15" ht="25.5" customHeight="1" x14ac:dyDescent="0.2">
      <c r="A32" s="847"/>
      <c r="B32" s="452" t="s">
        <v>266</v>
      </c>
      <c r="C32" s="475">
        <v>16</v>
      </c>
      <c r="D32" s="476">
        <v>9</v>
      </c>
      <c r="E32" s="476"/>
      <c r="F32" s="476"/>
      <c r="G32" s="476">
        <v>5</v>
      </c>
      <c r="H32" s="476"/>
      <c r="I32" s="492">
        <f>SUM(D32:H32)</f>
        <v>14</v>
      </c>
      <c r="J32" s="478">
        <v>2</v>
      </c>
      <c r="K32" s="479">
        <f t="shared" si="10"/>
        <v>87.5</v>
      </c>
      <c r="L32" s="476">
        <v>76</v>
      </c>
      <c r="M32" s="476">
        <v>12</v>
      </c>
      <c r="N32" s="480">
        <v>34</v>
      </c>
      <c r="O32" s="493">
        <v>220</v>
      </c>
    </row>
    <row r="33" spans="1:16" ht="25.5" customHeight="1" thickBot="1" x14ac:dyDescent="0.25">
      <c r="A33" s="847"/>
      <c r="B33" s="430" t="s">
        <v>267</v>
      </c>
      <c r="C33" s="431">
        <v>8</v>
      </c>
      <c r="D33" s="432">
        <v>7</v>
      </c>
      <c r="E33" s="432"/>
      <c r="F33" s="432"/>
      <c r="G33" s="432"/>
      <c r="H33" s="432"/>
      <c r="I33" s="433">
        <f>SUM(D33:H33)</f>
        <v>7</v>
      </c>
      <c r="J33" s="434">
        <v>1</v>
      </c>
      <c r="K33" s="435">
        <f t="shared" si="10"/>
        <v>87.5</v>
      </c>
      <c r="L33" s="432">
        <v>89</v>
      </c>
      <c r="M33" s="432">
        <v>7</v>
      </c>
      <c r="N33" s="436"/>
      <c r="O33" s="437"/>
    </row>
    <row r="34" spans="1:16" s="69" customFormat="1" ht="25.5" customHeight="1" thickTop="1" thickBot="1" x14ac:dyDescent="0.25">
      <c r="A34" s="844"/>
      <c r="B34" s="438" t="s">
        <v>263</v>
      </c>
      <c r="C34" s="440">
        <f>SUM(C31:C33)</f>
        <v>57</v>
      </c>
      <c r="D34" s="440">
        <f t="shared" ref="D34:J34" si="17">SUM(D31:D33)</f>
        <v>37</v>
      </c>
      <c r="E34" s="440"/>
      <c r="F34" s="440"/>
      <c r="G34" s="440">
        <f t="shared" si="17"/>
        <v>5</v>
      </c>
      <c r="H34" s="440">
        <f t="shared" si="17"/>
        <v>9</v>
      </c>
      <c r="I34" s="440">
        <f t="shared" si="17"/>
        <v>51</v>
      </c>
      <c r="J34" s="440">
        <f t="shared" si="17"/>
        <v>6</v>
      </c>
      <c r="K34" s="441">
        <f t="shared" si="10"/>
        <v>89.473684210526315</v>
      </c>
      <c r="L34" s="494">
        <f t="shared" ref="L34" si="18">M34/C34*100</f>
        <v>85.964912280701753</v>
      </c>
      <c r="M34" s="440">
        <f>SUM(M31:M33)</f>
        <v>49</v>
      </c>
      <c r="N34" s="495"/>
      <c r="O34" s="444">
        <f>SUM(O31:O33)</f>
        <v>360</v>
      </c>
      <c r="P34" s="97"/>
    </row>
    <row r="35" spans="1:16" ht="25.5" customHeight="1" x14ac:dyDescent="0.2">
      <c r="A35" s="841" t="s">
        <v>133</v>
      </c>
      <c r="B35" s="496" t="s">
        <v>268</v>
      </c>
      <c r="C35" s="423">
        <v>36</v>
      </c>
      <c r="D35" s="424">
        <v>32</v>
      </c>
      <c r="E35" s="424"/>
      <c r="F35" s="424"/>
      <c r="G35" s="424"/>
      <c r="H35" s="424">
        <v>2</v>
      </c>
      <c r="I35" s="473">
        <f t="shared" ref="I35:I42" si="19">SUM(D35:H35)</f>
        <v>34</v>
      </c>
      <c r="J35" s="426">
        <v>2</v>
      </c>
      <c r="K35" s="497">
        <f>(I35/C35)*100</f>
        <v>94.444444444444443</v>
      </c>
      <c r="L35" s="424">
        <v>81</v>
      </c>
      <c r="M35" s="424">
        <v>29</v>
      </c>
      <c r="N35" s="428">
        <v>24</v>
      </c>
      <c r="O35" s="429">
        <v>330</v>
      </c>
    </row>
    <row r="36" spans="1:16" ht="25.5" customHeight="1" x14ac:dyDescent="0.2">
      <c r="A36" s="842"/>
      <c r="B36" s="498" t="s">
        <v>269</v>
      </c>
      <c r="C36" s="475">
        <v>6</v>
      </c>
      <c r="D36" s="499">
        <v>6</v>
      </c>
      <c r="E36" s="476"/>
      <c r="F36" s="476"/>
      <c r="G36" s="476"/>
      <c r="H36" s="476"/>
      <c r="I36" s="475">
        <f t="shared" si="19"/>
        <v>6</v>
      </c>
      <c r="J36" s="478"/>
      <c r="K36" s="475">
        <f t="shared" ref="K36:K68" si="20">(I36/C36)*100</f>
        <v>100</v>
      </c>
      <c r="L36" s="499">
        <v>83</v>
      </c>
      <c r="M36" s="476">
        <v>5</v>
      </c>
      <c r="N36" s="480"/>
      <c r="O36" s="493"/>
    </row>
    <row r="37" spans="1:16" ht="25.5" customHeight="1" x14ac:dyDescent="0.2">
      <c r="A37" s="842"/>
      <c r="B37" s="498" t="s">
        <v>270</v>
      </c>
      <c r="C37" s="475">
        <v>5</v>
      </c>
      <c r="D37" s="499">
        <v>5</v>
      </c>
      <c r="E37" s="476"/>
      <c r="F37" s="476"/>
      <c r="G37" s="476"/>
      <c r="H37" s="476"/>
      <c r="I37" s="475">
        <f t="shared" si="19"/>
        <v>5</v>
      </c>
      <c r="J37" s="478"/>
      <c r="K37" s="475">
        <f t="shared" si="20"/>
        <v>100</v>
      </c>
      <c r="L37" s="499">
        <v>95</v>
      </c>
      <c r="M37" s="476">
        <v>5</v>
      </c>
      <c r="N37" s="480"/>
      <c r="O37" s="493"/>
    </row>
    <row r="38" spans="1:16" ht="25.5" customHeight="1" x14ac:dyDescent="0.2">
      <c r="A38" s="842"/>
      <c r="B38" s="498" t="s">
        <v>271</v>
      </c>
      <c r="C38" s="475">
        <v>13</v>
      </c>
      <c r="D38" s="499">
        <v>13</v>
      </c>
      <c r="E38" s="476"/>
      <c r="F38" s="476"/>
      <c r="G38" s="476"/>
      <c r="H38" s="476"/>
      <c r="I38" s="475">
        <f t="shared" si="19"/>
        <v>13</v>
      </c>
      <c r="J38" s="478"/>
      <c r="K38" s="475">
        <f t="shared" si="20"/>
        <v>100</v>
      </c>
      <c r="L38" s="499">
        <v>110</v>
      </c>
      <c r="M38" s="476">
        <v>14</v>
      </c>
      <c r="N38" s="480">
        <v>8</v>
      </c>
      <c r="O38" s="493">
        <v>40</v>
      </c>
    </row>
    <row r="39" spans="1:16" ht="25.5" customHeight="1" x14ac:dyDescent="0.2">
      <c r="A39" s="842"/>
      <c r="B39" s="498" t="s">
        <v>272</v>
      </c>
      <c r="C39" s="475">
        <v>8</v>
      </c>
      <c r="D39" s="499">
        <v>8</v>
      </c>
      <c r="E39" s="476"/>
      <c r="F39" s="476"/>
      <c r="G39" s="476"/>
      <c r="H39" s="476"/>
      <c r="I39" s="475">
        <f>SUM(D39:H39)</f>
        <v>8</v>
      </c>
      <c r="J39" s="478"/>
      <c r="K39" s="475">
        <f t="shared" si="20"/>
        <v>100</v>
      </c>
      <c r="L39" s="499">
        <v>110</v>
      </c>
      <c r="M39" s="476">
        <v>9</v>
      </c>
      <c r="N39" s="480"/>
      <c r="O39" s="493"/>
    </row>
    <row r="40" spans="1:16" ht="25.5" customHeight="1" x14ac:dyDescent="0.2">
      <c r="A40" s="842"/>
      <c r="B40" s="498" t="s">
        <v>273</v>
      </c>
      <c r="C40" s="475">
        <v>6</v>
      </c>
      <c r="D40" s="499">
        <v>6</v>
      </c>
      <c r="E40" s="476"/>
      <c r="F40" s="476"/>
      <c r="G40" s="476"/>
      <c r="H40" s="476"/>
      <c r="I40" s="475">
        <f t="shared" si="19"/>
        <v>6</v>
      </c>
      <c r="J40" s="478"/>
      <c r="K40" s="475">
        <f t="shared" si="20"/>
        <v>100</v>
      </c>
      <c r="L40" s="499">
        <v>90</v>
      </c>
      <c r="M40" s="476">
        <v>5</v>
      </c>
      <c r="N40" s="480"/>
      <c r="O40" s="493"/>
    </row>
    <row r="41" spans="1:16" ht="25.5" customHeight="1" x14ac:dyDescent="0.2">
      <c r="A41" s="847"/>
      <c r="B41" s="498" t="s">
        <v>274</v>
      </c>
      <c r="C41" s="475">
        <v>4</v>
      </c>
      <c r="D41" s="499">
        <v>4</v>
      </c>
      <c r="E41" s="476"/>
      <c r="F41" s="476"/>
      <c r="G41" s="476"/>
      <c r="H41" s="476"/>
      <c r="I41" s="475">
        <f t="shared" si="19"/>
        <v>4</v>
      </c>
      <c r="J41" s="478"/>
      <c r="K41" s="475">
        <f t="shared" si="20"/>
        <v>100</v>
      </c>
      <c r="L41" s="499">
        <v>97</v>
      </c>
      <c r="M41" s="476">
        <v>4</v>
      </c>
      <c r="N41" s="480"/>
      <c r="O41" s="493"/>
    </row>
    <row r="42" spans="1:16" ht="25.5" customHeight="1" thickBot="1" x14ac:dyDescent="0.25">
      <c r="A42" s="847"/>
      <c r="B42" s="500" t="s">
        <v>275</v>
      </c>
      <c r="C42" s="431">
        <v>10</v>
      </c>
      <c r="D42" s="432">
        <v>10</v>
      </c>
      <c r="E42" s="432"/>
      <c r="F42" s="432"/>
      <c r="G42" s="432"/>
      <c r="H42" s="432"/>
      <c r="I42" s="431">
        <f t="shared" si="19"/>
        <v>10</v>
      </c>
      <c r="J42" s="434"/>
      <c r="K42" s="431">
        <f t="shared" si="20"/>
        <v>100</v>
      </c>
      <c r="L42" s="501">
        <v>86</v>
      </c>
      <c r="M42" s="432">
        <v>9</v>
      </c>
      <c r="N42" s="436">
        <v>90</v>
      </c>
      <c r="O42" s="437">
        <v>360</v>
      </c>
    </row>
    <row r="43" spans="1:16" ht="25.5" customHeight="1" thickTop="1" thickBot="1" x14ac:dyDescent="0.25">
      <c r="A43" s="844"/>
      <c r="B43" s="438" t="s">
        <v>263</v>
      </c>
      <c r="C43" s="440">
        <f>SUM(C35:C42)</f>
        <v>88</v>
      </c>
      <c r="D43" s="440">
        <f t="shared" ref="D43:J43" si="21">SUM(D35:D42)</f>
        <v>84</v>
      </c>
      <c r="E43" s="440">
        <f t="shared" si="21"/>
        <v>0</v>
      </c>
      <c r="F43" s="440">
        <f t="shared" si="21"/>
        <v>0</v>
      </c>
      <c r="G43" s="440">
        <f t="shared" si="21"/>
        <v>0</v>
      </c>
      <c r="H43" s="440">
        <f t="shared" si="21"/>
        <v>2</v>
      </c>
      <c r="I43" s="502">
        <f t="shared" si="21"/>
        <v>86</v>
      </c>
      <c r="J43" s="502">
        <f t="shared" si="21"/>
        <v>2</v>
      </c>
      <c r="K43" s="503">
        <f t="shared" si="20"/>
        <v>97.727272727272734</v>
      </c>
      <c r="L43" s="494">
        <f t="shared" ref="L43" si="22">M43/C43*100</f>
        <v>90.909090909090907</v>
      </c>
      <c r="M43" s="441">
        <f>SUM(M35:M42)</f>
        <v>80</v>
      </c>
      <c r="N43" s="495"/>
      <c r="O43" s="504">
        <f>SUM(O35:O42)</f>
        <v>730</v>
      </c>
    </row>
    <row r="44" spans="1:16" ht="25.5" customHeight="1" x14ac:dyDescent="0.2">
      <c r="A44" s="841" t="s">
        <v>134</v>
      </c>
      <c r="B44" s="422" t="s">
        <v>276</v>
      </c>
      <c r="C44" s="505">
        <v>69</v>
      </c>
      <c r="D44" s="506">
        <v>33</v>
      </c>
      <c r="E44" s="423"/>
      <c r="F44" s="423"/>
      <c r="G44" s="424"/>
      <c r="H44" s="424">
        <v>35</v>
      </c>
      <c r="I44" s="473">
        <f t="shared" ref="I44:I52" si="23">SUM(D44:H44)</f>
        <v>68</v>
      </c>
      <c r="J44" s="426">
        <v>1</v>
      </c>
      <c r="K44" s="427">
        <f t="shared" si="20"/>
        <v>98.550724637681171</v>
      </c>
      <c r="L44" s="424">
        <v>84</v>
      </c>
      <c r="M44" s="424">
        <v>58</v>
      </c>
      <c r="N44" s="507">
        <v>18</v>
      </c>
      <c r="O44" s="474">
        <v>510</v>
      </c>
    </row>
    <row r="45" spans="1:16" ht="25.5" customHeight="1" x14ac:dyDescent="0.2">
      <c r="A45" s="847"/>
      <c r="B45" s="452" t="s">
        <v>277</v>
      </c>
      <c r="C45" s="475">
        <v>18</v>
      </c>
      <c r="D45" s="475">
        <v>7</v>
      </c>
      <c r="E45" s="475"/>
      <c r="F45" s="475"/>
      <c r="G45" s="499"/>
      <c r="H45" s="476">
        <v>9</v>
      </c>
      <c r="I45" s="475">
        <f t="shared" si="23"/>
        <v>16</v>
      </c>
      <c r="J45" s="478">
        <v>2</v>
      </c>
      <c r="K45" s="479">
        <f t="shared" si="20"/>
        <v>88.888888888888886</v>
      </c>
      <c r="L45" s="476">
        <v>73</v>
      </c>
      <c r="M45" s="476">
        <v>13</v>
      </c>
      <c r="N45" s="508">
        <v>47</v>
      </c>
      <c r="O45" s="481">
        <v>340</v>
      </c>
    </row>
    <row r="46" spans="1:16" ht="25.5" customHeight="1" x14ac:dyDescent="0.2">
      <c r="A46" s="847"/>
      <c r="B46" s="452" t="s">
        <v>278</v>
      </c>
      <c r="C46" s="475">
        <v>15</v>
      </c>
      <c r="D46" s="475">
        <v>6</v>
      </c>
      <c r="E46" s="475"/>
      <c r="F46" s="475"/>
      <c r="G46" s="499"/>
      <c r="H46" s="476">
        <v>9</v>
      </c>
      <c r="I46" s="475">
        <f t="shared" si="23"/>
        <v>15</v>
      </c>
      <c r="J46" s="478"/>
      <c r="K46" s="479">
        <f t="shared" si="20"/>
        <v>100</v>
      </c>
      <c r="L46" s="476">
        <v>103</v>
      </c>
      <c r="M46" s="476">
        <v>15</v>
      </c>
      <c r="N46" s="508">
        <v>80</v>
      </c>
      <c r="O46" s="481">
        <v>480</v>
      </c>
    </row>
    <row r="47" spans="1:16" ht="25.5" customHeight="1" x14ac:dyDescent="0.2">
      <c r="A47" s="847"/>
      <c r="B47" s="452" t="s">
        <v>279</v>
      </c>
      <c r="C47" s="475">
        <v>3</v>
      </c>
      <c r="D47" s="475">
        <v>3</v>
      </c>
      <c r="E47" s="475"/>
      <c r="F47" s="475"/>
      <c r="G47" s="499"/>
      <c r="H47" s="476"/>
      <c r="I47" s="475">
        <f t="shared" si="23"/>
        <v>3</v>
      </c>
      <c r="J47" s="478"/>
      <c r="K47" s="479">
        <f t="shared" si="20"/>
        <v>100</v>
      </c>
      <c r="L47" s="476">
        <v>173</v>
      </c>
      <c r="M47" s="476">
        <v>6</v>
      </c>
      <c r="N47" s="508">
        <v>50</v>
      </c>
      <c r="O47" s="481">
        <v>60</v>
      </c>
    </row>
    <row r="48" spans="1:16" ht="25.5" customHeight="1" x14ac:dyDescent="0.2">
      <c r="A48" s="847"/>
      <c r="B48" s="452" t="s">
        <v>280</v>
      </c>
      <c r="C48" s="475">
        <v>60</v>
      </c>
      <c r="D48" s="475">
        <v>47</v>
      </c>
      <c r="E48" s="475"/>
      <c r="F48" s="475"/>
      <c r="G48" s="499"/>
      <c r="H48" s="476">
        <v>13</v>
      </c>
      <c r="I48" s="475">
        <f t="shared" si="23"/>
        <v>60</v>
      </c>
      <c r="J48" s="478"/>
      <c r="K48" s="479">
        <f t="shared" si="20"/>
        <v>100</v>
      </c>
      <c r="L48" s="476">
        <v>149</v>
      </c>
      <c r="M48" s="476">
        <v>89</v>
      </c>
      <c r="N48" s="508">
        <v>85</v>
      </c>
      <c r="O48" s="481">
        <v>2040</v>
      </c>
    </row>
    <row r="49" spans="1:15" ht="25.5" customHeight="1" x14ac:dyDescent="0.2">
      <c r="A49" s="847"/>
      <c r="B49" s="452" t="s">
        <v>281</v>
      </c>
      <c r="C49" s="475">
        <v>11</v>
      </c>
      <c r="D49" s="475">
        <v>9</v>
      </c>
      <c r="E49" s="475"/>
      <c r="F49" s="475"/>
      <c r="G49" s="499"/>
      <c r="H49" s="476">
        <v>2</v>
      </c>
      <c r="I49" s="475">
        <f t="shared" si="23"/>
        <v>11</v>
      </c>
      <c r="J49" s="478"/>
      <c r="K49" s="479">
        <f t="shared" si="20"/>
        <v>100</v>
      </c>
      <c r="L49" s="476">
        <v>104</v>
      </c>
      <c r="M49" s="476">
        <v>11</v>
      </c>
      <c r="N49" s="508"/>
      <c r="O49" s="481"/>
    </row>
    <row r="50" spans="1:15" ht="25.5" customHeight="1" x14ac:dyDescent="0.2">
      <c r="A50" s="847"/>
      <c r="B50" s="509" t="s">
        <v>282</v>
      </c>
      <c r="C50" s="510">
        <v>7</v>
      </c>
      <c r="D50" s="499">
        <v>7</v>
      </c>
      <c r="E50" s="476"/>
      <c r="F50" s="476"/>
      <c r="G50" s="476"/>
      <c r="H50" s="476"/>
      <c r="I50" s="475">
        <f t="shared" si="23"/>
        <v>7</v>
      </c>
      <c r="J50" s="478"/>
      <c r="K50" s="479">
        <f t="shared" si="20"/>
        <v>100</v>
      </c>
      <c r="L50" s="476">
        <v>98</v>
      </c>
      <c r="M50" s="476">
        <v>7</v>
      </c>
      <c r="N50" s="508"/>
      <c r="O50" s="481"/>
    </row>
    <row r="51" spans="1:15" ht="25.5" customHeight="1" x14ac:dyDescent="0.2">
      <c r="A51" s="847"/>
      <c r="B51" s="452" t="s">
        <v>283</v>
      </c>
      <c r="C51" s="475">
        <v>5</v>
      </c>
      <c r="D51" s="476">
        <v>5</v>
      </c>
      <c r="E51" s="476"/>
      <c r="F51" s="476"/>
      <c r="G51" s="476"/>
      <c r="H51" s="476"/>
      <c r="I51" s="475">
        <f t="shared" si="23"/>
        <v>5</v>
      </c>
      <c r="J51" s="478"/>
      <c r="K51" s="479">
        <f t="shared" si="20"/>
        <v>100</v>
      </c>
      <c r="L51" s="476">
        <v>92</v>
      </c>
      <c r="M51" s="476">
        <v>5</v>
      </c>
      <c r="N51" s="508"/>
      <c r="O51" s="481"/>
    </row>
    <row r="52" spans="1:15" ht="25.5" customHeight="1" thickBot="1" x14ac:dyDescent="0.25">
      <c r="A52" s="847"/>
      <c r="B52" s="430" t="s">
        <v>284</v>
      </c>
      <c r="C52" s="431">
        <v>17</v>
      </c>
      <c r="D52" s="432"/>
      <c r="E52" s="432">
        <v>15</v>
      </c>
      <c r="F52" s="432">
        <v>2</v>
      </c>
      <c r="G52" s="432"/>
      <c r="H52" s="432"/>
      <c r="I52" s="431">
        <f t="shared" si="23"/>
        <v>17</v>
      </c>
      <c r="J52" s="434"/>
      <c r="K52" s="435">
        <f t="shared" si="20"/>
        <v>100</v>
      </c>
      <c r="L52" s="432">
        <v>108</v>
      </c>
      <c r="M52" s="432">
        <v>18</v>
      </c>
      <c r="N52" s="511">
        <v>49</v>
      </c>
      <c r="O52" s="483">
        <v>330</v>
      </c>
    </row>
    <row r="53" spans="1:15" ht="25.5" customHeight="1" thickTop="1" thickBot="1" x14ac:dyDescent="0.25">
      <c r="A53" s="844"/>
      <c r="B53" s="438" t="s">
        <v>263</v>
      </c>
      <c r="C53" s="440">
        <f>SUM(C44:C52)</f>
        <v>205</v>
      </c>
      <c r="D53" s="440">
        <f t="shared" ref="D53:O53" si="24">SUM(D44:D52)</f>
        <v>117</v>
      </c>
      <c r="E53" s="440">
        <f t="shared" si="24"/>
        <v>15</v>
      </c>
      <c r="F53" s="440">
        <f t="shared" si="24"/>
        <v>2</v>
      </c>
      <c r="G53" s="440">
        <f t="shared" si="24"/>
        <v>0</v>
      </c>
      <c r="H53" s="440">
        <f t="shared" si="24"/>
        <v>68</v>
      </c>
      <c r="I53" s="440">
        <f t="shared" si="24"/>
        <v>202</v>
      </c>
      <c r="J53" s="440">
        <f t="shared" si="24"/>
        <v>3</v>
      </c>
      <c r="K53" s="503">
        <f t="shared" si="20"/>
        <v>98.536585365853654</v>
      </c>
      <c r="L53" s="442">
        <f t="shared" ref="L53:L58" si="25">M53/C53*100</f>
        <v>108.29268292682927</v>
      </c>
      <c r="M53" s="441">
        <f t="shared" si="24"/>
        <v>222</v>
      </c>
      <c r="N53" s="443"/>
      <c r="O53" s="444">
        <f t="shared" si="24"/>
        <v>3760</v>
      </c>
    </row>
    <row r="54" spans="1:15" ht="25.5" customHeight="1" x14ac:dyDescent="0.2">
      <c r="A54" s="848" t="s">
        <v>135</v>
      </c>
      <c r="B54" s="422" t="s">
        <v>245</v>
      </c>
      <c r="C54" s="423">
        <v>189</v>
      </c>
      <c r="D54" s="424">
        <v>10</v>
      </c>
      <c r="E54" s="424"/>
      <c r="F54" s="424"/>
      <c r="G54" s="424">
        <v>142</v>
      </c>
      <c r="H54" s="424">
        <v>4</v>
      </c>
      <c r="I54" s="473">
        <f>SUM(D54:H54)</f>
        <v>156</v>
      </c>
      <c r="J54" s="426">
        <v>33</v>
      </c>
      <c r="K54" s="427">
        <f t="shared" si="20"/>
        <v>82.539682539682531</v>
      </c>
      <c r="L54" s="424">
        <f t="shared" si="25"/>
        <v>95.767195767195773</v>
      </c>
      <c r="M54" s="424">
        <v>181</v>
      </c>
      <c r="N54" s="512">
        <v>113</v>
      </c>
      <c r="O54" s="513">
        <v>8530</v>
      </c>
    </row>
    <row r="55" spans="1:15" ht="25.5" customHeight="1" x14ac:dyDescent="0.2">
      <c r="A55" s="849"/>
      <c r="B55" s="452" t="s">
        <v>285</v>
      </c>
      <c r="C55" s="475">
        <v>4</v>
      </c>
      <c r="D55" s="476"/>
      <c r="E55" s="476"/>
      <c r="F55" s="476"/>
      <c r="G55" s="476"/>
      <c r="H55" s="476"/>
      <c r="I55" s="477"/>
      <c r="J55" s="478">
        <v>4</v>
      </c>
      <c r="K55" s="479"/>
      <c r="L55" s="476">
        <v>98</v>
      </c>
      <c r="M55" s="476">
        <v>4</v>
      </c>
      <c r="N55" s="514"/>
      <c r="O55" s="515"/>
    </row>
    <row r="56" spans="1:15" ht="25.5" customHeight="1" thickBot="1" x14ac:dyDescent="0.25">
      <c r="A56" s="849"/>
      <c r="B56" s="430" t="s">
        <v>286</v>
      </c>
      <c r="C56" s="431">
        <v>34</v>
      </c>
      <c r="D56" s="432"/>
      <c r="E56" s="432"/>
      <c r="F56" s="432"/>
      <c r="G56" s="432">
        <v>21</v>
      </c>
      <c r="H56" s="432"/>
      <c r="I56" s="433">
        <f>SUM(D56:H56)</f>
        <v>21</v>
      </c>
      <c r="J56" s="434">
        <v>13</v>
      </c>
      <c r="K56" s="435">
        <f t="shared" si="20"/>
        <v>61.764705882352942</v>
      </c>
      <c r="L56" s="432">
        <f t="shared" si="25"/>
        <v>114.70588235294117</v>
      </c>
      <c r="M56" s="432">
        <v>39</v>
      </c>
      <c r="N56" s="516">
        <v>53</v>
      </c>
      <c r="O56" s="517">
        <v>720</v>
      </c>
    </row>
    <row r="57" spans="1:15" ht="25.5" customHeight="1" thickTop="1" thickBot="1" x14ac:dyDescent="0.25">
      <c r="A57" s="850"/>
      <c r="B57" s="518" t="s">
        <v>263</v>
      </c>
      <c r="C57" s="440">
        <f>SUM(C54:C56)</f>
        <v>227</v>
      </c>
      <c r="D57" s="440">
        <f t="shared" ref="D57:H57" si="26">SUM(D54:D56)</f>
        <v>10</v>
      </c>
      <c r="E57" s="440">
        <f t="shared" si="26"/>
        <v>0</v>
      </c>
      <c r="F57" s="440">
        <f t="shared" si="26"/>
        <v>0</v>
      </c>
      <c r="G57" s="440">
        <f t="shared" si="26"/>
        <v>163</v>
      </c>
      <c r="H57" s="440">
        <f t="shared" si="26"/>
        <v>4</v>
      </c>
      <c r="I57" s="440">
        <f>SUM(I54:I56)</f>
        <v>177</v>
      </c>
      <c r="J57" s="440">
        <f>SUM(J54:J56)</f>
        <v>50</v>
      </c>
      <c r="K57" s="519">
        <f t="shared" si="20"/>
        <v>77.973568281938327</v>
      </c>
      <c r="L57" s="520">
        <f>M57/C57*100</f>
        <v>98.678414096916299</v>
      </c>
      <c r="M57" s="440">
        <f>SUM(M54:M56)</f>
        <v>224</v>
      </c>
      <c r="N57" s="443"/>
      <c r="O57" s="444">
        <f>SUM(O54:O56)</f>
        <v>9250</v>
      </c>
    </row>
    <row r="58" spans="1:15" ht="25.5" customHeight="1" x14ac:dyDescent="0.2">
      <c r="A58" s="848" t="s">
        <v>136</v>
      </c>
      <c r="B58" s="422" t="s">
        <v>287</v>
      </c>
      <c r="C58" s="423">
        <v>65</v>
      </c>
      <c r="D58" s="424">
        <v>9</v>
      </c>
      <c r="E58" s="424"/>
      <c r="F58" s="424"/>
      <c r="G58" s="424"/>
      <c r="H58" s="424">
        <v>8</v>
      </c>
      <c r="I58" s="425">
        <f>SUM(D58:H58)</f>
        <v>17</v>
      </c>
      <c r="J58" s="426">
        <v>48</v>
      </c>
      <c r="K58" s="427">
        <f t="shared" si="20"/>
        <v>26.153846153846157</v>
      </c>
      <c r="L58" s="424">
        <f t="shared" si="25"/>
        <v>109.23076923076923</v>
      </c>
      <c r="M58" s="424">
        <v>71</v>
      </c>
      <c r="N58" s="507">
        <v>26</v>
      </c>
      <c r="O58" s="474">
        <v>680</v>
      </c>
    </row>
    <row r="59" spans="1:15" ht="25.5" customHeight="1" x14ac:dyDescent="0.2">
      <c r="A59" s="849"/>
      <c r="B59" s="452" t="s">
        <v>288</v>
      </c>
      <c r="C59" s="475">
        <v>2</v>
      </c>
      <c r="D59" s="476"/>
      <c r="E59" s="476"/>
      <c r="F59" s="476"/>
      <c r="G59" s="476"/>
      <c r="H59" s="476"/>
      <c r="I59" s="492"/>
      <c r="J59" s="478">
        <v>2</v>
      </c>
      <c r="K59" s="479"/>
      <c r="L59" s="476">
        <v>98</v>
      </c>
      <c r="M59" s="476">
        <v>2</v>
      </c>
      <c r="N59" s="508"/>
      <c r="O59" s="481"/>
    </row>
    <row r="60" spans="1:15" ht="25.5" customHeight="1" thickBot="1" x14ac:dyDescent="0.25">
      <c r="A60" s="849"/>
      <c r="B60" s="430" t="s">
        <v>289</v>
      </c>
      <c r="C60" s="431">
        <v>10</v>
      </c>
      <c r="D60" s="432"/>
      <c r="E60" s="432"/>
      <c r="F60" s="432"/>
      <c r="G60" s="432"/>
      <c r="H60" s="432">
        <v>1</v>
      </c>
      <c r="I60" s="433">
        <f>SUM(D60:H60)</f>
        <v>1</v>
      </c>
      <c r="J60" s="434">
        <v>9</v>
      </c>
      <c r="K60" s="435">
        <f t="shared" si="20"/>
        <v>10</v>
      </c>
      <c r="L60" s="432">
        <v>94</v>
      </c>
      <c r="M60" s="432">
        <v>9</v>
      </c>
      <c r="N60" s="511">
        <v>8</v>
      </c>
      <c r="O60" s="483">
        <v>30</v>
      </c>
    </row>
    <row r="61" spans="1:15" ht="25.5" customHeight="1" thickTop="1" thickBot="1" x14ac:dyDescent="0.25">
      <c r="A61" s="850"/>
      <c r="B61" s="438" t="s">
        <v>262</v>
      </c>
      <c r="C61" s="440">
        <f>SUM(C58:C60)</f>
        <v>77</v>
      </c>
      <c r="D61" s="440">
        <f t="shared" ref="D61:H61" si="27">SUM(D58:D60)</f>
        <v>9</v>
      </c>
      <c r="E61" s="440">
        <f t="shared" si="27"/>
        <v>0</v>
      </c>
      <c r="F61" s="440">
        <f t="shared" si="27"/>
        <v>0</v>
      </c>
      <c r="G61" s="440">
        <f t="shared" si="27"/>
        <v>0</v>
      </c>
      <c r="H61" s="440">
        <f t="shared" si="27"/>
        <v>9</v>
      </c>
      <c r="I61" s="440">
        <f>SUM(I58:I60)</f>
        <v>18</v>
      </c>
      <c r="J61" s="440">
        <f>SUM(J58:J60)</f>
        <v>59</v>
      </c>
      <c r="K61" s="440">
        <f t="shared" si="20"/>
        <v>23.376623376623375</v>
      </c>
      <c r="L61" s="440">
        <f>M61/C61*100</f>
        <v>106.49350649350649</v>
      </c>
      <c r="M61" s="440">
        <f>SUM(M58:M60)</f>
        <v>82</v>
      </c>
      <c r="N61" s="495"/>
      <c r="O61" s="521">
        <f>SUM(O58:O60)</f>
        <v>710</v>
      </c>
    </row>
    <row r="62" spans="1:15" ht="25.5" customHeight="1" x14ac:dyDescent="0.2">
      <c r="A62" s="848" t="s">
        <v>137</v>
      </c>
      <c r="B62" s="522" t="s">
        <v>290</v>
      </c>
      <c r="C62" s="510">
        <v>13</v>
      </c>
      <c r="D62" s="523"/>
      <c r="E62" s="424"/>
      <c r="F62" s="424"/>
      <c r="G62" s="424">
        <v>12</v>
      </c>
      <c r="H62" s="424"/>
      <c r="I62" s="425">
        <f t="shared" ref="I62:I68" si="28">SUM(D62:H62)</f>
        <v>12</v>
      </c>
      <c r="J62" s="426">
        <v>1</v>
      </c>
      <c r="K62" s="497">
        <f t="shared" si="20"/>
        <v>92.307692307692307</v>
      </c>
      <c r="L62" s="424">
        <f>M62/C62*100</f>
        <v>100</v>
      </c>
      <c r="M62" s="424">
        <v>13</v>
      </c>
      <c r="N62" s="507"/>
      <c r="O62" s="429"/>
    </row>
    <row r="63" spans="1:15" ht="25.5" customHeight="1" x14ac:dyDescent="0.2">
      <c r="A63" s="849"/>
      <c r="B63" s="452" t="s">
        <v>291</v>
      </c>
      <c r="C63" s="475">
        <v>3</v>
      </c>
      <c r="D63" s="499"/>
      <c r="E63" s="476"/>
      <c r="F63" s="476"/>
      <c r="G63" s="476">
        <v>3</v>
      </c>
      <c r="H63" s="476"/>
      <c r="I63" s="492">
        <f t="shared" si="28"/>
        <v>3</v>
      </c>
      <c r="J63" s="478"/>
      <c r="K63" s="475">
        <f t="shared" si="20"/>
        <v>100</v>
      </c>
      <c r="L63" s="499">
        <v>102</v>
      </c>
      <c r="M63" s="476">
        <v>3</v>
      </c>
      <c r="N63" s="508"/>
      <c r="O63" s="493"/>
    </row>
    <row r="64" spans="1:15" ht="25.5" customHeight="1" x14ac:dyDescent="0.2">
      <c r="A64" s="849"/>
      <c r="B64" s="452" t="s">
        <v>292</v>
      </c>
      <c r="C64" s="475">
        <v>3</v>
      </c>
      <c r="D64" s="499"/>
      <c r="E64" s="476"/>
      <c r="F64" s="476"/>
      <c r="G64" s="476">
        <v>3</v>
      </c>
      <c r="H64" s="476"/>
      <c r="I64" s="492">
        <f t="shared" si="28"/>
        <v>3</v>
      </c>
      <c r="J64" s="478"/>
      <c r="K64" s="475">
        <f t="shared" si="20"/>
        <v>100</v>
      </c>
      <c r="L64" s="499">
        <v>95</v>
      </c>
      <c r="M64" s="476">
        <v>3</v>
      </c>
      <c r="N64" s="508"/>
      <c r="O64" s="493"/>
    </row>
    <row r="65" spans="1:15" ht="25.5" customHeight="1" x14ac:dyDescent="0.2">
      <c r="A65" s="849"/>
      <c r="B65" s="452" t="s">
        <v>293</v>
      </c>
      <c r="C65" s="475">
        <v>2</v>
      </c>
      <c r="D65" s="499"/>
      <c r="E65" s="476"/>
      <c r="F65" s="476"/>
      <c r="G65" s="476">
        <v>2</v>
      </c>
      <c r="H65" s="476"/>
      <c r="I65" s="492">
        <f t="shared" si="28"/>
        <v>2</v>
      </c>
      <c r="J65" s="478"/>
      <c r="K65" s="475">
        <f t="shared" si="20"/>
        <v>100</v>
      </c>
      <c r="L65" s="499">
        <v>94</v>
      </c>
      <c r="M65" s="476">
        <v>2</v>
      </c>
      <c r="N65" s="508"/>
      <c r="O65" s="493"/>
    </row>
    <row r="66" spans="1:15" ht="25.5" customHeight="1" x14ac:dyDescent="0.2">
      <c r="A66" s="849"/>
      <c r="B66" s="452" t="s">
        <v>294</v>
      </c>
      <c r="C66" s="475">
        <v>4</v>
      </c>
      <c r="D66" s="499"/>
      <c r="E66" s="476"/>
      <c r="F66" s="476"/>
      <c r="G66" s="476">
        <v>4</v>
      </c>
      <c r="H66" s="476"/>
      <c r="I66" s="492">
        <f t="shared" si="28"/>
        <v>4</v>
      </c>
      <c r="J66" s="478"/>
      <c r="K66" s="475">
        <f t="shared" si="20"/>
        <v>100</v>
      </c>
      <c r="L66" s="499">
        <v>89</v>
      </c>
      <c r="M66" s="476">
        <v>4</v>
      </c>
      <c r="N66" s="524"/>
      <c r="O66" s="493"/>
    </row>
    <row r="67" spans="1:15" ht="25.5" customHeight="1" x14ac:dyDescent="0.2">
      <c r="A67" s="849"/>
      <c r="B67" s="452" t="s">
        <v>295</v>
      </c>
      <c r="C67" s="475">
        <v>2</v>
      </c>
      <c r="D67" s="476"/>
      <c r="E67" s="476"/>
      <c r="F67" s="476"/>
      <c r="G67" s="476">
        <v>2</v>
      </c>
      <c r="H67" s="476"/>
      <c r="I67" s="492">
        <f t="shared" si="28"/>
        <v>2</v>
      </c>
      <c r="J67" s="478"/>
      <c r="K67" s="475">
        <f t="shared" si="20"/>
        <v>100</v>
      </c>
      <c r="L67" s="499">
        <v>89</v>
      </c>
      <c r="M67" s="476">
        <v>2</v>
      </c>
      <c r="N67" s="508"/>
      <c r="O67" s="493"/>
    </row>
    <row r="68" spans="1:15" ht="25.5" customHeight="1" thickBot="1" x14ac:dyDescent="0.25">
      <c r="A68" s="849"/>
      <c r="B68" s="430" t="s">
        <v>296</v>
      </c>
      <c r="C68" s="431">
        <v>34</v>
      </c>
      <c r="D68" s="432"/>
      <c r="E68" s="432"/>
      <c r="F68" s="432"/>
      <c r="G68" s="432">
        <v>33</v>
      </c>
      <c r="H68" s="432"/>
      <c r="I68" s="433">
        <f t="shared" si="28"/>
        <v>33</v>
      </c>
      <c r="J68" s="434">
        <v>1</v>
      </c>
      <c r="K68" s="435">
        <f t="shared" si="20"/>
        <v>97.058823529411768</v>
      </c>
      <c r="L68" s="432">
        <f t="shared" ref="L68" si="29">M68/C68*100</f>
        <v>91.17647058823529</v>
      </c>
      <c r="M68" s="432">
        <v>31</v>
      </c>
      <c r="N68" s="511">
        <v>22</v>
      </c>
      <c r="O68" s="437">
        <v>300</v>
      </c>
    </row>
    <row r="69" spans="1:15" ht="25.5" customHeight="1" thickTop="1" thickBot="1" x14ac:dyDescent="0.25">
      <c r="A69" s="850"/>
      <c r="B69" s="438" t="s">
        <v>262</v>
      </c>
      <c r="C69" s="505">
        <f>SUM(C62:C68)</f>
        <v>61</v>
      </c>
      <c r="D69" s="505">
        <f t="shared" ref="D69:J69" si="30">SUM(D62:D68)</f>
        <v>0</v>
      </c>
      <c r="E69" s="505">
        <f t="shared" si="30"/>
        <v>0</v>
      </c>
      <c r="F69" s="505">
        <f t="shared" si="30"/>
        <v>0</v>
      </c>
      <c r="G69" s="505">
        <f t="shared" si="30"/>
        <v>59</v>
      </c>
      <c r="H69" s="505">
        <f t="shared" si="30"/>
        <v>0</v>
      </c>
      <c r="I69" s="505">
        <f t="shared" si="30"/>
        <v>59</v>
      </c>
      <c r="J69" s="505">
        <f t="shared" si="30"/>
        <v>2</v>
      </c>
      <c r="K69" s="505">
        <f>(I69/C69)*100</f>
        <v>96.721311475409834</v>
      </c>
      <c r="L69" s="505">
        <f>M69/C69*100</f>
        <v>95.081967213114751</v>
      </c>
      <c r="M69" s="238">
        <f>SUM(M62:M68)</f>
        <v>58</v>
      </c>
      <c r="N69" s="525"/>
      <c r="O69" s="526">
        <f>SUM(O62:O68)</f>
        <v>300</v>
      </c>
    </row>
    <row r="70" spans="1:15" ht="25.5" customHeight="1" x14ac:dyDescent="0.2">
      <c r="A70" s="841" t="s">
        <v>138</v>
      </c>
      <c r="B70" s="452" t="s">
        <v>313</v>
      </c>
      <c r="C70" s="527">
        <v>8</v>
      </c>
      <c r="D70" s="528"/>
      <c r="E70" s="528"/>
      <c r="F70" s="528"/>
      <c r="G70" s="528"/>
      <c r="H70" s="528"/>
      <c r="I70" s="529"/>
      <c r="J70" s="527">
        <v>8</v>
      </c>
      <c r="K70" s="427"/>
      <c r="L70" s="528">
        <f t="shared" ref="L70" si="31">M70/C70*100</f>
        <v>102.49999999999999</v>
      </c>
      <c r="M70" s="528">
        <v>8.1999999999999993</v>
      </c>
      <c r="N70" s="507"/>
      <c r="O70" s="530"/>
    </row>
    <row r="71" spans="1:15" ht="25.5" customHeight="1" x14ac:dyDescent="0.2">
      <c r="A71" s="847"/>
      <c r="B71" s="452" t="s">
        <v>312</v>
      </c>
      <c r="C71" s="396" t="s">
        <v>378</v>
      </c>
      <c r="D71" s="396" t="s">
        <v>378</v>
      </c>
      <c r="E71" s="396" t="s">
        <v>378</v>
      </c>
      <c r="F71" s="396" t="s">
        <v>378</v>
      </c>
      <c r="G71" s="396" t="s">
        <v>378</v>
      </c>
      <c r="H71" s="396" t="s">
        <v>378</v>
      </c>
      <c r="I71" s="396" t="s">
        <v>378</v>
      </c>
      <c r="J71" s="396" t="s">
        <v>378</v>
      </c>
      <c r="K71" s="396" t="s">
        <v>378</v>
      </c>
      <c r="L71" s="396" t="s">
        <v>378</v>
      </c>
      <c r="M71" s="396" t="s">
        <v>378</v>
      </c>
      <c r="N71" s="397" t="s">
        <v>378</v>
      </c>
      <c r="O71" s="404" t="s">
        <v>378</v>
      </c>
    </row>
    <row r="72" spans="1:15" ht="25.5" customHeight="1" x14ac:dyDescent="0.2">
      <c r="A72" s="847"/>
      <c r="B72" s="452" t="s">
        <v>297</v>
      </c>
      <c r="C72" s="475">
        <v>5</v>
      </c>
      <c r="D72" s="531"/>
      <c r="E72" s="531"/>
      <c r="F72" s="531"/>
      <c r="G72" s="531"/>
      <c r="H72" s="531"/>
      <c r="I72" s="532"/>
      <c r="J72" s="475">
        <v>5</v>
      </c>
      <c r="K72" s="479"/>
      <c r="L72" s="531">
        <f t="shared" ref="L72:L73" si="32">M72/C72*100</f>
        <v>110.00000000000001</v>
      </c>
      <c r="M72" s="531">
        <v>5.5</v>
      </c>
      <c r="N72" s="508"/>
      <c r="O72" s="533"/>
    </row>
    <row r="73" spans="1:15" ht="25.5" customHeight="1" thickBot="1" x14ac:dyDescent="0.25">
      <c r="A73" s="847"/>
      <c r="B73" s="534" t="s">
        <v>298</v>
      </c>
      <c r="C73" s="535">
        <v>19</v>
      </c>
      <c r="D73" s="535">
        <v>3</v>
      </c>
      <c r="E73" s="535"/>
      <c r="F73" s="535"/>
      <c r="G73" s="535">
        <v>1</v>
      </c>
      <c r="H73" s="535">
        <v>3</v>
      </c>
      <c r="I73" s="536">
        <f>SUM(D73:H73)</f>
        <v>7</v>
      </c>
      <c r="J73" s="431">
        <v>12</v>
      </c>
      <c r="K73" s="435">
        <f t="shared" ref="K73" si="33">(I73/C73)*100</f>
        <v>36.84210526315789</v>
      </c>
      <c r="L73" s="535">
        <f t="shared" si="32"/>
        <v>121.05263157894737</v>
      </c>
      <c r="M73" s="535">
        <v>23</v>
      </c>
      <c r="N73" s="511"/>
      <c r="O73" s="537">
        <v>160</v>
      </c>
    </row>
    <row r="74" spans="1:15" ht="25.5" customHeight="1" thickTop="1" thickBot="1" x14ac:dyDescent="0.25">
      <c r="A74" s="844"/>
      <c r="B74" s="438" t="s">
        <v>263</v>
      </c>
      <c r="C74" s="396" t="s">
        <v>378</v>
      </c>
      <c r="D74" s="396" t="s">
        <v>378</v>
      </c>
      <c r="E74" s="396" t="s">
        <v>378</v>
      </c>
      <c r="F74" s="396" t="s">
        <v>378</v>
      </c>
      <c r="G74" s="396" t="s">
        <v>378</v>
      </c>
      <c r="H74" s="396" t="s">
        <v>378</v>
      </c>
      <c r="I74" s="396" t="s">
        <v>378</v>
      </c>
      <c r="J74" s="396" t="s">
        <v>378</v>
      </c>
      <c r="K74" s="396" t="s">
        <v>378</v>
      </c>
      <c r="L74" s="396" t="s">
        <v>378</v>
      </c>
      <c r="M74" s="396" t="s">
        <v>378</v>
      </c>
      <c r="N74" s="397" t="s">
        <v>378</v>
      </c>
      <c r="O74" s="404" t="s">
        <v>378</v>
      </c>
    </row>
    <row r="75" spans="1:15" ht="25.5" customHeight="1" x14ac:dyDescent="0.2">
      <c r="A75" s="841" t="s">
        <v>139</v>
      </c>
      <c r="B75" s="422" t="s">
        <v>299</v>
      </c>
      <c r="C75" s="423">
        <v>115</v>
      </c>
      <c r="D75" s="424">
        <v>46</v>
      </c>
      <c r="E75" s="424"/>
      <c r="F75" s="424"/>
      <c r="G75" s="424"/>
      <c r="H75" s="424">
        <v>69</v>
      </c>
      <c r="I75" s="425">
        <f>SUM(D75:H75)</f>
        <v>115</v>
      </c>
      <c r="J75" s="426"/>
      <c r="K75" s="427">
        <f t="shared" ref="K75:K77" si="34">(I75/C75)*100</f>
        <v>100</v>
      </c>
      <c r="L75" s="424">
        <f t="shared" ref="L75" si="35">M75/C75*100</f>
        <v>54.782608695652172</v>
      </c>
      <c r="M75" s="424">
        <v>63</v>
      </c>
      <c r="N75" s="524">
        <v>44.8</v>
      </c>
      <c r="O75" s="474">
        <v>310</v>
      </c>
    </row>
    <row r="76" spans="1:15" ht="25.5" customHeight="1" x14ac:dyDescent="0.2">
      <c r="A76" s="842"/>
      <c r="B76" s="452" t="s">
        <v>300</v>
      </c>
      <c r="C76" s="475">
        <v>232</v>
      </c>
      <c r="D76" s="476">
        <v>154</v>
      </c>
      <c r="E76" s="476"/>
      <c r="F76" s="476"/>
      <c r="G76" s="476"/>
      <c r="H76" s="476">
        <v>78</v>
      </c>
      <c r="I76" s="492">
        <f>SUM(D76:H76)</f>
        <v>232</v>
      </c>
      <c r="J76" s="478"/>
      <c r="K76" s="479">
        <f t="shared" si="34"/>
        <v>100</v>
      </c>
      <c r="L76" s="476">
        <f>M76/C76*100</f>
        <v>121.55172413793103</v>
      </c>
      <c r="M76" s="476">
        <v>282</v>
      </c>
      <c r="N76" s="480">
        <v>36.1</v>
      </c>
      <c r="O76" s="481">
        <v>5020</v>
      </c>
    </row>
    <row r="77" spans="1:15" ht="25.5" customHeight="1" x14ac:dyDescent="0.2">
      <c r="A77" s="847"/>
      <c r="B77" s="452" t="s">
        <v>301</v>
      </c>
      <c r="C77" s="475">
        <v>48</v>
      </c>
      <c r="D77" s="238"/>
      <c r="E77" s="238"/>
      <c r="F77" s="238"/>
      <c r="G77" s="238"/>
      <c r="H77" s="238">
        <v>48</v>
      </c>
      <c r="I77" s="538">
        <f>SUM(D77:H77)</f>
        <v>48</v>
      </c>
      <c r="J77" s="505"/>
      <c r="K77" s="539">
        <f t="shared" si="34"/>
        <v>100</v>
      </c>
      <c r="L77" s="238">
        <v>171</v>
      </c>
      <c r="M77" s="238">
        <v>83</v>
      </c>
      <c r="N77" s="508">
        <v>62.5</v>
      </c>
      <c r="O77" s="481">
        <v>180</v>
      </c>
    </row>
    <row r="78" spans="1:15" ht="25.5" customHeight="1" thickBot="1" x14ac:dyDescent="0.25">
      <c r="A78" s="847"/>
      <c r="B78" s="430" t="s">
        <v>302</v>
      </c>
      <c r="C78" s="431"/>
      <c r="D78" s="431"/>
      <c r="E78" s="431"/>
      <c r="F78" s="431"/>
      <c r="G78" s="431"/>
      <c r="H78" s="431"/>
      <c r="I78" s="431"/>
      <c r="J78" s="431"/>
      <c r="K78" s="431"/>
      <c r="L78" s="431"/>
      <c r="M78" s="431"/>
      <c r="N78" s="436"/>
      <c r="O78" s="540"/>
    </row>
    <row r="79" spans="1:15" ht="25.5" customHeight="1" thickTop="1" thickBot="1" x14ac:dyDescent="0.25">
      <c r="A79" s="844"/>
      <c r="B79" s="438" t="s">
        <v>262</v>
      </c>
      <c r="C79" s="440">
        <f>SUM(C75:C78)</f>
        <v>395</v>
      </c>
      <c r="D79" s="440">
        <f t="shared" ref="D79:J79" si="36">SUM(D75:D78)</f>
        <v>200</v>
      </c>
      <c r="E79" s="440">
        <f t="shared" si="36"/>
        <v>0</v>
      </c>
      <c r="F79" s="440">
        <f t="shared" si="36"/>
        <v>0</v>
      </c>
      <c r="G79" s="440">
        <f t="shared" si="36"/>
        <v>0</v>
      </c>
      <c r="H79" s="440">
        <f t="shared" si="36"/>
        <v>195</v>
      </c>
      <c r="I79" s="440">
        <f t="shared" si="36"/>
        <v>395</v>
      </c>
      <c r="J79" s="440">
        <f t="shared" si="36"/>
        <v>0</v>
      </c>
      <c r="K79" s="441">
        <f>(I79/C79)*100</f>
        <v>100</v>
      </c>
      <c r="L79" s="494">
        <f>M79/C79*100</f>
        <v>108.35443037974683</v>
      </c>
      <c r="M79" s="441">
        <f>SUM(M75:M78)</f>
        <v>428</v>
      </c>
      <c r="N79" s="495"/>
      <c r="O79" s="521">
        <f>SUM(O75:O78)</f>
        <v>5510</v>
      </c>
    </row>
    <row r="80" spans="1:15" ht="25.5" customHeight="1" x14ac:dyDescent="0.2">
      <c r="A80" s="841" t="s">
        <v>140</v>
      </c>
      <c r="B80" s="422" t="s">
        <v>303</v>
      </c>
      <c r="C80" s="396" t="s">
        <v>378</v>
      </c>
      <c r="D80" s="396" t="s">
        <v>378</v>
      </c>
      <c r="E80" s="396" t="s">
        <v>378</v>
      </c>
      <c r="F80" s="396" t="s">
        <v>378</v>
      </c>
      <c r="G80" s="396" t="s">
        <v>378</v>
      </c>
      <c r="H80" s="396" t="s">
        <v>378</v>
      </c>
      <c r="I80" s="396" t="s">
        <v>378</v>
      </c>
      <c r="J80" s="396" t="s">
        <v>378</v>
      </c>
      <c r="K80" s="396" t="s">
        <v>378</v>
      </c>
      <c r="L80" s="396" t="s">
        <v>378</v>
      </c>
      <c r="M80" s="396" t="s">
        <v>378</v>
      </c>
      <c r="N80" s="397" t="s">
        <v>378</v>
      </c>
      <c r="O80" s="404" t="s">
        <v>378</v>
      </c>
    </row>
    <row r="81" spans="1:15" ht="25.5" customHeight="1" x14ac:dyDescent="0.2">
      <c r="A81" s="842"/>
      <c r="B81" s="452" t="s">
        <v>304</v>
      </c>
      <c r="C81" s="541"/>
      <c r="D81" s="542"/>
      <c r="E81" s="541"/>
      <c r="F81" s="542"/>
      <c r="G81" s="542"/>
      <c r="H81" s="542"/>
      <c r="I81" s="532"/>
      <c r="J81" s="543"/>
      <c r="K81" s="479"/>
      <c r="L81" s="542"/>
      <c r="M81" s="542"/>
      <c r="N81" s="544"/>
      <c r="O81" s="545"/>
    </row>
    <row r="82" spans="1:15" ht="25.5" customHeight="1" x14ac:dyDescent="0.2">
      <c r="A82" s="842"/>
      <c r="B82" s="452" t="s">
        <v>305</v>
      </c>
      <c r="C82" s="541"/>
      <c r="D82" s="542"/>
      <c r="E82" s="541"/>
      <c r="F82" s="542"/>
      <c r="G82" s="542"/>
      <c r="H82" s="542"/>
      <c r="I82" s="532"/>
      <c r="J82" s="543"/>
      <c r="K82" s="479"/>
      <c r="L82" s="542"/>
      <c r="M82" s="542"/>
      <c r="N82" s="546"/>
      <c r="O82" s="545"/>
    </row>
    <row r="83" spans="1:15" ht="25.5" customHeight="1" x14ac:dyDescent="0.2">
      <c r="A83" s="842"/>
      <c r="B83" s="509" t="s">
        <v>306</v>
      </c>
      <c r="C83" s="541"/>
      <c r="D83" s="542"/>
      <c r="E83" s="541"/>
      <c r="F83" s="542"/>
      <c r="G83" s="542"/>
      <c r="H83" s="542"/>
      <c r="I83" s="492"/>
      <c r="J83" s="396"/>
      <c r="K83" s="547"/>
      <c r="L83" s="542"/>
      <c r="M83" s="542"/>
      <c r="N83" s="546"/>
      <c r="O83" s="515"/>
    </row>
    <row r="84" spans="1:15" ht="25.5" customHeight="1" x14ac:dyDescent="0.2">
      <c r="A84" s="842"/>
      <c r="B84" s="452" t="s">
        <v>307</v>
      </c>
      <c r="C84" s="548"/>
      <c r="D84" s="476"/>
      <c r="E84" s="549"/>
      <c r="F84" s="476"/>
      <c r="G84" s="476"/>
      <c r="H84" s="476"/>
      <c r="I84" s="492"/>
      <c r="J84" s="478"/>
      <c r="K84" s="479"/>
      <c r="L84" s="476"/>
      <c r="M84" s="476"/>
      <c r="N84" s="546"/>
      <c r="O84" s="515"/>
    </row>
    <row r="85" spans="1:15" ht="25.5" customHeight="1" x14ac:dyDescent="0.2">
      <c r="A85" s="842"/>
      <c r="B85" s="452" t="s">
        <v>308</v>
      </c>
      <c r="C85" s="550"/>
      <c r="D85" s="476"/>
      <c r="E85" s="549"/>
      <c r="F85" s="476"/>
      <c r="G85" s="476"/>
      <c r="H85" s="476"/>
      <c r="I85" s="492"/>
      <c r="J85" s="478"/>
      <c r="K85" s="479"/>
      <c r="L85" s="476"/>
      <c r="M85" s="476"/>
      <c r="N85" s="546"/>
      <c r="O85" s="515"/>
    </row>
    <row r="86" spans="1:15" ht="25.5" customHeight="1" x14ac:dyDescent="0.2">
      <c r="A86" s="842"/>
      <c r="B86" s="452" t="s">
        <v>309</v>
      </c>
      <c r="C86" s="551"/>
      <c r="D86" s="476"/>
      <c r="E86" s="549"/>
      <c r="F86" s="476"/>
      <c r="G86" s="476"/>
      <c r="H86" s="476"/>
      <c r="I86" s="492"/>
      <c r="J86" s="478"/>
      <c r="K86" s="547"/>
      <c r="L86" s="476"/>
      <c r="M86" s="476"/>
      <c r="N86" s="546"/>
      <c r="O86" s="515"/>
    </row>
    <row r="87" spans="1:15" ht="25.5" customHeight="1" thickBot="1" x14ac:dyDescent="0.25">
      <c r="A87" s="842"/>
      <c r="B87" s="430" t="s">
        <v>310</v>
      </c>
      <c r="C87" s="552">
        <v>1</v>
      </c>
      <c r="D87" s="432"/>
      <c r="E87" s="553"/>
      <c r="F87" s="432"/>
      <c r="G87" s="432"/>
      <c r="H87" s="432"/>
      <c r="I87" s="433"/>
      <c r="J87" s="434"/>
      <c r="K87" s="554"/>
      <c r="L87" s="432">
        <v>81</v>
      </c>
      <c r="M87" s="432">
        <v>1</v>
      </c>
      <c r="N87" s="555">
        <v>100</v>
      </c>
      <c r="O87" s="517">
        <v>30</v>
      </c>
    </row>
    <row r="88" spans="1:15" ht="25.5" customHeight="1" thickTop="1" thickBot="1" x14ac:dyDescent="0.25">
      <c r="A88" s="843"/>
      <c r="B88" s="438" t="s">
        <v>262</v>
      </c>
      <c r="C88" s="396" t="s">
        <v>378</v>
      </c>
      <c r="D88" s="396" t="s">
        <v>378</v>
      </c>
      <c r="E88" s="396" t="s">
        <v>378</v>
      </c>
      <c r="F88" s="396" t="s">
        <v>378</v>
      </c>
      <c r="G88" s="396" t="s">
        <v>378</v>
      </c>
      <c r="H88" s="396" t="s">
        <v>378</v>
      </c>
      <c r="I88" s="396" t="s">
        <v>378</v>
      </c>
      <c r="J88" s="396" t="s">
        <v>378</v>
      </c>
      <c r="K88" s="396" t="s">
        <v>378</v>
      </c>
      <c r="L88" s="396" t="s">
        <v>378</v>
      </c>
      <c r="M88" s="396" t="s">
        <v>378</v>
      </c>
      <c r="N88" s="397" t="s">
        <v>378</v>
      </c>
      <c r="O88" s="404" t="s">
        <v>378</v>
      </c>
    </row>
    <row r="89" spans="1:15" ht="25.5" customHeight="1" thickBot="1" x14ac:dyDescent="0.25">
      <c r="A89" s="841" t="s">
        <v>141</v>
      </c>
      <c r="B89" s="556" t="s">
        <v>311</v>
      </c>
      <c r="C89" s="557">
        <v>33</v>
      </c>
      <c r="D89" s="558">
        <v>2</v>
      </c>
      <c r="E89" s="558"/>
      <c r="F89" s="558"/>
      <c r="G89" s="558"/>
      <c r="H89" s="558">
        <v>15.7</v>
      </c>
      <c r="I89" s="559">
        <v>18</v>
      </c>
      <c r="J89" s="560">
        <v>15</v>
      </c>
      <c r="K89" s="489">
        <f>(I89/C89)*100</f>
        <v>54.54545454545454</v>
      </c>
      <c r="L89" s="486">
        <f>M89/C89*100</f>
        <v>115.15151515151516</v>
      </c>
      <c r="M89" s="486">
        <v>38</v>
      </c>
      <c r="N89" s="561">
        <f>(O89/40)/C89*100</f>
        <v>31.818181818181817</v>
      </c>
      <c r="O89" s="491">
        <v>420</v>
      </c>
    </row>
    <row r="90" spans="1:15" ht="25.5" customHeight="1" thickTop="1" thickBot="1" x14ac:dyDescent="0.25">
      <c r="A90" s="844"/>
      <c r="B90" s="438" t="s">
        <v>263</v>
      </c>
      <c r="C90" s="467">
        <f>SUM(C89)</f>
        <v>33</v>
      </c>
      <c r="D90" s="467">
        <f t="shared" ref="D90:J90" si="37">SUM(D89)</f>
        <v>2</v>
      </c>
      <c r="E90" s="467">
        <f t="shared" si="37"/>
        <v>0</v>
      </c>
      <c r="F90" s="467">
        <f t="shared" si="37"/>
        <v>0</v>
      </c>
      <c r="G90" s="467">
        <f t="shared" si="37"/>
        <v>0</v>
      </c>
      <c r="H90" s="467">
        <f t="shared" si="37"/>
        <v>15.7</v>
      </c>
      <c r="I90" s="467">
        <f t="shared" si="37"/>
        <v>18</v>
      </c>
      <c r="J90" s="467">
        <f t="shared" si="37"/>
        <v>15</v>
      </c>
      <c r="K90" s="440">
        <f t="shared" ref="K90" si="38">(I90/C90)*100</f>
        <v>54.54545454545454</v>
      </c>
      <c r="L90" s="440">
        <f t="shared" ref="L90" si="39">M90/C90*100</f>
        <v>115.15151515151516</v>
      </c>
      <c r="M90" s="440">
        <f>SUM(M89)</f>
        <v>38</v>
      </c>
      <c r="N90" s="484"/>
      <c r="O90" s="444">
        <f>SUM(O89)</f>
        <v>420</v>
      </c>
    </row>
    <row r="91" spans="1:15" x14ac:dyDescent="0.2">
      <c r="A91" s="845" t="s">
        <v>171</v>
      </c>
      <c r="B91" s="846"/>
      <c r="C91" s="846"/>
      <c r="D91" s="846"/>
      <c r="E91" s="846"/>
      <c r="F91" s="846"/>
      <c r="G91" s="846"/>
      <c r="H91" s="846"/>
      <c r="I91" s="846"/>
      <c r="J91" s="846"/>
      <c r="K91" s="846"/>
      <c r="L91" s="846"/>
      <c r="M91" s="846"/>
      <c r="N91" s="846"/>
      <c r="O91" s="846"/>
    </row>
    <row r="92" spans="1:15" x14ac:dyDescent="0.2">
      <c r="A92" s="69" t="s">
        <v>213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</row>
    <row r="93" spans="1:15" x14ac:dyDescent="0.2">
      <c r="A93" s="69" t="s">
        <v>172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</row>
  </sheetData>
  <mergeCells count="23">
    <mergeCell ref="A29:A30"/>
    <mergeCell ref="A7:B7"/>
    <mergeCell ref="A8:B8"/>
    <mergeCell ref="A9:B9"/>
    <mergeCell ref="A58:A61"/>
    <mergeCell ref="C2:C5"/>
    <mergeCell ref="B2:B6"/>
    <mergeCell ref="A21:A24"/>
    <mergeCell ref="A25:A28"/>
    <mergeCell ref="A18:A20"/>
    <mergeCell ref="A2:A6"/>
    <mergeCell ref="A10:B10"/>
    <mergeCell ref="A11:A17"/>
    <mergeCell ref="A80:A88"/>
    <mergeCell ref="A89:A90"/>
    <mergeCell ref="A91:O91"/>
    <mergeCell ref="A31:A34"/>
    <mergeCell ref="A35:A43"/>
    <mergeCell ref="A44:A53"/>
    <mergeCell ref="A54:A57"/>
    <mergeCell ref="A75:A79"/>
    <mergeCell ref="A70:A74"/>
    <mergeCell ref="A62:A69"/>
  </mergeCells>
  <phoneticPr fontId="3"/>
  <printOptions horizontalCentered="1"/>
  <pageMargins left="0.55118110236220474" right="0.51181102362204722" top="0.9055118110236221" bottom="0.51181102362204722" header="0.51181102362204722" footer="0.51181102362204722"/>
  <pageSetup paperSize="9" scale="74" firstPageNumber="47" fitToHeight="0" pageOrder="overThenDown" orientation="portrait" useFirstPageNumber="1" r:id="rId1"/>
  <headerFooter scaleWithDoc="0">
    <oddFooter>&amp;C&amp;"ＭＳ ゴシック,標準"&amp;P</oddFooter>
  </headerFooter>
  <rowBreaks count="2" manualBreakCount="2">
    <brk id="34" max="14" man="1"/>
    <brk id="6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8"/>
  <sheetViews>
    <sheetView view="pageBreakPreview" zoomScale="62" zoomScaleNormal="75" zoomScaleSheetLayoutView="62" workbookViewId="0">
      <pane xSplit="3" ySplit="10" topLeftCell="I8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8.83203125" defaultRowHeight="16.2" x14ac:dyDescent="0.2"/>
  <cols>
    <col min="1" max="1" width="2.83203125" style="27" customWidth="1"/>
    <col min="2" max="2" width="12.6640625" style="27" customWidth="1"/>
    <col min="3" max="3" width="7.58203125" style="27" customWidth="1"/>
    <col min="4" max="4" width="6.1640625" style="27" customWidth="1"/>
    <col min="5" max="6" width="6.6640625" style="27" customWidth="1"/>
    <col min="7" max="7" width="6.1640625" style="27" customWidth="1"/>
    <col min="8" max="8" width="6.9140625" style="27" bestFit="1" customWidth="1"/>
    <col min="9" max="9" width="6.1640625" style="27" customWidth="1"/>
    <col min="10" max="10" width="6.1640625" style="10" customWidth="1"/>
    <col min="11" max="17" width="6.1640625" style="27" customWidth="1"/>
    <col min="18" max="18" width="7.33203125" style="27" customWidth="1"/>
    <col min="19" max="19" width="5.83203125" style="27" customWidth="1"/>
    <col min="20" max="20" width="6.75" style="27" customWidth="1"/>
    <col min="21" max="24" width="5.83203125" style="27" customWidth="1"/>
    <col min="25" max="25" width="5.83203125" style="54" customWidth="1"/>
    <col min="26" max="26" width="5.83203125" style="27" customWidth="1"/>
    <col min="27" max="28" width="6.9140625" style="27" bestFit="1" customWidth="1"/>
    <col min="29" max="32" width="5.83203125" style="27" customWidth="1"/>
    <col min="33" max="33" width="6.9140625" style="27" bestFit="1" customWidth="1"/>
    <col min="34" max="34" width="5.83203125" style="27" customWidth="1"/>
    <col min="35" max="35" width="6.9140625" style="27" bestFit="1" customWidth="1"/>
    <col min="36" max="38" width="5.83203125" style="27" customWidth="1"/>
    <col min="39" max="39" width="6.9140625" style="27" bestFit="1" customWidth="1"/>
    <col min="40" max="40" width="5.83203125" style="27" customWidth="1"/>
    <col min="41" max="41" width="10.6640625" style="6" customWidth="1"/>
    <col min="42" max="16384" width="8.83203125" style="6"/>
  </cols>
  <sheetData>
    <row r="1" spans="1:41" s="138" customFormat="1" ht="30" customHeight="1" x14ac:dyDescent="0.2">
      <c r="A1" s="134" t="s">
        <v>12</v>
      </c>
      <c r="B1" s="135"/>
      <c r="C1" s="135"/>
      <c r="D1" s="135"/>
      <c r="E1" s="135"/>
      <c r="F1" s="135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7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</row>
    <row r="2" spans="1:41" s="138" customFormat="1" ht="30" customHeight="1" thickBot="1" x14ac:dyDescent="0.25">
      <c r="A2" s="134" t="s">
        <v>236</v>
      </c>
      <c r="B2" s="135"/>
      <c r="C2" s="135"/>
      <c r="D2" s="135"/>
      <c r="E2" s="135"/>
      <c r="F2" s="135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7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</row>
    <row r="3" spans="1:41" ht="23.1" customHeight="1" x14ac:dyDescent="0.2">
      <c r="A3" s="934" t="s">
        <v>100</v>
      </c>
      <c r="B3" s="909" t="s">
        <v>39</v>
      </c>
      <c r="C3" s="937" t="s">
        <v>328</v>
      </c>
      <c r="D3" s="21"/>
      <c r="E3" s="924" t="s">
        <v>62</v>
      </c>
      <c r="F3" s="950" t="s">
        <v>61</v>
      </c>
      <c r="G3" s="890" t="s">
        <v>13</v>
      </c>
      <c r="H3" s="898"/>
      <c r="I3" s="924" t="s">
        <v>63</v>
      </c>
      <c r="J3" s="930" t="s">
        <v>64</v>
      </c>
      <c r="K3" s="22"/>
      <c r="L3" s="895" t="s">
        <v>14</v>
      </c>
      <c r="M3" s="180"/>
      <c r="N3" s="874" t="s">
        <v>69</v>
      </c>
      <c r="O3" s="4"/>
      <c r="P3" s="4"/>
      <c r="Q3" s="224"/>
      <c r="R3" s="897" t="s">
        <v>19</v>
      </c>
      <c r="S3" s="890"/>
      <c r="T3" s="890"/>
      <c r="U3" s="890"/>
      <c r="V3" s="898"/>
      <c r="W3" s="954" t="s">
        <v>210</v>
      </c>
      <c r="X3" s="183"/>
      <c r="Y3" s="888" t="s">
        <v>45</v>
      </c>
      <c r="Z3" s="889"/>
      <c r="AA3" s="889"/>
      <c r="AB3" s="890"/>
      <c r="AC3" s="890"/>
      <c r="AD3" s="890"/>
      <c r="AE3" s="891"/>
      <c r="AF3" s="912" t="s">
        <v>46</v>
      </c>
      <c r="AG3" s="928"/>
      <c r="AH3" s="929"/>
      <c r="AI3" s="912" t="s">
        <v>82</v>
      </c>
      <c r="AJ3" s="889"/>
      <c r="AK3" s="889"/>
      <c r="AL3" s="889"/>
      <c r="AM3" s="889"/>
      <c r="AN3" s="913"/>
      <c r="AO3" s="906" t="s">
        <v>96</v>
      </c>
    </row>
    <row r="4" spans="1:41" ht="23.1" customHeight="1" x14ac:dyDescent="0.2">
      <c r="A4" s="935"/>
      <c r="B4" s="910"/>
      <c r="C4" s="852"/>
      <c r="D4" s="23"/>
      <c r="E4" s="925"/>
      <c r="F4" s="951"/>
      <c r="G4" s="916"/>
      <c r="H4" s="917"/>
      <c r="I4" s="873"/>
      <c r="J4" s="931"/>
      <c r="K4" s="26" t="s">
        <v>157</v>
      </c>
      <c r="L4" s="896"/>
      <c r="M4" s="179"/>
      <c r="N4" s="875"/>
      <c r="O4" s="10"/>
      <c r="P4" s="193"/>
      <c r="Q4" s="225"/>
      <c r="R4" s="899"/>
      <c r="S4" s="899"/>
      <c r="T4" s="899"/>
      <c r="U4" s="899"/>
      <c r="V4" s="900"/>
      <c r="W4" s="955"/>
      <c r="X4" s="184"/>
      <c r="Y4" s="892"/>
      <c r="Z4" s="893"/>
      <c r="AA4" s="893"/>
      <c r="AB4" s="893"/>
      <c r="AC4" s="893"/>
      <c r="AD4" s="893"/>
      <c r="AE4" s="894"/>
      <c r="AF4" s="914"/>
      <c r="AG4" s="893"/>
      <c r="AH4" s="894"/>
      <c r="AI4" s="914"/>
      <c r="AJ4" s="893"/>
      <c r="AK4" s="893"/>
      <c r="AL4" s="893"/>
      <c r="AM4" s="893"/>
      <c r="AN4" s="915"/>
      <c r="AO4" s="907"/>
    </row>
    <row r="5" spans="1:41" ht="23.1" customHeight="1" x14ac:dyDescent="0.2">
      <c r="A5" s="935"/>
      <c r="B5" s="910"/>
      <c r="C5" s="852"/>
      <c r="D5" s="939" t="s">
        <v>161</v>
      </c>
      <c r="E5" s="925"/>
      <c r="F5" s="951"/>
      <c r="G5" s="918" t="s">
        <v>162</v>
      </c>
      <c r="H5" s="919"/>
      <c r="I5" s="873"/>
      <c r="J5" s="931"/>
      <c r="K5" s="872" t="s">
        <v>67</v>
      </c>
      <c r="L5" s="896"/>
      <c r="M5" s="878" t="s">
        <v>65</v>
      </c>
      <c r="N5" s="875"/>
      <c r="O5" s="878" t="s">
        <v>66</v>
      </c>
      <c r="P5" s="881" t="s">
        <v>68</v>
      </c>
      <c r="Q5" s="226"/>
      <c r="R5" s="901" t="s">
        <v>15</v>
      </c>
      <c r="S5" s="903" t="s">
        <v>71</v>
      </c>
      <c r="T5" s="904"/>
      <c r="U5" s="904"/>
      <c r="V5" s="905"/>
      <c r="W5" s="955"/>
      <c r="X5" s="956" t="s">
        <v>212</v>
      </c>
      <c r="Y5" s="886" t="s">
        <v>316</v>
      </c>
      <c r="Z5" s="878" t="s">
        <v>211</v>
      </c>
      <c r="AA5" s="883" t="s">
        <v>163</v>
      </c>
      <c r="AB5" s="884"/>
      <c r="AC5" s="884"/>
      <c r="AD5" s="884"/>
      <c r="AE5" s="885"/>
      <c r="AF5" s="870" t="s">
        <v>47</v>
      </c>
      <c r="AG5" s="871"/>
      <c r="AH5" s="920" t="s">
        <v>20</v>
      </c>
      <c r="AI5" s="922" t="s">
        <v>21</v>
      </c>
      <c r="AJ5" s="29"/>
      <c r="AK5" s="881" t="s">
        <v>164</v>
      </c>
      <c r="AL5" s="29"/>
      <c r="AM5" s="922" t="s">
        <v>22</v>
      </c>
      <c r="AN5" s="74"/>
      <c r="AO5" s="907"/>
    </row>
    <row r="6" spans="1:41" ht="23.1" customHeight="1" x14ac:dyDescent="0.2">
      <c r="A6" s="935"/>
      <c r="B6" s="910"/>
      <c r="C6" s="852"/>
      <c r="D6" s="940"/>
      <c r="E6" s="925"/>
      <c r="F6" s="951"/>
      <c r="G6" s="938" t="s">
        <v>24</v>
      </c>
      <c r="H6" s="938" t="s">
        <v>25</v>
      </c>
      <c r="I6" s="873"/>
      <c r="J6" s="931"/>
      <c r="K6" s="873"/>
      <c r="L6" s="896"/>
      <c r="M6" s="879"/>
      <c r="N6" s="875"/>
      <c r="O6" s="880"/>
      <c r="P6" s="882"/>
      <c r="Q6" s="952" t="s">
        <v>318</v>
      </c>
      <c r="R6" s="902"/>
      <c r="S6" s="932" t="s">
        <v>17</v>
      </c>
      <c r="T6" s="932" t="s">
        <v>317</v>
      </c>
      <c r="U6" s="872" t="s">
        <v>18</v>
      </c>
      <c r="V6" s="948" t="s">
        <v>16</v>
      </c>
      <c r="W6" s="955"/>
      <c r="X6" s="957"/>
      <c r="Y6" s="887"/>
      <c r="Z6" s="880"/>
      <c r="AA6" s="28" t="s">
        <v>165</v>
      </c>
      <c r="AB6" s="178" t="s">
        <v>73</v>
      </c>
      <c r="AC6" s="30"/>
      <c r="AD6" s="178" t="s">
        <v>75</v>
      </c>
      <c r="AE6" s="31"/>
      <c r="AF6" s="24" t="s">
        <v>48</v>
      </c>
      <c r="AG6" s="24" t="s">
        <v>49</v>
      </c>
      <c r="AH6" s="921"/>
      <c r="AI6" s="923"/>
      <c r="AJ6" s="32"/>
      <c r="AK6" s="923"/>
      <c r="AL6" s="33"/>
      <c r="AM6" s="923"/>
      <c r="AN6" s="75"/>
      <c r="AO6" s="907"/>
    </row>
    <row r="7" spans="1:41" ht="23.1" customHeight="1" x14ac:dyDescent="0.2">
      <c r="A7" s="935"/>
      <c r="B7" s="910"/>
      <c r="C7" s="852"/>
      <c r="D7" s="940"/>
      <c r="E7" s="925"/>
      <c r="F7" s="951"/>
      <c r="G7" s="877"/>
      <c r="H7" s="877"/>
      <c r="I7" s="873"/>
      <c r="J7" s="931"/>
      <c r="K7" s="873"/>
      <c r="L7" s="896"/>
      <c r="M7" s="879"/>
      <c r="N7" s="875"/>
      <c r="O7" s="880"/>
      <c r="P7" s="882"/>
      <c r="Q7" s="953"/>
      <c r="R7" s="902"/>
      <c r="S7" s="933"/>
      <c r="T7" s="933"/>
      <c r="U7" s="933"/>
      <c r="V7" s="949"/>
      <c r="W7" s="955"/>
      <c r="X7" s="957"/>
      <c r="Y7" s="887"/>
      <c r="Z7" s="880"/>
      <c r="AA7" s="28" t="s">
        <v>165</v>
      </c>
      <c r="AB7" s="25" t="s">
        <v>72</v>
      </c>
      <c r="AC7" s="876" t="s">
        <v>23</v>
      </c>
      <c r="AD7" s="25" t="s">
        <v>72</v>
      </c>
      <c r="AE7" s="876" t="s">
        <v>23</v>
      </c>
      <c r="AF7" s="24" t="s">
        <v>50</v>
      </c>
      <c r="AG7" s="24" t="s">
        <v>51</v>
      </c>
      <c r="AH7" s="921"/>
      <c r="AI7" s="923"/>
      <c r="AJ7" s="876" t="s">
        <v>23</v>
      </c>
      <c r="AK7" s="923"/>
      <c r="AL7" s="876" t="s">
        <v>23</v>
      </c>
      <c r="AM7" s="923"/>
      <c r="AN7" s="926" t="s">
        <v>23</v>
      </c>
      <c r="AO7" s="907"/>
    </row>
    <row r="8" spans="1:41" ht="23.1" customHeight="1" x14ac:dyDescent="0.2">
      <c r="A8" s="935"/>
      <c r="B8" s="910"/>
      <c r="C8" s="852"/>
      <c r="D8" s="940"/>
      <c r="E8" s="925"/>
      <c r="F8" s="951"/>
      <c r="G8" s="877"/>
      <c r="H8" s="877"/>
      <c r="I8" s="873"/>
      <c r="J8" s="931"/>
      <c r="K8" s="873"/>
      <c r="L8" s="896"/>
      <c r="M8" s="879"/>
      <c r="N8" s="875"/>
      <c r="O8" s="880"/>
      <c r="P8" s="882"/>
      <c r="Q8" s="953"/>
      <c r="R8" s="902"/>
      <c r="S8" s="933"/>
      <c r="T8" s="933"/>
      <c r="U8" s="933"/>
      <c r="V8" s="949"/>
      <c r="W8" s="955"/>
      <c r="X8" s="957"/>
      <c r="Y8" s="887"/>
      <c r="Z8" s="880"/>
      <c r="AA8" s="28" t="s">
        <v>165</v>
      </c>
      <c r="AB8" s="25" t="s">
        <v>74</v>
      </c>
      <c r="AC8" s="877"/>
      <c r="AD8" s="25" t="s">
        <v>74</v>
      </c>
      <c r="AE8" s="877"/>
      <c r="AF8" s="24" t="s">
        <v>53</v>
      </c>
      <c r="AG8" s="24" t="s">
        <v>52</v>
      </c>
      <c r="AH8" s="921"/>
      <c r="AI8" s="923"/>
      <c r="AJ8" s="877"/>
      <c r="AK8" s="923"/>
      <c r="AL8" s="877"/>
      <c r="AM8" s="923"/>
      <c r="AN8" s="927"/>
      <c r="AO8" s="907"/>
    </row>
    <row r="9" spans="1:41" ht="24.75" customHeight="1" x14ac:dyDescent="0.2">
      <c r="A9" s="935"/>
      <c r="B9" s="910"/>
      <c r="C9" s="852"/>
      <c r="D9" s="940"/>
      <c r="E9" s="925"/>
      <c r="F9" s="951"/>
      <c r="G9" s="877"/>
      <c r="H9" s="877"/>
      <c r="I9" s="873"/>
      <c r="J9" s="931"/>
      <c r="K9" s="873"/>
      <c r="L9" s="896"/>
      <c r="M9" s="879"/>
      <c r="N9" s="875"/>
      <c r="O9" s="880"/>
      <c r="P9" s="882"/>
      <c r="Q9" s="953"/>
      <c r="R9" s="902"/>
      <c r="S9" s="933"/>
      <c r="T9" s="933"/>
      <c r="U9" s="933"/>
      <c r="V9" s="949"/>
      <c r="W9" s="955"/>
      <c r="X9" s="957"/>
      <c r="Y9" s="887"/>
      <c r="Z9" s="880"/>
      <c r="AA9" s="28" t="s">
        <v>165</v>
      </c>
      <c r="AB9" s="34"/>
      <c r="AC9" s="877"/>
      <c r="AD9" s="34"/>
      <c r="AE9" s="877"/>
      <c r="AF9" s="24"/>
      <c r="AG9" s="24"/>
      <c r="AH9" s="921"/>
      <c r="AI9" s="923"/>
      <c r="AJ9" s="877"/>
      <c r="AK9" s="923"/>
      <c r="AL9" s="877"/>
      <c r="AM9" s="923"/>
      <c r="AN9" s="927"/>
      <c r="AO9" s="907"/>
    </row>
    <row r="10" spans="1:41" ht="23.1" customHeight="1" thickBot="1" x14ac:dyDescent="0.25">
      <c r="A10" s="936"/>
      <c r="B10" s="911"/>
      <c r="C10" s="35" t="s">
        <v>41</v>
      </c>
      <c r="D10" s="35" t="s">
        <v>41</v>
      </c>
      <c r="E10" s="37" t="s">
        <v>41</v>
      </c>
      <c r="F10" s="38" t="s">
        <v>41</v>
      </c>
      <c r="G10" s="39" t="s">
        <v>166</v>
      </c>
      <c r="H10" s="40" t="s">
        <v>166</v>
      </c>
      <c r="I10" s="41" t="s">
        <v>41</v>
      </c>
      <c r="J10" s="38" t="s">
        <v>41</v>
      </c>
      <c r="K10" s="40" t="s">
        <v>41</v>
      </c>
      <c r="L10" s="41" t="s">
        <v>41</v>
      </c>
      <c r="M10" s="38" t="s">
        <v>41</v>
      </c>
      <c r="N10" s="38" t="s">
        <v>41</v>
      </c>
      <c r="O10" s="38" t="s">
        <v>41</v>
      </c>
      <c r="P10" s="40" t="s">
        <v>208</v>
      </c>
      <c r="Q10" s="36" t="s">
        <v>209</v>
      </c>
      <c r="R10" s="36" t="s">
        <v>41</v>
      </c>
      <c r="S10" s="35" t="s">
        <v>41</v>
      </c>
      <c r="T10" s="35" t="s">
        <v>41</v>
      </c>
      <c r="U10" s="35" t="s">
        <v>41</v>
      </c>
      <c r="V10" s="35" t="s">
        <v>41</v>
      </c>
      <c r="W10" s="35" t="s">
        <v>41</v>
      </c>
      <c r="X10" s="35" t="s">
        <v>41</v>
      </c>
      <c r="Y10" s="199" t="s">
        <v>41</v>
      </c>
      <c r="Z10" s="38" t="s">
        <v>41</v>
      </c>
      <c r="AA10" s="38" t="s">
        <v>41</v>
      </c>
      <c r="AB10" s="38" t="s">
        <v>41</v>
      </c>
      <c r="AC10" s="38" t="s">
        <v>79</v>
      </c>
      <c r="AD10" s="35" t="s">
        <v>41</v>
      </c>
      <c r="AE10" s="41" t="s">
        <v>79</v>
      </c>
      <c r="AF10" s="38" t="s">
        <v>41</v>
      </c>
      <c r="AG10" s="38" t="s">
        <v>41</v>
      </c>
      <c r="AH10" s="39" t="s">
        <v>41</v>
      </c>
      <c r="AI10" s="40" t="s">
        <v>41</v>
      </c>
      <c r="AJ10" s="41" t="s">
        <v>79</v>
      </c>
      <c r="AK10" s="38" t="s">
        <v>41</v>
      </c>
      <c r="AL10" s="38" t="s">
        <v>79</v>
      </c>
      <c r="AM10" s="38" t="s">
        <v>41</v>
      </c>
      <c r="AN10" s="76" t="s">
        <v>79</v>
      </c>
      <c r="AO10" s="908"/>
    </row>
    <row r="11" spans="1:41" ht="24.75" customHeight="1" thickBot="1" x14ac:dyDescent="0.25">
      <c r="A11" s="945" t="s">
        <v>250</v>
      </c>
      <c r="B11" s="890"/>
      <c r="C11" s="132">
        <v>1500</v>
      </c>
      <c r="D11" s="104">
        <v>604</v>
      </c>
      <c r="E11" s="104">
        <v>818</v>
      </c>
      <c r="F11" s="104">
        <v>218</v>
      </c>
      <c r="G11" s="104">
        <v>380</v>
      </c>
      <c r="H11" s="104">
        <v>932</v>
      </c>
      <c r="I11" s="104">
        <v>625</v>
      </c>
      <c r="J11" s="104">
        <v>1099</v>
      </c>
      <c r="K11" s="104">
        <v>744</v>
      </c>
      <c r="L11" s="104">
        <v>127</v>
      </c>
      <c r="M11" s="104">
        <v>83</v>
      </c>
      <c r="N11" s="104">
        <v>568</v>
      </c>
      <c r="O11" s="104">
        <v>268</v>
      </c>
      <c r="P11" s="104">
        <v>450</v>
      </c>
      <c r="Q11" s="104">
        <v>68</v>
      </c>
      <c r="R11" s="194">
        <v>565</v>
      </c>
      <c r="S11" s="104">
        <v>124</v>
      </c>
      <c r="T11" s="104">
        <v>495</v>
      </c>
      <c r="U11" s="104">
        <v>32</v>
      </c>
      <c r="V11" s="104">
        <v>61</v>
      </c>
      <c r="W11" s="104">
        <v>52</v>
      </c>
      <c r="X11" s="104">
        <v>52</v>
      </c>
      <c r="Y11" s="105">
        <v>498</v>
      </c>
      <c r="Z11" s="104">
        <v>23</v>
      </c>
      <c r="AA11" s="104">
        <v>886</v>
      </c>
      <c r="AB11" s="104">
        <v>743</v>
      </c>
      <c r="AC11" s="104">
        <v>60</v>
      </c>
      <c r="AD11" s="104">
        <v>143</v>
      </c>
      <c r="AE11" s="104">
        <v>17</v>
      </c>
      <c r="AF11" s="104">
        <v>359</v>
      </c>
      <c r="AG11" s="104">
        <v>820</v>
      </c>
      <c r="AH11" s="104">
        <v>228</v>
      </c>
      <c r="AI11" s="104">
        <v>697</v>
      </c>
      <c r="AJ11" s="104">
        <v>46</v>
      </c>
      <c r="AK11" s="104">
        <v>372</v>
      </c>
      <c r="AL11" s="104">
        <v>12</v>
      </c>
      <c r="AM11" s="104">
        <v>661</v>
      </c>
      <c r="AN11" s="106">
        <v>24</v>
      </c>
      <c r="AO11" s="562"/>
    </row>
    <row r="12" spans="1:41" ht="24.75" customHeight="1" x14ac:dyDescent="0.2">
      <c r="A12" s="946" t="s">
        <v>252</v>
      </c>
      <c r="B12" s="947"/>
      <c r="C12" s="107">
        <f>SUM(C15:C17)</f>
        <v>675</v>
      </c>
      <c r="D12" s="107">
        <f>+D15+D16+D17</f>
        <v>106</v>
      </c>
      <c r="E12" s="107">
        <f t="shared" ref="E12:AN12" si="0">+E15+E16+E17</f>
        <v>233</v>
      </c>
      <c r="F12" s="107">
        <f t="shared" si="0"/>
        <v>62</v>
      </c>
      <c r="G12" s="107">
        <f t="shared" si="0"/>
        <v>235</v>
      </c>
      <c r="H12" s="107">
        <f t="shared" si="0"/>
        <v>342</v>
      </c>
      <c r="I12" s="107">
        <f t="shared" si="0"/>
        <v>191</v>
      </c>
      <c r="J12" s="107">
        <f t="shared" si="0"/>
        <v>502</v>
      </c>
      <c r="K12" s="107">
        <f t="shared" si="0"/>
        <v>168</v>
      </c>
      <c r="L12" s="107">
        <f t="shared" si="0"/>
        <v>101</v>
      </c>
      <c r="M12" s="107">
        <f t="shared" si="0"/>
        <v>57</v>
      </c>
      <c r="N12" s="107">
        <f t="shared" si="0"/>
        <v>225</v>
      </c>
      <c r="O12" s="107">
        <f t="shared" si="0"/>
        <v>136</v>
      </c>
      <c r="P12" s="107">
        <f t="shared" si="0"/>
        <v>130</v>
      </c>
      <c r="Q12" s="107">
        <f t="shared" si="0"/>
        <v>52</v>
      </c>
      <c r="R12" s="195">
        <f t="shared" si="0"/>
        <v>194</v>
      </c>
      <c r="S12" s="107">
        <f t="shared" si="0"/>
        <v>27</v>
      </c>
      <c r="T12" s="107">
        <f t="shared" si="0"/>
        <v>112.5</v>
      </c>
      <c r="U12" s="107">
        <f t="shared" si="0"/>
        <v>19</v>
      </c>
      <c r="V12" s="107">
        <f t="shared" si="0"/>
        <v>59</v>
      </c>
      <c r="W12" s="107">
        <f t="shared" si="0"/>
        <v>0</v>
      </c>
      <c r="X12" s="107">
        <f t="shared" si="0"/>
        <v>0</v>
      </c>
      <c r="Y12" s="108">
        <f t="shared" si="0"/>
        <v>311</v>
      </c>
      <c r="Z12" s="107">
        <f t="shared" si="0"/>
        <v>23</v>
      </c>
      <c r="AA12" s="107">
        <f t="shared" si="0"/>
        <v>339.9</v>
      </c>
      <c r="AB12" s="107">
        <f t="shared" si="0"/>
        <v>307.89999999999998</v>
      </c>
      <c r="AC12" s="107">
        <f t="shared" si="0"/>
        <v>28</v>
      </c>
      <c r="AD12" s="107">
        <f t="shared" si="0"/>
        <v>32</v>
      </c>
      <c r="AE12" s="107">
        <f t="shared" si="0"/>
        <v>7</v>
      </c>
      <c r="AF12" s="107">
        <f t="shared" si="0"/>
        <v>286</v>
      </c>
      <c r="AG12" s="107">
        <f t="shared" si="0"/>
        <v>292</v>
      </c>
      <c r="AH12" s="107">
        <f t="shared" si="0"/>
        <v>96</v>
      </c>
      <c r="AI12" s="107">
        <f t="shared" si="0"/>
        <v>173</v>
      </c>
      <c r="AJ12" s="107">
        <f t="shared" si="0"/>
        <v>29</v>
      </c>
      <c r="AK12" s="107">
        <f t="shared" si="0"/>
        <v>107</v>
      </c>
      <c r="AL12" s="107">
        <f t="shared" si="0"/>
        <v>5</v>
      </c>
      <c r="AM12" s="107">
        <f t="shared" si="0"/>
        <v>211</v>
      </c>
      <c r="AN12" s="109">
        <f t="shared" si="0"/>
        <v>13</v>
      </c>
      <c r="AO12" s="563"/>
    </row>
    <row r="13" spans="1:41" ht="24.75" customHeight="1" x14ac:dyDescent="0.2">
      <c r="A13" s="941" t="s">
        <v>251</v>
      </c>
      <c r="B13" s="942"/>
      <c r="C13" s="110" t="s">
        <v>379</v>
      </c>
      <c r="D13" s="110" t="s">
        <v>379</v>
      </c>
      <c r="E13" s="110" t="s">
        <v>379</v>
      </c>
      <c r="F13" s="110" t="s">
        <v>379</v>
      </c>
      <c r="G13" s="110" t="s">
        <v>379</v>
      </c>
      <c r="H13" s="110" t="s">
        <v>379</v>
      </c>
      <c r="I13" s="110" t="s">
        <v>379</v>
      </c>
      <c r="J13" s="110" t="s">
        <v>379</v>
      </c>
      <c r="K13" s="110" t="s">
        <v>379</v>
      </c>
      <c r="L13" s="110" t="s">
        <v>379</v>
      </c>
      <c r="M13" s="110" t="s">
        <v>379</v>
      </c>
      <c r="N13" s="110" t="s">
        <v>379</v>
      </c>
      <c r="O13" s="110" t="s">
        <v>379</v>
      </c>
      <c r="P13" s="110" t="s">
        <v>379</v>
      </c>
      <c r="Q13" s="110" t="s">
        <v>379</v>
      </c>
      <c r="R13" s="110" t="s">
        <v>379</v>
      </c>
      <c r="S13" s="110" t="s">
        <v>379</v>
      </c>
      <c r="T13" s="110" t="s">
        <v>379</v>
      </c>
      <c r="U13" s="110" t="s">
        <v>379</v>
      </c>
      <c r="V13" s="110" t="s">
        <v>379</v>
      </c>
      <c r="W13" s="110" t="s">
        <v>379</v>
      </c>
      <c r="X13" s="110" t="s">
        <v>379</v>
      </c>
      <c r="Y13" s="110" t="s">
        <v>379</v>
      </c>
      <c r="Z13" s="110" t="s">
        <v>379</v>
      </c>
      <c r="AA13" s="110" t="s">
        <v>379</v>
      </c>
      <c r="AB13" s="110" t="s">
        <v>379</v>
      </c>
      <c r="AC13" s="110" t="s">
        <v>379</v>
      </c>
      <c r="AD13" s="110" t="s">
        <v>379</v>
      </c>
      <c r="AE13" s="110" t="s">
        <v>379</v>
      </c>
      <c r="AF13" s="110" t="s">
        <v>379</v>
      </c>
      <c r="AG13" s="110" t="s">
        <v>379</v>
      </c>
      <c r="AH13" s="110" t="s">
        <v>379</v>
      </c>
      <c r="AI13" s="110" t="s">
        <v>379</v>
      </c>
      <c r="AJ13" s="110" t="s">
        <v>379</v>
      </c>
      <c r="AK13" s="110" t="s">
        <v>379</v>
      </c>
      <c r="AL13" s="110" t="s">
        <v>379</v>
      </c>
      <c r="AM13" s="110" t="s">
        <v>379</v>
      </c>
      <c r="AN13" s="110" t="s">
        <v>379</v>
      </c>
      <c r="AO13" s="564"/>
    </row>
    <row r="14" spans="1:41" ht="24.75" customHeight="1" thickBot="1" x14ac:dyDescent="0.25">
      <c r="A14" s="943" t="s">
        <v>253</v>
      </c>
      <c r="B14" s="944"/>
      <c r="C14" s="110" t="s">
        <v>379</v>
      </c>
      <c r="D14" s="110" t="s">
        <v>379</v>
      </c>
      <c r="E14" s="110" t="s">
        <v>379</v>
      </c>
      <c r="F14" s="110" t="s">
        <v>379</v>
      </c>
      <c r="G14" s="110" t="s">
        <v>379</v>
      </c>
      <c r="H14" s="110" t="s">
        <v>379</v>
      </c>
      <c r="I14" s="110" t="s">
        <v>379</v>
      </c>
      <c r="J14" s="110" t="s">
        <v>379</v>
      </c>
      <c r="K14" s="110" t="s">
        <v>379</v>
      </c>
      <c r="L14" s="110" t="s">
        <v>379</v>
      </c>
      <c r="M14" s="110" t="s">
        <v>379</v>
      </c>
      <c r="N14" s="110" t="s">
        <v>379</v>
      </c>
      <c r="O14" s="110" t="s">
        <v>379</v>
      </c>
      <c r="P14" s="110" t="s">
        <v>379</v>
      </c>
      <c r="Q14" s="110" t="s">
        <v>379</v>
      </c>
      <c r="R14" s="110" t="s">
        <v>379</v>
      </c>
      <c r="S14" s="110" t="s">
        <v>379</v>
      </c>
      <c r="T14" s="110" t="s">
        <v>379</v>
      </c>
      <c r="U14" s="110" t="s">
        <v>379</v>
      </c>
      <c r="V14" s="110" t="s">
        <v>379</v>
      </c>
      <c r="W14" s="110" t="s">
        <v>379</v>
      </c>
      <c r="X14" s="110" t="s">
        <v>379</v>
      </c>
      <c r="Y14" s="110" t="s">
        <v>379</v>
      </c>
      <c r="Z14" s="110" t="s">
        <v>379</v>
      </c>
      <c r="AA14" s="110" t="s">
        <v>379</v>
      </c>
      <c r="AB14" s="110" t="s">
        <v>379</v>
      </c>
      <c r="AC14" s="110" t="s">
        <v>379</v>
      </c>
      <c r="AD14" s="110" t="s">
        <v>379</v>
      </c>
      <c r="AE14" s="110" t="s">
        <v>379</v>
      </c>
      <c r="AF14" s="110" t="s">
        <v>379</v>
      </c>
      <c r="AG14" s="110" t="s">
        <v>379</v>
      </c>
      <c r="AH14" s="110" t="s">
        <v>379</v>
      </c>
      <c r="AI14" s="110" t="s">
        <v>379</v>
      </c>
      <c r="AJ14" s="110" t="s">
        <v>379</v>
      </c>
      <c r="AK14" s="110" t="s">
        <v>379</v>
      </c>
      <c r="AL14" s="110" t="s">
        <v>379</v>
      </c>
      <c r="AM14" s="110" t="s">
        <v>379</v>
      </c>
      <c r="AN14" s="110" t="s">
        <v>379</v>
      </c>
      <c r="AO14" s="565"/>
    </row>
    <row r="15" spans="1:41" ht="24.75" customHeight="1" x14ac:dyDescent="0.2">
      <c r="A15" s="861" t="s">
        <v>142</v>
      </c>
      <c r="B15" s="566" t="s">
        <v>143</v>
      </c>
      <c r="C15" s="102">
        <f>+C24+C28+C32</f>
        <v>203</v>
      </c>
      <c r="D15" s="102">
        <f t="shared" ref="D15:AN15" si="1">+D24+D28+D32</f>
        <v>7</v>
      </c>
      <c r="E15" s="102">
        <f t="shared" si="1"/>
        <v>18</v>
      </c>
      <c r="F15" s="102">
        <f t="shared" si="1"/>
        <v>11</v>
      </c>
      <c r="G15" s="102">
        <f t="shared" si="1"/>
        <v>83</v>
      </c>
      <c r="H15" s="102">
        <f t="shared" si="1"/>
        <v>61</v>
      </c>
      <c r="I15" s="102">
        <f t="shared" si="1"/>
        <v>20</v>
      </c>
      <c r="J15" s="102">
        <f t="shared" si="1"/>
        <v>92</v>
      </c>
      <c r="K15" s="102">
        <f t="shared" si="1"/>
        <v>16</v>
      </c>
      <c r="L15" s="102">
        <f t="shared" si="1"/>
        <v>21</v>
      </c>
      <c r="M15" s="102">
        <f t="shared" si="1"/>
        <v>21</v>
      </c>
      <c r="N15" s="102">
        <f t="shared" si="1"/>
        <v>28</v>
      </c>
      <c r="O15" s="102">
        <f t="shared" si="1"/>
        <v>15</v>
      </c>
      <c r="P15" s="102">
        <f t="shared" si="1"/>
        <v>9</v>
      </c>
      <c r="Q15" s="102">
        <f t="shared" si="1"/>
        <v>4</v>
      </c>
      <c r="R15" s="196">
        <f t="shared" si="1"/>
        <v>30</v>
      </c>
      <c r="S15" s="102">
        <f t="shared" si="1"/>
        <v>14</v>
      </c>
      <c r="T15" s="102">
        <f t="shared" si="1"/>
        <v>18</v>
      </c>
      <c r="U15" s="102">
        <f t="shared" si="1"/>
        <v>3</v>
      </c>
      <c r="V15" s="102">
        <f t="shared" si="1"/>
        <v>0</v>
      </c>
      <c r="W15" s="102">
        <f t="shared" si="1"/>
        <v>0</v>
      </c>
      <c r="X15" s="102">
        <f t="shared" si="1"/>
        <v>0</v>
      </c>
      <c r="Y15" s="102">
        <f t="shared" si="1"/>
        <v>140</v>
      </c>
      <c r="Z15" s="102">
        <f t="shared" si="1"/>
        <v>0</v>
      </c>
      <c r="AA15" s="102">
        <f t="shared" si="1"/>
        <v>62</v>
      </c>
      <c r="AB15" s="102">
        <f t="shared" si="1"/>
        <v>30</v>
      </c>
      <c r="AC15" s="102">
        <f t="shared" si="1"/>
        <v>6</v>
      </c>
      <c r="AD15" s="102">
        <f t="shared" si="1"/>
        <v>32</v>
      </c>
      <c r="AE15" s="102">
        <f t="shared" si="1"/>
        <v>7</v>
      </c>
      <c r="AF15" s="102">
        <f t="shared" si="1"/>
        <v>79</v>
      </c>
      <c r="AG15" s="102">
        <f t="shared" si="1"/>
        <v>52</v>
      </c>
      <c r="AH15" s="102">
        <f t="shared" si="1"/>
        <v>71</v>
      </c>
      <c r="AI15" s="102">
        <f t="shared" si="1"/>
        <v>94</v>
      </c>
      <c r="AJ15" s="102">
        <f t="shared" si="1"/>
        <v>12</v>
      </c>
      <c r="AK15" s="102">
        <f t="shared" si="1"/>
        <v>32</v>
      </c>
      <c r="AL15" s="102">
        <f t="shared" si="1"/>
        <v>2</v>
      </c>
      <c r="AM15" s="102">
        <f t="shared" si="1"/>
        <v>32</v>
      </c>
      <c r="AN15" s="103">
        <f t="shared" si="1"/>
        <v>4</v>
      </c>
      <c r="AO15" s="567"/>
    </row>
    <row r="16" spans="1:41" ht="24.75" customHeight="1" x14ac:dyDescent="0.2">
      <c r="A16" s="862"/>
      <c r="B16" s="568" t="s">
        <v>144</v>
      </c>
      <c r="C16" s="118">
        <f>+C34+C38+C47</f>
        <v>267</v>
      </c>
      <c r="D16" s="118">
        <f t="shared" ref="D16:AN16" si="2">+D34+D38+D47</f>
        <v>50</v>
      </c>
      <c r="E16" s="118">
        <f t="shared" si="2"/>
        <v>195</v>
      </c>
      <c r="F16" s="118">
        <f t="shared" si="2"/>
        <v>41</v>
      </c>
      <c r="G16" s="118">
        <f t="shared" si="2"/>
        <v>144</v>
      </c>
      <c r="H16" s="118">
        <f t="shared" si="2"/>
        <v>84</v>
      </c>
      <c r="I16" s="118">
        <f t="shared" si="2"/>
        <v>171</v>
      </c>
      <c r="J16" s="118">
        <f t="shared" si="2"/>
        <v>205</v>
      </c>
      <c r="K16" s="118">
        <f t="shared" si="2"/>
        <v>84</v>
      </c>
      <c r="L16" s="118">
        <f t="shared" si="2"/>
        <v>80</v>
      </c>
      <c r="M16" s="118">
        <f t="shared" si="2"/>
        <v>36</v>
      </c>
      <c r="N16" s="118">
        <f t="shared" si="2"/>
        <v>155</v>
      </c>
      <c r="O16" s="118">
        <f t="shared" si="2"/>
        <v>79</v>
      </c>
      <c r="P16" s="118">
        <f t="shared" si="2"/>
        <v>79</v>
      </c>
      <c r="Q16" s="118">
        <f t="shared" si="2"/>
        <v>26</v>
      </c>
      <c r="R16" s="197">
        <f t="shared" si="2"/>
        <v>109</v>
      </c>
      <c r="S16" s="118">
        <f t="shared" si="2"/>
        <v>13</v>
      </c>
      <c r="T16" s="118">
        <f t="shared" si="2"/>
        <v>39.5</v>
      </c>
      <c r="U16" s="118">
        <f t="shared" si="2"/>
        <v>16</v>
      </c>
      <c r="V16" s="118">
        <f t="shared" si="2"/>
        <v>59</v>
      </c>
      <c r="W16" s="118">
        <f t="shared" si="2"/>
        <v>0</v>
      </c>
      <c r="X16" s="118">
        <f t="shared" si="2"/>
        <v>0</v>
      </c>
      <c r="Y16" s="118">
        <f t="shared" si="2"/>
        <v>138</v>
      </c>
      <c r="Z16" s="118">
        <f t="shared" si="2"/>
        <v>23</v>
      </c>
      <c r="AA16" s="118">
        <f t="shared" si="2"/>
        <v>105.9</v>
      </c>
      <c r="AB16" s="118">
        <f t="shared" si="2"/>
        <v>105.9</v>
      </c>
      <c r="AC16" s="118">
        <f t="shared" si="2"/>
        <v>17</v>
      </c>
      <c r="AD16" s="118">
        <f t="shared" si="2"/>
        <v>0</v>
      </c>
      <c r="AE16" s="118">
        <f t="shared" si="2"/>
        <v>0</v>
      </c>
      <c r="AF16" s="118">
        <f t="shared" si="2"/>
        <v>152</v>
      </c>
      <c r="AG16" s="118">
        <f t="shared" si="2"/>
        <v>90</v>
      </c>
      <c r="AH16" s="118">
        <f t="shared" si="2"/>
        <v>25</v>
      </c>
      <c r="AI16" s="118">
        <f t="shared" si="2"/>
        <v>79</v>
      </c>
      <c r="AJ16" s="118">
        <f t="shared" si="2"/>
        <v>7</v>
      </c>
      <c r="AK16" s="118">
        <f t="shared" si="2"/>
        <v>70</v>
      </c>
      <c r="AL16" s="118">
        <f t="shared" si="2"/>
        <v>2</v>
      </c>
      <c r="AM16" s="118">
        <f t="shared" si="2"/>
        <v>79</v>
      </c>
      <c r="AN16" s="119">
        <f t="shared" si="2"/>
        <v>3</v>
      </c>
      <c r="AO16" s="564"/>
    </row>
    <row r="17" spans="1:41" ht="24.75" customHeight="1" x14ac:dyDescent="0.2">
      <c r="A17" s="862"/>
      <c r="B17" s="568" t="s">
        <v>145</v>
      </c>
      <c r="C17" s="118">
        <f>+C57</f>
        <v>205</v>
      </c>
      <c r="D17" s="118">
        <f t="shared" ref="D17:AN17" si="3">+D57</f>
        <v>49</v>
      </c>
      <c r="E17" s="118">
        <f t="shared" si="3"/>
        <v>20</v>
      </c>
      <c r="F17" s="118">
        <f t="shared" si="3"/>
        <v>10</v>
      </c>
      <c r="G17" s="118">
        <f t="shared" si="3"/>
        <v>8</v>
      </c>
      <c r="H17" s="118">
        <f t="shared" si="3"/>
        <v>197</v>
      </c>
      <c r="I17" s="118">
        <f t="shared" si="3"/>
        <v>0</v>
      </c>
      <c r="J17" s="118">
        <f t="shared" si="3"/>
        <v>205</v>
      </c>
      <c r="K17" s="118">
        <f t="shared" si="3"/>
        <v>68</v>
      </c>
      <c r="L17" s="118">
        <f t="shared" si="3"/>
        <v>0</v>
      </c>
      <c r="M17" s="118">
        <f t="shared" si="3"/>
        <v>0</v>
      </c>
      <c r="N17" s="118">
        <f t="shared" si="3"/>
        <v>42</v>
      </c>
      <c r="O17" s="118">
        <f t="shared" si="3"/>
        <v>42</v>
      </c>
      <c r="P17" s="118">
        <f t="shared" si="3"/>
        <v>42</v>
      </c>
      <c r="Q17" s="118">
        <f t="shared" si="3"/>
        <v>22</v>
      </c>
      <c r="R17" s="197">
        <f t="shared" si="3"/>
        <v>55</v>
      </c>
      <c r="S17" s="118">
        <f t="shared" si="3"/>
        <v>0</v>
      </c>
      <c r="T17" s="118">
        <f t="shared" si="3"/>
        <v>55</v>
      </c>
      <c r="U17" s="118">
        <f t="shared" si="3"/>
        <v>0</v>
      </c>
      <c r="V17" s="118">
        <f t="shared" si="3"/>
        <v>0</v>
      </c>
      <c r="W17" s="118">
        <f t="shared" si="3"/>
        <v>0</v>
      </c>
      <c r="X17" s="118">
        <f t="shared" si="3"/>
        <v>0</v>
      </c>
      <c r="Y17" s="118">
        <f t="shared" si="3"/>
        <v>33</v>
      </c>
      <c r="Z17" s="118">
        <f t="shared" si="3"/>
        <v>0</v>
      </c>
      <c r="AA17" s="118">
        <f t="shared" si="3"/>
        <v>172</v>
      </c>
      <c r="AB17" s="118">
        <f t="shared" si="3"/>
        <v>172</v>
      </c>
      <c r="AC17" s="118">
        <f t="shared" si="3"/>
        <v>5</v>
      </c>
      <c r="AD17" s="118">
        <f t="shared" si="3"/>
        <v>0</v>
      </c>
      <c r="AE17" s="118">
        <f t="shared" si="3"/>
        <v>0</v>
      </c>
      <c r="AF17" s="118">
        <f t="shared" si="3"/>
        <v>55</v>
      </c>
      <c r="AG17" s="118">
        <f t="shared" si="3"/>
        <v>150</v>
      </c>
      <c r="AH17" s="118">
        <f t="shared" si="3"/>
        <v>0</v>
      </c>
      <c r="AI17" s="118">
        <f t="shared" si="3"/>
        <v>0</v>
      </c>
      <c r="AJ17" s="118">
        <f t="shared" si="3"/>
        <v>10</v>
      </c>
      <c r="AK17" s="118">
        <f t="shared" si="3"/>
        <v>5</v>
      </c>
      <c r="AL17" s="118">
        <f t="shared" si="3"/>
        <v>1</v>
      </c>
      <c r="AM17" s="118">
        <f t="shared" si="3"/>
        <v>100</v>
      </c>
      <c r="AN17" s="128">
        <f t="shared" si="3"/>
        <v>6</v>
      </c>
      <c r="AO17" s="564"/>
    </row>
    <row r="18" spans="1:41" s="8" customFormat="1" ht="24.75" customHeight="1" x14ac:dyDescent="0.2">
      <c r="A18" s="862"/>
      <c r="B18" s="569" t="s">
        <v>146</v>
      </c>
      <c r="C18" s="118">
        <f>+C61+C65+C73</f>
        <v>365</v>
      </c>
      <c r="D18" s="118">
        <f t="shared" ref="D18:AN18" si="4">+D61+D65+D73</f>
        <v>177</v>
      </c>
      <c r="E18" s="118">
        <f t="shared" si="4"/>
        <v>303</v>
      </c>
      <c r="F18" s="118">
        <f t="shared" si="4"/>
        <v>66.8</v>
      </c>
      <c r="G18" s="118">
        <f t="shared" si="4"/>
        <v>65</v>
      </c>
      <c r="H18" s="118">
        <f t="shared" si="4"/>
        <v>209</v>
      </c>
      <c r="I18" s="118">
        <f t="shared" si="4"/>
        <v>58</v>
      </c>
      <c r="J18" s="118">
        <f t="shared" si="4"/>
        <v>203</v>
      </c>
      <c r="K18" s="118">
        <f t="shared" si="4"/>
        <v>188</v>
      </c>
      <c r="L18" s="118">
        <f t="shared" si="4"/>
        <v>18</v>
      </c>
      <c r="M18" s="118">
        <f t="shared" si="4"/>
        <v>18</v>
      </c>
      <c r="N18" s="118">
        <f t="shared" si="4"/>
        <v>37</v>
      </c>
      <c r="O18" s="118">
        <f t="shared" si="4"/>
        <v>10</v>
      </c>
      <c r="P18" s="118">
        <f t="shared" si="4"/>
        <v>30</v>
      </c>
      <c r="Q18" s="118">
        <f t="shared" si="4"/>
        <v>0</v>
      </c>
      <c r="R18" s="197">
        <f t="shared" si="4"/>
        <v>10</v>
      </c>
      <c r="S18" s="118">
        <f t="shared" si="4"/>
        <v>24</v>
      </c>
      <c r="T18" s="118">
        <f t="shared" si="4"/>
        <v>99</v>
      </c>
      <c r="U18" s="118">
        <f t="shared" si="4"/>
        <v>0</v>
      </c>
      <c r="V18" s="118">
        <f t="shared" si="4"/>
        <v>0</v>
      </c>
      <c r="W18" s="118">
        <f t="shared" si="4"/>
        <v>8</v>
      </c>
      <c r="X18" s="118">
        <f t="shared" si="4"/>
        <v>8</v>
      </c>
      <c r="Y18" s="118">
        <f t="shared" si="4"/>
        <v>130</v>
      </c>
      <c r="Z18" s="118">
        <f t="shared" si="4"/>
        <v>0</v>
      </c>
      <c r="AA18" s="118">
        <f t="shared" si="4"/>
        <v>141</v>
      </c>
      <c r="AB18" s="118">
        <f t="shared" si="4"/>
        <v>141.1</v>
      </c>
      <c r="AC18" s="118">
        <f t="shared" si="4"/>
        <v>21</v>
      </c>
      <c r="AD18" s="118">
        <f t="shared" si="4"/>
        <v>0</v>
      </c>
      <c r="AE18" s="118">
        <f t="shared" si="4"/>
        <v>0</v>
      </c>
      <c r="AF18" s="118">
        <f t="shared" si="4"/>
        <v>38</v>
      </c>
      <c r="AG18" s="118">
        <f t="shared" si="4"/>
        <v>125</v>
      </c>
      <c r="AH18" s="118">
        <f t="shared" si="4"/>
        <v>108</v>
      </c>
      <c r="AI18" s="118">
        <f t="shared" si="4"/>
        <v>132</v>
      </c>
      <c r="AJ18" s="118">
        <f t="shared" si="4"/>
        <v>6</v>
      </c>
      <c r="AK18" s="118">
        <f t="shared" si="4"/>
        <v>127</v>
      </c>
      <c r="AL18" s="118">
        <f t="shared" si="4"/>
        <v>3</v>
      </c>
      <c r="AM18" s="118">
        <f t="shared" si="4"/>
        <v>127</v>
      </c>
      <c r="AN18" s="128">
        <f t="shared" si="4"/>
        <v>3</v>
      </c>
      <c r="AO18" s="570"/>
    </row>
    <row r="19" spans="1:41" ht="24.75" customHeight="1" x14ac:dyDescent="0.2">
      <c r="A19" s="862"/>
      <c r="B19" s="568" t="s">
        <v>28</v>
      </c>
      <c r="C19" s="110" t="s">
        <v>379</v>
      </c>
      <c r="D19" s="110" t="s">
        <v>379</v>
      </c>
      <c r="E19" s="110" t="s">
        <v>379</v>
      </c>
      <c r="F19" s="110" t="s">
        <v>379</v>
      </c>
      <c r="G19" s="110" t="s">
        <v>379</v>
      </c>
      <c r="H19" s="110" t="s">
        <v>379</v>
      </c>
      <c r="I19" s="110" t="s">
        <v>379</v>
      </c>
      <c r="J19" s="110" t="s">
        <v>379</v>
      </c>
      <c r="K19" s="110" t="s">
        <v>379</v>
      </c>
      <c r="L19" s="110" t="s">
        <v>379</v>
      </c>
      <c r="M19" s="110" t="s">
        <v>379</v>
      </c>
      <c r="N19" s="110" t="s">
        <v>379</v>
      </c>
      <c r="O19" s="110" t="s">
        <v>379</v>
      </c>
      <c r="P19" s="110" t="s">
        <v>379</v>
      </c>
      <c r="Q19" s="110" t="s">
        <v>379</v>
      </c>
      <c r="R19" s="110" t="s">
        <v>379</v>
      </c>
      <c r="S19" s="110" t="s">
        <v>379</v>
      </c>
      <c r="T19" s="110" t="s">
        <v>379</v>
      </c>
      <c r="U19" s="110" t="s">
        <v>379</v>
      </c>
      <c r="V19" s="110" t="s">
        <v>379</v>
      </c>
      <c r="W19" s="110" t="s">
        <v>379</v>
      </c>
      <c r="X19" s="110" t="s">
        <v>379</v>
      </c>
      <c r="Y19" s="110" t="s">
        <v>379</v>
      </c>
      <c r="Z19" s="110" t="s">
        <v>379</v>
      </c>
      <c r="AA19" s="110" t="s">
        <v>379</v>
      </c>
      <c r="AB19" s="110" t="s">
        <v>379</v>
      </c>
      <c r="AC19" s="110" t="s">
        <v>379</v>
      </c>
      <c r="AD19" s="110" t="s">
        <v>379</v>
      </c>
      <c r="AE19" s="110" t="s">
        <v>379</v>
      </c>
      <c r="AF19" s="110" t="s">
        <v>379</v>
      </c>
      <c r="AG19" s="110" t="s">
        <v>379</v>
      </c>
      <c r="AH19" s="110" t="s">
        <v>379</v>
      </c>
      <c r="AI19" s="110" t="s">
        <v>379</v>
      </c>
      <c r="AJ19" s="110" t="s">
        <v>379</v>
      </c>
      <c r="AK19" s="110" t="s">
        <v>379</v>
      </c>
      <c r="AL19" s="110" t="s">
        <v>379</v>
      </c>
      <c r="AM19" s="110" t="s">
        <v>379</v>
      </c>
      <c r="AN19" s="110" t="s">
        <v>379</v>
      </c>
      <c r="AO19" s="564"/>
    </row>
    <row r="20" spans="1:41" ht="24.75" customHeight="1" x14ac:dyDescent="0.2">
      <c r="A20" s="862"/>
      <c r="B20" s="568" t="s">
        <v>147</v>
      </c>
      <c r="C20" s="110" t="s">
        <v>379</v>
      </c>
      <c r="D20" s="110" t="s">
        <v>379</v>
      </c>
      <c r="E20" s="110" t="s">
        <v>379</v>
      </c>
      <c r="F20" s="110" t="s">
        <v>379</v>
      </c>
      <c r="G20" s="110" t="s">
        <v>379</v>
      </c>
      <c r="H20" s="110" t="s">
        <v>379</v>
      </c>
      <c r="I20" s="110" t="s">
        <v>379</v>
      </c>
      <c r="J20" s="110" t="s">
        <v>379</v>
      </c>
      <c r="K20" s="110" t="s">
        <v>379</v>
      </c>
      <c r="L20" s="110" t="s">
        <v>379</v>
      </c>
      <c r="M20" s="110" t="s">
        <v>379</v>
      </c>
      <c r="N20" s="110" t="s">
        <v>379</v>
      </c>
      <c r="O20" s="110" t="s">
        <v>379</v>
      </c>
      <c r="P20" s="110" t="s">
        <v>379</v>
      </c>
      <c r="Q20" s="110" t="s">
        <v>379</v>
      </c>
      <c r="R20" s="110" t="s">
        <v>379</v>
      </c>
      <c r="S20" s="110" t="s">
        <v>379</v>
      </c>
      <c r="T20" s="110" t="s">
        <v>379</v>
      </c>
      <c r="U20" s="110" t="s">
        <v>379</v>
      </c>
      <c r="V20" s="110" t="s">
        <v>379</v>
      </c>
      <c r="W20" s="110" t="s">
        <v>379</v>
      </c>
      <c r="X20" s="110" t="s">
        <v>379</v>
      </c>
      <c r="Y20" s="110" t="s">
        <v>379</v>
      </c>
      <c r="Z20" s="110" t="s">
        <v>379</v>
      </c>
      <c r="AA20" s="110" t="s">
        <v>379</v>
      </c>
      <c r="AB20" s="110" t="s">
        <v>379</v>
      </c>
      <c r="AC20" s="110" t="s">
        <v>379</v>
      </c>
      <c r="AD20" s="110" t="s">
        <v>379</v>
      </c>
      <c r="AE20" s="110" t="s">
        <v>379</v>
      </c>
      <c r="AF20" s="110" t="s">
        <v>379</v>
      </c>
      <c r="AG20" s="110" t="s">
        <v>379</v>
      </c>
      <c r="AH20" s="110" t="s">
        <v>379</v>
      </c>
      <c r="AI20" s="110" t="s">
        <v>379</v>
      </c>
      <c r="AJ20" s="110" t="s">
        <v>379</v>
      </c>
      <c r="AK20" s="110" t="s">
        <v>379</v>
      </c>
      <c r="AL20" s="110" t="s">
        <v>379</v>
      </c>
      <c r="AM20" s="110" t="s">
        <v>379</v>
      </c>
      <c r="AN20" s="110" t="s">
        <v>379</v>
      </c>
      <c r="AO20" s="564"/>
    </row>
    <row r="21" spans="1:41" ht="24.75" customHeight="1" thickBot="1" x14ac:dyDescent="0.25">
      <c r="A21" s="863"/>
      <c r="B21" s="571" t="s">
        <v>141</v>
      </c>
      <c r="C21" s="120">
        <f>+C94</f>
        <v>33</v>
      </c>
      <c r="D21" s="120">
        <f>+D94</f>
        <v>15.7</v>
      </c>
      <c r="E21" s="120">
        <f t="shared" ref="E21:AL21" si="5">+E94</f>
        <v>15.7</v>
      </c>
      <c r="F21" s="120">
        <f t="shared" si="5"/>
        <v>15.7</v>
      </c>
      <c r="G21" s="120">
        <f t="shared" si="5"/>
        <v>17.3</v>
      </c>
      <c r="H21" s="120">
        <f t="shared" si="5"/>
        <v>15.7</v>
      </c>
      <c r="I21" s="120">
        <f t="shared" si="5"/>
        <v>0</v>
      </c>
      <c r="J21" s="120">
        <f t="shared" si="5"/>
        <v>15.7</v>
      </c>
      <c r="K21" s="120">
        <f t="shared" si="5"/>
        <v>15.7</v>
      </c>
      <c r="L21" s="120">
        <f t="shared" si="5"/>
        <v>0</v>
      </c>
      <c r="M21" s="120">
        <f t="shared" si="5"/>
        <v>0</v>
      </c>
      <c r="N21" s="120">
        <f t="shared" si="5"/>
        <v>15.7</v>
      </c>
      <c r="O21" s="120">
        <f t="shared" si="5"/>
        <v>0</v>
      </c>
      <c r="P21" s="120">
        <f t="shared" si="5"/>
        <v>0</v>
      </c>
      <c r="Q21" s="120">
        <f t="shared" si="5"/>
        <v>15.7</v>
      </c>
      <c r="R21" s="198">
        <f t="shared" si="5"/>
        <v>15.7</v>
      </c>
      <c r="S21" s="120">
        <f t="shared" si="5"/>
        <v>0</v>
      </c>
      <c r="T21" s="120">
        <f t="shared" si="5"/>
        <v>15.7</v>
      </c>
      <c r="U21" s="120">
        <f t="shared" si="5"/>
        <v>0</v>
      </c>
      <c r="V21" s="120">
        <f t="shared" si="5"/>
        <v>0</v>
      </c>
      <c r="W21" s="120">
        <f t="shared" si="5"/>
        <v>0</v>
      </c>
      <c r="X21" s="120">
        <f t="shared" si="5"/>
        <v>0</v>
      </c>
      <c r="Y21" s="120">
        <f t="shared" si="5"/>
        <v>17.3</v>
      </c>
      <c r="Z21" s="120">
        <f t="shared" si="5"/>
        <v>0</v>
      </c>
      <c r="AA21" s="120">
        <f t="shared" si="5"/>
        <v>15.7</v>
      </c>
      <c r="AB21" s="120">
        <f t="shared" si="5"/>
        <v>15.7</v>
      </c>
      <c r="AC21" s="120">
        <f t="shared" si="5"/>
        <v>1</v>
      </c>
      <c r="AD21" s="120">
        <f t="shared" si="5"/>
        <v>0</v>
      </c>
      <c r="AE21" s="120">
        <f t="shared" si="5"/>
        <v>0</v>
      </c>
      <c r="AF21" s="120">
        <f t="shared" si="5"/>
        <v>17.3</v>
      </c>
      <c r="AG21" s="120">
        <f t="shared" si="5"/>
        <v>15.7</v>
      </c>
      <c r="AH21" s="120">
        <f t="shared" si="5"/>
        <v>0</v>
      </c>
      <c r="AI21" s="120">
        <f t="shared" si="5"/>
        <v>15.7</v>
      </c>
      <c r="AJ21" s="120">
        <f t="shared" si="5"/>
        <v>1</v>
      </c>
      <c r="AK21" s="120">
        <f t="shared" si="5"/>
        <v>0</v>
      </c>
      <c r="AL21" s="120">
        <f t="shared" si="5"/>
        <v>0</v>
      </c>
      <c r="AM21" s="120">
        <f>+AM94</f>
        <v>15.7</v>
      </c>
      <c r="AN21" s="121">
        <f>+AN94</f>
        <v>1</v>
      </c>
      <c r="AO21" s="565"/>
    </row>
    <row r="22" spans="1:41" ht="24.75" customHeight="1" x14ac:dyDescent="0.2">
      <c r="A22" s="841" t="s">
        <v>128</v>
      </c>
      <c r="B22" s="422" t="s">
        <v>254</v>
      </c>
      <c r="C22" s="572">
        <f>[1]大豆生産①!C18</f>
        <v>48</v>
      </c>
      <c r="D22" s="572"/>
      <c r="E22" s="572"/>
      <c r="F22" s="572"/>
      <c r="G22" s="510">
        <v>33</v>
      </c>
      <c r="H22" s="510">
        <v>15</v>
      </c>
      <c r="I22" s="573">
        <v>9</v>
      </c>
      <c r="J22" s="510">
        <v>15</v>
      </c>
      <c r="K22" s="510">
        <v>9</v>
      </c>
      <c r="L22" s="510"/>
      <c r="M22" s="510"/>
      <c r="N22" s="510">
        <v>13</v>
      </c>
      <c r="O22" s="510">
        <v>9</v>
      </c>
      <c r="P22" s="510">
        <v>9</v>
      </c>
      <c r="Q22" s="510">
        <v>4</v>
      </c>
      <c r="R22" s="574">
        <v>9</v>
      </c>
      <c r="S22" s="510">
        <v>9</v>
      </c>
      <c r="T22" s="510"/>
      <c r="U22" s="510"/>
      <c r="V22" s="510"/>
      <c r="W22" s="510"/>
      <c r="X22" s="510"/>
      <c r="Y22" s="510">
        <v>34</v>
      </c>
      <c r="Z22" s="510"/>
      <c r="AA22" s="510">
        <v>14</v>
      </c>
      <c r="AB22" s="510">
        <v>14</v>
      </c>
      <c r="AC22" s="510">
        <v>2</v>
      </c>
      <c r="AD22" s="510"/>
      <c r="AE22" s="510"/>
      <c r="AF22" s="510">
        <v>1</v>
      </c>
      <c r="AG22" s="510">
        <v>13</v>
      </c>
      <c r="AH22" s="510">
        <v>34</v>
      </c>
      <c r="AI22" s="510">
        <v>15</v>
      </c>
      <c r="AJ22" s="575">
        <v>2</v>
      </c>
      <c r="AK22" s="544"/>
      <c r="AL22" s="544"/>
      <c r="AM22" s="544"/>
      <c r="AN22" s="524">
        <v>1</v>
      </c>
      <c r="AO22" s="576"/>
    </row>
    <row r="23" spans="1:41" ht="24.75" customHeight="1" thickBot="1" x14ac:dyDescent="0.25">
      <c r="A23" s="847"/>
      <c r="B23" s="430" t="s">
        <v>255</v>
      </c>
      <c r="C23" s="577">
        <f>[1]大豆生産①!C19</f>
        <v>6</v>
      </c>
      <c r="D23" s="577"/>
      <c r="E23" s="577"/>
      <c r="F23" s="577"/>
      <c r="G23" s="431">
        <v>6</v>
      </c>
      <c r="H23" s="431"/>
      <c r="I23" s="431"/>
      <c r="J23" s="431"/>
      <c r="K23" s="431"/>
      <c r="L23" s="431"/>
      <c r="M23" s="431"/>
      <c r="N23" s="431"/>
      <c r="O23" s="431"/>
      <c r="P23" s="431"/>
      <c r="Q23" s="431"/>
      <c r="R23" s="578"/>
      <c r="S23" s="431"/>
      <c r="T23" s="431"/>
      <c r="U23" s="431"/>
      <c r="V23" s="431"/>
      <c r="W23" s="431"/>
      <c r="X23" s="431"/>
      <c r="Y23" s="431">
        <v>6</v>
      </c>
      <c r="Z23" s="431"/>
      <c r="AA23" s="431"/>
      <c r="AB23" s="431"/>
      <c r="AC23" s="431"/>
      <c r="AD23" s="431"/>
      <c r="AE23" s="431"/>
      <c r="AF23" s="431"/>
      <c r="AG23" s="431"/>
      <c r="AH23" s="431">
        <v>6</v>
      </c>
      <c r="AI23" s="431"/>
      <c r="AJ23" s="579"/>
      <c r="AK23" s="555"/>
      <c r="AL23" s="555"/>
      <c r="AM23" s="555"/>
      <c r="AN23" s="511"/>
      <c r="AO23" s="580"/>
    </row>
    <row r="24" spans="1:41" ht="24.75" customHeight="1" thickTop="1" thickBot="1" x14ac:dyDescent="0.25">
      <c r="A24" s="844"/>
      <c r="B24" s="438" t="s">
        <v>263</v>
      </c>
      <c r="C24" s="345">
        <f>[1]大豆生産①!C20</f>
        <v>54</v>
      </c>
      <c r="D24" s="345">
        <f t="shared" ref="D24:AN24" si="6">SUM(D22:D23)</f>
        <v>0</v>
      </c>
      <c r="E24" s="345">
        <f t="shared" si="6"/>
        <v>0</v>
      </c>
      <c r="F24" s="345">
        <f t="shared" si="6"/>
        <v>0</v>
      </c>
      <c r="G24" s="345">
        <f t="shared" si="6"/>
        <v>39</v>
      </c>
      <c r="H24" s="345">
        <f t="shared" si="6"/>
        <v>15</v>
      </c>
      <c r="I24" s="345">
        <f t="shared" si="6"/>
        <v>9</v>
      </c>
      <c r="J24" s="345">
        <f t="shared" si="6"/>
        <v>15</v>
      </c>
      <c r="K24" s="345">
        <f t="shared" si="6"/>
        <v>9</v>
      </c>
      <c r="L24" s="345">
        <f t="shared" si="6"/>
        <v>0</v>
      </c>
      <c r="M24" s="345">
        <f t="shared" si="6"/>
        <v>0</v>
      </c>
      <c r="N24" s="345">
        <f t="shared" si="6"/>
        <v>13</v>
      </c>
      <c r="O24" s="345">
        <f t="shared" si="6"/>
        <v>9</v>
      </c>
      <c r="P24" s="345">
        <f t="shared" si="6"/>
        <v>9</v>
      </c>
      <c r="Q24" s="345">
        <f t="shared" ref="Q24" si="7">SUM(Q22:Q23)</f>
        <v>4</v>
      </c>
      <c r="R24" s="581">
        <f t="shared" si="6"/>
        <v>9</v>
      </c>
      <c r="S24" s="345">
        <f t="shared" si="6"/>
        <v>9</v>
      </c>
      <c r="T24" s="345">
        <f t="shared" si="6"/>
        <v>0</v>
      </c>
      <c r="U24" s="345">
        <f t="shared" si="6"/>
        <v>0</v>
      </c>
      <c r="V24" s="345">
        <f t="shared" si="6"/>
        <v>0</v>
      </c>
      <c r="W24" s="345">
        <f t="shared" ref="W24:X24" si="8">SUM(W22:W23)</f>
        <v>0</v>
      </c>
      <c r="X24" s="345">
        <f t="shared" si="8"/>
        <v>0</v>
      </c>
      <c r="Y24" s="345">
        <f t="shared" si="6"/>
        <v>40</v>
      </c>
      <c r="Z24" s="345">
        <f t="shared" si="6"/>
        <v>0</v>
      </c>
      <c r="AA24" s="345">
        <f t="shared" si="6"/>
        <v>14</v>
      </c>
      <c r="AB24" s="345">
        <f t="shared" si="6"/>
        <v>14</v>
      </c>
      <c r="AC24" s="345">
        <f t="shared" si="6"/>
        <v>2</v>
      </c>
      <c r="AD24" s="345">
        <f t="shared" si="6"/>
        <v>0</v>
      </c>
      <c r="AE24" s="345">
        <f t="shared" si="6"/>
        <v>0</v>
      </c>
      <c r="AF24" s="345">
        <f t="shared" si="6"/>
        <v>1</v>
      </c>
      <c r="AG24" s="345">
        <f t="shared" si="6"/>
        <v>13</v>
      </c>
      <c r="AH24" s="345">
        <f t="shared" si="6"/>
        <v>40</v>
      </c>
      <c r="AI24" s="345">
        <f t="shared" si="6"/>
        <v>15</v>
      </c>
      <c r="AJ24" s="345">
        <f t="shared" si="6"/>
        <v>2</v>
      </c>
      <c r="AK24" s="345">
        <f t="shared" si="6"/>
        <v>0</v>
      </c>
      <c r="AL24" s="345">
        <f t="shared" si="6"/>
        <v>0</v>
      </c>
      <c r="AM24" s="345">
        <f t="shared" si="6"/>
        <v>0</v>
      </c>
      <c r="AN24" s="582">
        <f t="shared" si="6"/>
        <v>1</v>
      </c>
      <c r="AO24" s="583"/>
    </row>
    <row r="25" spans="1:41" ht="24.75" customHeight="1" x14ac:dyDescent="0.2">
      <c r="A25" s="841" t="s">
        <v>129</v>
      </c>
      <c r="B25" s="584" t="s">
        <v>256</v>
      </c>
      <c r="C25" s="585">
        <f>[2]大豆生産①!C21</f>
        <v>33</v>
      </c>
      <c r="D25" s="585"/>
      <c r="E25" s="585"/>
      <c r="F25" s="585"/>
      <c r="G25" s="586">
        <v>15</v>
      </c>
      <c r="H25" s="586">
        <v>18</v>
      </c>
      <c r="I25" s="587"/>
      <c r="J25" s="586">
        <v>33</v>
      </c>
      <c r="K25" s="586"/>
      <c r="L25" s="586">
        <v>18</v>
      </c>
      <c r="M25" s="586">
        <v>18</v>
      </c>
      <c r="N25" s="586"/>
      <c r="O25" s="586"/>
      <c r="P25" s="586"/>
      <c r="Q25" s="586"/>
      <c r="R25" s="588">
        <v>18</v>
      </c>
      <c r="S25" s="586"/>
      <c r="T25" s="586">
        <v>18</v>
      </c>
      <c r="U25" s="586"/>
      <c r="V25" s="586"/>
      <c r="W25" s="586"/>
      <c r="X25" s="586"/>
      <c r="Y25" s="586">
        <v>15</v>
      </c>
      <c r="Z25" s="586"/>
      <c r="AA25" s="586">
        <v>17</v>
      </c>
      <c r="AB25" s="586"/>
      <c r="AC25" s="586"/>
      <c r="AD25" s="586">
        <v>17</v>
      </c>
      <c r="AE25" s="586">
        <v>4</v>
      </c>
      <c r="AF25" s="586"/>
      <c r="AG25" s="586">
        <v>17</v>
      </c>
      <c r="AH25" s="586">
        <v>15</v>
      </c>
      <c r="AI25" s="586">
        <v>17</v>
      </c>
      <c r="AJ25" s="589">
        <v>1</v>
      </c>
      <c r="AK25" s="590">
        <v>17</v>
      </c>
      <c r="AL25" s="590">
        <v>1</v>
      </c>
      <c r="AM25" s="590">
        <v>17</v>
      </c>
      <c r="AN25" s="591">
        <v>2</v>
      </c>
      <c r="AO25" s="233" t="s">
        <v>381</v>
      </c>
    </row>
    <row r="26" spans="1:41" ht="24.75" customHeight="1" x14ac:dyDescent="0.2">
      <c r="A26" s="847"/>
      <c r="B26" s="584" t="s">
        <v>257</v>
      </c>
      <c r="C26" s="585">
        <f>[2]大豆生産①!C22</f>
        <v>16</v>
      </c>
      <c r="D26" s="585"/>
      <c r="E26" s="592"/>
      <c r="F26" s="592"/>
      <c r="G26" s="453">
        <v>8</v>
      </c>
      <c r="H26" s="453">
        <v>8</v>
      </c>
      <c r="I26" s="453"/>
      <c r="J26" s="586">
        <v>16</v>
      </c>
      <c r="K26" s="453"/>
      <c r="L26" s="453"/>
      <c r="M26" s="453"/>
      <c r="N26" s="453"/>
      <c r="O26" s="453"/>
      <c r="P26" s="453"/>
      <c r="Q26" s="453"/>
      <c r="R26" s="593"/>
      <c r="S26" s="453"/>
      <c r="T26" s="453"/>
      <c r="U26" s="453"/>
      <c r="V26" s="453"/>
      <c r="W26" s="453"/>
      <c r="X26" s="453"/>
      <c r="Y26" s="453">
        <v>8</v>
      </c>
      <c r="Z26" s="453"/>
      <c r="AA26" s="453">
        <v>8</v>
      </c>
      <c r="AB26" s="453"/>
      <c r="AC26" s="453"/>
      <c r="AD26" s="453">
        <v>8</v>
      </c>
      <c r="AE26" s="453">
        <v>1</v>
      </c>
      <c r="AF26" s="453"/>
      <c r="AG26" s="453">
        <v>8</v>
      </c>
      <c r="AH26" s="453">
        <v>8</v>
      </c>
      <c r="AI26" s="453">
        <v>8</v>
      </c>
      <c r="AJ26" s="594"/>
      <c r="AK26" s="595">
        <v>8</v>
      </c>
      <c r="AL26" s="595"/>
      <c r="AM26" s="595">
        <v>8</v>
      </c>
      <c r="AN26" s="596"/>
      <c r="AO26" s="234" t="s">
        <v>321</v>
      </c>
    </row>
    <row r="27" spans="1:41" ht="24.75" customHeight="1" thickBot="1" x14ac:dyDescent="0.25">
      <c r="A27" s="847"/>
      <c r="B27" s="597" t="s">
        <v>258</v>
      </c>
      <c r="C27" s="598">
        <f>[2]大豆生産①!C23</f>
        <v>15</v>
      </c>
      <c r="D27" s="598">
        <v>5</v>
      </c>
      <c r="E27" s="598">
        <v>7</v>
      </c>
      <c r="F27" s="598"/>
      <c r="G27" s="460">
        <v>8</v>
      </c>
      <c r="H27" s="460">
        <v>7</v>
      </c>
      <c r="I27" s="460"/>
      <c r="J27" s="460">
        <v>15</v>
      </c>
      <c r="K27" s="460">
        <v>3</v>
      </c>
      <c r="L27" s="460">
        <v>3</v>
      </c>
      <c r="M27" s="460">
        <v>3</v>
      </c>
      <c r="N27" s="460"/>
      <c r="O27" s="460"/>
      <c r="P27" s="460"/>
      <c r="Q27" s="460"/>
      <c r="R27" s="599"/>
      <c r="S27" s="460">
        <v>5</v>
      </c>
      <c r="T27" s="460"/>
      <c r="U27" s="460"/>
      <c r="V27" s="460"/>
      <c r="W27" s="460"/>
      <c r="X27" s="460"/>
      <c r="Y27" s="460">
        <v>8</v>
      </c>
      <c r="Z27" s="460"/>
      <c r="AA27" s="460">
        <v>7</v>
      </c>
      <c r="AB27" s="460"/>
      <c r="AC27" s="460"/>
      <c r="AD27" s="460">
        <v>7</v>
      </c>
      <c r="AE27" s="460">
        <v>2</v>
      </c>
      <c r="AF27" s="460"/>
      <c r="AG27" s="460">
        <v>7</v>
      </c>
      <c r="AH27" s="460">
        <v>8</v>
      </c>
      <c r="AI27" s="460">
        <v>7</v>
      </c>
      <c r="AJ27" s="600">
        <v>1</v>
      </c>
      <c r="AK27" s="601">
        <v>7</v>
      </c>
      <c r="AL27" s="601">
        <v>1</v>
      </c>
      <c r="AM27" s="601">
        <v>7</v>
      </c>
      <c r="AN27" s="602">
        <v>1</v>
      </c>
      <c r="AO27" s="235"/>
    </row>
    <row r="28" spans="1:41" ht="24.75" customHeight="1" thickTop="1" thickBot="1" x14ac:dyDescent="0.25">
      <c r="A28" s="844"/>
      <c r="B28" s="438" t="s">
        <v>263</v>
      </c>
      <c r="C28" s="603">
        <f>[2]大豆生産①!C24</f>
        <v>64</v>
      </c>
      <c r="D28" s="604">
        <f t="shared" ref="D28:AN28" si="9">SUM(D25:D27)</f>
        <v>5</v>
      </c>
      <c r="E28" s="603">
        <f t="shared" si="9"/>
        <v>7</v>
      </c>
      <c r="F28" s="603">
        <f t="shared" si="9"/>
        <v>0</v>
      </c>
      <c r="G28" s="603">
        <f t="shared" si="9"/>
        <v>31</v>
      </c>
      <c r="H28" s="603">
        <f t="shared" si="9"/>
        <v>33</v>
      </c>
      <c r="I28" s="603">
        <f t="shared" si="9"/>
        <v>0</v>
      </c>
      <c r="J28" s="603">
        <f t="shared" si="9"/>
        <v>64</v>
      </c>
      <c r="K28" s="604">
        <f t="shared" si="9"/>
        <v>3</v>
      </c>
      <c r="L28" s="604">
        <f t="shared" si="9"/>
        <v>21</v>
      </c>
      <c r="M28" s="604">
        <f t="shared" si="9"/>
        <v>21</v>
      </c>
      <c r="N28" s="603">
        <f t="shared" si="9"/>
        <v>0</v>
      </c>
      <c r="O28" s="604">
        <f t="shared" si="9"/>
        <v>0</v>
      </c>
      <c r="P28" s="604">
        <f t="shared" si="9"/>
        <v>0</v>
      </c>
      <c r="Q28" s="604">
        <f t="shared" si="9"/>
        <v>0</v>
      </c>
      <c r="R28" s="605">
        <f t="shared" si="9"/>
        <v>18</v>
      </c>
      <c r="S28" s="603">
        <f t="shared" si="9"/>
        <v>5</v>
      </c>
      <c r="T28" s="603">
        <f t="shared" si="9"/>
        <v>18</v>
      </c>
      <c r="U28" s="604">
        <f t="shared" si="9"/>
        <v>0</v>
      </c>
      <c r="V28" s="604">
        <f t="shared" si="9"/>
        <v>0</v>
      </c>
      <c r="W28" s="604">
        <f t="shared" si="9"/>
        <v>0</v>
      </c>
      <c r="X28" s="604">
        <f t="shared" si="9"/>
        <v>0</v>
      </c>
      <c r="Y28" s="603">
        <f t="shared" si="9"/>
        <v>31</v>
      </c>
      <c r="Z28" s="604">
        <f t="shared" si="9"/>
        <v>0</v>
      </c>
      <c r="AA28" s="603">
        <f t="shared" si="9"/>
        <v>32</v>
      </c>
      <c r="AB28" s="603">
        <f t="shared" si="9"/>
        <v>0</v>
      </c>
      <c r="AC28" s="604">
        <f t="shared" si="9"/>
        <v>0</v>
      </c>
      <c r="AD28" s="603">
        <f t="shared" si="9"/>
        <v>32</v>
      </c>
      <c r="AE28" s="604">
        <f t="shared" si="9"/>
        <v>7</v>
      </c>
      <c r="AF28" s="604">
        <f t="shared" si="9"/>
        <v>0</v>
      </c>
      <c r="AG28" s="603">
        <f t="shared" si="9"/>
        <v>32</v>
      </c>
      <c r="AH28" s="603">
        <f t="shared" si="9"/>
        <v>31</v>
      </c>
      <c r="AI28" s="603">
        <f t="shared" si="9"/>
        <v>32</v>
      </c>
      <c r="AJ28" s="603">
        <f t="shared" si="9"/>
        <v>2</v>
      </c>
      <c r="AK28" s="603">
        <f t="shared" si="9"/>
        <v>32</v>
      </c>
      <c r="AL28" s="603">
        <f t="shared" si="9"/>
        <v>2</v>
      </c>
      <c r="AM28" s="603">
        <f t="shared" si="9"/>
        <v>32</v>
      </c>
      <c r="AN28" s="606">
        <f t="shared" si="9"/>
        <v>3</v>
      </c>
      <c r="AO28" s="607"/>
    </row>
    <row r="29" spans="1:41" ht="24.75" customHeight="1" x14ac:dyDescent="0.2">
      <c r="A29" s="841" t="s">
        <v>130</v>
      </c>
      <c r="B29" s="584" t="s">
        <v>259</v>
      </c>
      <c r="C29" s="572">
        <f>[3]大豆生産①!C25</f>
        <v>57</v>
      </c>
      <c r="D29" s="572"/>
      <c r="E29" s="572">
        <v>7</v>
      </c>
      <c r="F29" s="572">
        <v>7</v>
      </c>
      <c r="G29" s="510">
        <v>7</v>
      </c>
      <c r="H29" s="510">
        <v>9</v>
      </c>
      <c r="I29" s="573">
        <v>7</v>
      </c>
      <c r="J29" s="510">
        <v>7</v>
      </c>
      <c r="K29" s="510">
        <v>2</v>
      </c>
      <c r="L29" s="510"/>
      <c r="M29" s="510"/>
      <c r="N29" s="510">
        <v>7</v>
      </c>
      <c r="O29" s="510">
        <v>3</v>
      </c>
      <c r="P29" s="510"/>
      <c r="Q29" s="510"/>
      <c r="R29" s="574"/>
      <c r="S29" s="510"/>
      <c r="T29" s="510"/>
      <c r="U29" s="510"/>
      <c r="V29" s="510"/>
      <c r="W29" s="510"/>
      <c r="X29" s="510"/>
      <c r="Y29" s="510">
        <v>48</v>
      </c>
      <c r="Z29" s="510"/>
      <c r="AA29" s="510">
        <v>9</v>
      </c>
      <c r="AB29" s="510">
        <v>9</v>
      </c>
      <c r="AC29" s="510">
        <v>2</v>
      </c>
      <c r="AD29" s="510"/>
      <c r="AE29" s="510"/>
      <c r="AF29" s="510">
        <v>57</v>
      </c>
      <c r="AG29" s="510"/>
      <c r="AH29" s="510"/>
      <c r="AI29" s="510">
        <v>42</v>
      </c>
      <c r="AJ29" s="575">
        <v>4</v>
      </c>
      <c r="AK29" s="544"/>
      <c r="AL29" s="544"/>
      <c r="AM29" s="544"/>
      <c r="AN29" s="524"/>
      <c r="AO29" s="576"/>
    </row>
    <row r="30" spans="1:41" ht="24.75" customHeight="1" x14ac:dyDescent="0.2">
      <c r="A30" s="847"/>
      <c r="B30" s="584" t="s">
        <v>260</v>
      </c>
      <c r="C30" s="572">
        <f>[3]大豆生産①!C26</f>
        <v>17</v>
      </c>
      <c r="D30" s="572">
        <v>2</v>
      </c>
      <c r="E30" s="417">
        <v>2</v>
      </c>
      <c r="F30" s="417">
        <v>2</v>
      </c>
      <c r="G30" s="475">
        <v>3</v>
      </c>
      <c r="H30" s="475">
        <v>3</v>
      </c>
      <c r="I30" s="475">
        <v>2</v>
      </c>
      <c r="J30" s="510">
        <v>3</v>
      </c>
      <c r="K30" s="475">
        <v>2</v>
      </c>
      <c r="L30" s="475"/>
      <c r="M30" s="475"/>
      <c r="N30" s="475">
        <v>3</v>
      </c>
      <c r="O30" s="475"/>
      <c r="P30" s="475"/>
      <c r="Q30" s="475"/>
      <c r="R30" s="608"/>
      <c r="S30" s="475"/>
      <c r="T30" s="475"/>
      <c r="U30" s="475"/>
      <c r="V30" s="475"/>
      <c r="W30" s="475"/>
      <c r="X30" s="475"/>
      <c r="Y30" s="475">
        <v>14</v>
      </c>
      <c r="Z30" s="475"/>
      <c r="AA30" s="475">
        <v>3</v>
      </c>
      <c r="AB30" s="475">
        <v>3</v>
      </c>
      <c r="AC30" s="475">
        <v>1</v>
      </c>
      <c r="AD30" s="475"/>
      <c r="AE30" s="475"/>
      <c r="AF30" s="475">
        <v>14</v>
      </c>
      <c r="AG30" s="475">
        <v>3</v>
      </c>
      <c r="AH30" s="475"/>
      <c r="AI30" s="475">
        <v>2</v>
      </c>
      <c r="AJ30" s="609">
        <v>2</v>
      </c>
      <c r="AK30" s="546"/>
      <c r="AL30" s="546"/>
      <c r="AM30" s="546"/>
      <c r="AN30" s="508"/>
      <c r="AO30" s="610"/>
    </row>
    <row r="31" spans="1:41" ht="24.75" customHeight="1" thickBot="1" x14ac:dyDescent="0.25">
      <c r="A31" s="847"/>
      <c r="B31" s="597" t="s">
        <v>261</v>
      </c>
      <c r="C31" s="577">
        <f>[3]大豆生産①!C27</f>
        <v>11</v>
      </c>
      <c r="D31" s="577"/>
      <c r="E31" s="577">
        <v>2</v>
      </c>
      <c r="F31" s="577">
        <v>2</v>
      </c>
      <c r="G31" s="431">
        <v>3</v>
      </c>
      <c r="H31" s="431">
        <v>1</v>
      </c>
      <c r="I31" s="431">
        <v>2</v>
      </c>
      <c r="J31" s="431">
        <v>3</v>
      </c>
      <c r="K31" s="431"/>
      <c r="L31" s="431"/>
      <c r="M31" s="431"/>
      <c r="N31" s="431">
        <v>5</v>
      </c>
      <c r="O31" s="431">
        <v>3</v>
      </c>
      <c r="P31" s="431"/>
      <c r="Q31" s="431"/>
      <c r="R31" s="578">
        <v>3</v>
      </c>
      <c r="S31" s="431"/>
      <c r="T31" s="431"/>
      <c r="U31" s="431">
        <v>3</v>
      </c>
      <c r="V31" s="431"/>
      <c r="W31" s="431"/>
      <c r="X31" s="431"/>
      <c r="Y31" s="431">
        <v>7</v>
      </c>
      <c r="Z31" s="431"/>
      <c r="AA31" s="431">
        <v>4</v>
      </c>
      <c r="AB31" s="431">
        <v>4</v>
      </c>
      <c r="AC31" s="431">
        <v>1</v>
      </c>
      <c r="AD31" s="431"/>
      <c r="AE31" s="431"/>
      <c r="AF31" s="431">
        <v>7</v>
      </c>
      <c r="AG31" s="431">
        <v>4</v>
      </c>
      <c r="AH31" s="431"/>
      <c r="AI31" s="431">
        <v>3</v>
      </c>
      <c r="AJ31" s="579">
        <v>2</v>
      </c>
      <c r="AK31" s="555"/>
      <c r="AL31" s="555"/>
      <c r="AM31" s="555"/>
      <c r="AN31" s="511"/>
      <c r="AO31" s="580"/>
    </row>
    <row r="32" spans="1:41" ht="24.75" customHeight="1" thickTop="1" thickBot="1" x14ac:dyDescent="0.25">
      <c r="A32" s="844"/>
      <c r="B32" s="611" t="s">
        <v>263</v>
      </c>
      <c r="C32" s="345">
        <f>[3]大豆生産①!C28</f>
        <v>85</v>
      </c>
      <c r="D32" s="345">
        <f t="shared" ref="D32:AN32" si="10">SUM(D29:D31)</f>
        <v>2</v>
      </c>
      <c r="E32" s="345">
        <f t="shared" si="10"/>
        <v>11</v>
      </c>
      <c r="F32" s="345">
        <f t="shared" si="10"/>
        <v>11</v>
      </c>
      <c r="G32" s="345">
        <f t="shared" si="10"/>
        <v>13</v>
      </c>
      <c r="H32" s="345">
        <f t="shared" si="10"/>
        <v>13</v>
      </c>
      <c r="I32" s="345">
        <f t="shared" si="10"/>
        <v>11</v>
      </c>
      <c r="J32" s="345">
        <f t="shared" si="10"/>
        <v>13</v>
      </c>
      <c r="K32" s="345">
        <f t="shared" si="10"/>
        <v>4</v>
      </c>
      <c r="L32" s="345">
        <f t="shared" si="10"/>
        <v>0</v>
      </c>
      <c r="M32" s="345">
        <f t="shared" si="10"/>
        <v>0</v>
      </c>
      <c r="N32" s="345">
        <f t="shared" si="10"/>
        <v>15</v>
      </c>
      <c r="O32" s="345">
        <f t="shared" si="10"/>
        <v>6</v>
      </c>
      <c r="P32" s="345">
        <f t="shared" si="10"/>
        <v>0</v>
      </c>
      <c r="Q32" s="345">
        <f t="shared" si="10"/>
        <v>0</v>
      </c>
      <c r="R32" s="581">
        <f t="shared" si="10"/>
        <v>3</v>
      </c>
      <c r="S32" s="345">
        <f t="shared" si="10"/>
        <v>0</v>
      </c>
      <c r="T32" s="345">
        <f t="shared" si="10"/>
        <v>0</v>
      </c>
      <c r="U32" s="345">
        <f t="shared" si="10"/>
        <v>3</v>
      </c>
      <c r="V32" s="345">
        <f t="shared" si="10"/>
        <v>0</v>
      </c>
      <c r="W32" s="345">
        <f t="shared" si="10"/>
        <v>0</v>
      </c>
      <c r="X32" s="345">
        <f t="shared" si="10"/>
        <v>0</v>
      </c>
      <c r="Y32" s="345">
        <f t="shared" si="10"/>
        <v>69</v>
      </c>
      <c r="Z32" s="345">
        <f t="shared" si="10"/>
        <v>0</v>
      </c>
      <c r="AA32" s="345">
        <f t="shared" si="10"/>
        <v>16</v>
      </c>
      <c r="AB32" s="345">
        <f t="shared" si="10"/>
        <v>16</v>
      </c>
      <c r="AC32" s="345">
        <f t="shared" si="10"/>
        <v>4</v>
      </c>
      <c r="AD32" s="345">
        <f t="shared" si="10"/>
        <v>0</v>
      </c>
      <c r="AE32" s="345">
        <f t="shared" si="10"/>
        <v>0</v>
      </c>
      <c r="AF32" s="345">
        <f t="shared" si="10"/>
        <v>78</v>
      </c>
      <c r="AG32" s="345">
        <f t="shared" si="10"/>
        <v>7</v>
      </c>
      <c r="AH32" s="345">
        <f t="shared" si="10"/>
        <v>0</v>
      </c>
      <c r="AI32" s="345">
        <f t="shared" si="10"/>
        <v>47</v>
      </c>
      <c r="AJ32" s="345">
        <f t="shared" si="10"/>
        <v>8</v>
      </c>
      <c r="AK32" s="345">
        <f t="shared" si="10"/>
        <v>0</v>
      </c>
      <c r="AL32" s="345">
        <f t="shared" si="10"/>
        <v>0</v>
      </c>
      <c r="AM32" s="345">
        <f t="shared" si="10"/>
        <v>0</v>
      </c>
      <c r="AN32" s="582">
        <f t="shared" si="10"/>
        <v>0</v>
      </c>
      <c r="AO32" s="583"/>
    </row>
    <row r="33" spans="1:41" ht="24.75" customHeight="1" thickBot="1" x14ac:dyDescent="0.25">
      <c r="A33" s="968" t="s">
        <v>122</v>
      </c>
      <c r="B33" s="612" t="s">
        <v>264</v>
      </c>
      <c r="C33" s="613">
        <f>[4]大豆生産①!C29</f>
        <v>122</v>
      </c>
      <c r="D33" s="614">
        <v>30</v>
      </c>
      <c r="E33" s="614">
        <v>63</v>
      </c>
      <c r="F33" s="614">
        <v>20</v>
      </c>
      <c r="G33" s="560">
        <v>20</v>
      </c>
      <c r="H33" s="560">
        <v>63</v>
      </c>
      <c r="I33" s="615">
        <v>80</v>
      </c>
      <c r="J33" s="560">
        <v>80</v>
      </c>
      <c r="K33" s="560">
        <v>63</v>
      </c>
      <c r="L33" s="560">
        <v>80</v>
      </c>
      <c r="M33" s="560">
        <v>36</v>
      </c>
      <c r="N33" s="560">
        <v>80</v>
      </c>
      <c r="O33" s="560">
        <v>63</v>
      </c>
      <c r="P33" s="560">
        <v>63</v>
      </c>
      <c r="Q33" s="560">
        <v>16</v>
      </c>
      <c r="R33" s="616">
        <v>63</v>
      </c>
      <c r="S33" s="560">
        <v>13</v>
      </c>
      <c r="T33" s="617">
        <v>33.5</v>
      </c>
      <c r="U33" s="617">
        <v>16</v>
      </c>
      <c r="V33" s="617"/>
      <c r="W33" s="617"/>
      <c r="X33" s="617"/>
      <c r="Y33" s="560">
        <v>59</v>
      </c>
      <c r="Z33" s="560"/>
      <c r="AA33" s="560">
        <v>62.9</v>
      </c>
      <c r="AB33" s="560">
        <v>62.9</v>
      </c>
      <c r="AC33" s="560">
        <v>5</v>
      </c>
      <c r="AD33" s="560"/>
      <c r="AE33" s="560"/>
      <c r="AF33" s="560">
        <v>34</v>
      </c>
      <c r="AG33" s="560">
        <v>63</v>
      </c>
      <c r="AH33" s="560">
        <v>25</v>
      </c>
      <c r="AI33" s="560">
        <v>63</v>
      </c>
      <c r="AJ33" s="557">
        <v>5</v>
      </c>
      <c r="AK33" s="618">
        <v>63</v>
      </c>
      <c r="AL33" s="618">
        <v>1</v>
      </c>
      <c r="AM33" s="618">
        <v>63</v>
      </c>
      <c r="AN33" s="619">
        <v>1</v>
      </c>
      <c r="AO33" s="620"/>
    </row>
    <row r="34" spans="1:41" ht="24.75" customHeight="1" thickTop="1" thickBot="1" x14ac:dyDescent="0.25">
      <c r="A34" s="969"/>
      <c r="B34" s="611" t="s">
        <v>263</v>
      </c>
      <c r="C34" s="345">
        <f>[4]大豆生産①!C30</f>
        <v>122</v>
      </c>
      <c r="D34" s="345">
        <f t="shared" ref="D34:AN34" si="11">+D33</f>
        <v>30</v>
      </c>
      <c r="E34" s="345">
        <f t="shared" si="11"/>
        <v>63</v>
      </c>
      <c r="F34" s="345">
        <f t="shared" si="11"/>
        <v>20</v>
      </c>
      <c r="G34" s="345">
        <f t="shared" si="11"/>
        <v>20</v>
      </c>
      <c r="H34" s="345">
        <f t="shared" si="11"/>
        <v>63</v>
      </c>
      <c r="I34" s="345">
        <f t="shared" si="11"/>
        <v>80</v>
      </c>
      <c r="J34" s="345">
        <f t="shared" si="11"/>
        <v>80</v>
      </c>
      <c r="K34" s="345">
        <f t="shared" si="11"/>
        <v>63</v>
      </c>
      <c r="L34" s="345">
        <f t="shared" si="11"/>
        <v>80</v>
      </c>
      <c r="M34" s="345">
        <f t="shared" si="11"/>
        <v>36</v>
      </c>
      <c r="N34" s="345">
        <f t="shared" si="11"/>
        <v>80</v>
      </c>
      <c r="O34" s="345">
        <f t="shared" si="11"/>
        <v>63</v>
      </c>
      <c r="P34" s="345">
        <f t="shared" si="11"/>
        <v>63</v>
      </c>
      <c r="Q34" s="345">
        <f t="shared" si="11"/>
        <v>16</v>
      </c>
      <c r="R34" s="581">
        <f t="shared" si="11"/>
        <v>63</v>
      </c>
      <c r="S34" s="345">
        <f t="shared" si="11"/>
        <v>13</v>
      </c>
      <c r="T34" s="345">
        <f t="shared" si="11"/>
        <v>33.5</v>
      </c>
      <c r="U34" s="345">
        <f t="shared" si="11"/>
        <v>16</v>
      </c>
      <c r="V34" s="345">
        <f t="shared" si="11"/>
        <v>0</v>
      </c>
      <c r="W34" s="345">
        <f t="shared" si="11"/>
        <v>0</v>
      </c>
      <c r="X34" s="345">
        <f t="shared" si="11"/>
        <v>0</v>
      </c>
      <c r="Y34" s="345">
        <f t="shared" si="11"/>
        <v>59</v>
      </c>
      <c r="Z34" s="345">
        <f t="shared" si="11"/>
        <v>0</v>
      </c>
      <c r="AA34" s="345">
        <f t="shared" si="11"/>
        <v>62.9</v>
      </c>
      <c r="AB34" s="345">
        <f t="shared" si="11"/>
        <v>62.9</v>
      </c>
      <c r="AC34" s="345">
        <f t="shared" si="11"/>
        <v>5</v>
      </c>
      <c r="AD34" s="345">
        <f t="shared" si="11"/>
        <v>0</v>
      </c>
      <c r="AE34" s="345">
        <f t="shared" si="11"/>
        <v>0</v>
      </c>
      <c r="AF34" s="345">
        <f t="shared" si="11"/>
        <v>34</v>
      </c>
      <c r="AG34" s="345">
        <f t="shared" si="11"/>
        <v>63</v>
      </c>
      <c r="AH34" s="345">
        <f t="shared" si="11"/>
        <v>25</v>
      </c>
      <c r="AI34" s="345">
        <f t="shared" si="11"/>
        <v>63</v>
      </c>
      <c r="AJ34" s="345">
        <f t="shared" si="11"/>
        <v>5</v>
      </c>
      <c r="AK34" s="345">
        <f t="shared" si="11"/>
        <v>63</v>
      </c>
      <c r="AL34" s="345">
        <f t="shared" si="11"/>
        <v>1</v>
      </c>
      <c r="AM34" s="345">
        <f t="shared" si="11"/>
        <v>63</v>
      </c>
      <c r="AN34" s="582">
        <f t="shared" si="11"/>
        <v>1</v>
      </c>
      <c r="AO34" s="583"/>
    </row>
    <row r="35" spans="1:41" ht="24.75" customHeight="1" x14ac:dyDescent="0.2">
      <c r="A35" s="960" t="s">
        <v>7</v>
      </c>
      <c r="B35" s="584" t="s">
        <v>265</v>
      </c>
      <c r="C35" s="572">
        <f>[5]大豆生産①!C31</f>
        <v>33</v>
      </c>
      <c r="D35" s="572"/>
      <c r="E35" s="572">
        <v>33</v>
      </c>
      <c r="F35" s="572">
        <v>9</v>
      </c>
      <c r="G35" s="510">
        <v>22</v>
      </c>
      <c r="H35" s="510">
        <v>11</v>
      </c>
      <c r="I35" s="573">
        <v>11</v>
      </c>
      <c r="J35" s="510">
        <v>22</v>
      </c>
      <c r="K35" s="510">
        <v>11</v>
      </c>
      <c r="L35" s="510"/>
      <c r="M35" s="510"/>
      <c r="N35" s="510">
        <v>23</v>
      </c>
      <c r="O35" s="510">
        <v>2</v>
      </c>
      <c r="P35" s="510">
        <v>6</v>
      </c>
      <c r="Q35" s="510"/>
      <c r="R35" s="574"/>
      <c r="S35" s="510"/>
      <c r="T35" s="510"/>
      <c r="U35" s="510"/>
      <c r="V35" s="510">
        <v>11</v>
      </c>
      <c r="W35" s="510"/>
      <c r="X35" s="510"/>
      <c r="Y35" s="510">
        <v>22</v>
      </c>
      <c r="Z35" s="510"/>
      <c r="AA35" s="510">
        <v>11</v>
      </c>
      <c r="AB35" s="510">
        <v>11</v>
      </c>
      <c r="AC35" s="510">
        <v>2</v>
      </c>
      <c r="AD35" s="510"/>
      <c r="AE35" s="510"/>
      <c r="AF35" s="510">
        <v>22</v>
      </c>
      <c r="AG35" s="510">
        <v>11</v>
      </c>
      <c r="AH35" s="510"/>
      <c r="AI35" s="510">
        <v>11</v>
      </c>
      <c r="AJ35" s="575">
        <v>2</v>
      </c>
      <c r="AK35" s="544">
        <v>2</v>
      </c>
      <c r="AL35" s="544">
        <v>1</v>
      </c>
      <c r="AM35" s="544">
        <v>11</v>
      </c>
      <c r="AN35" s="524">
        <v>2</v>
      </c>
      <c r="AO35" s="576"/>
    </row>
    <row r="36" spans="1:41" ht="24.75" customHeight="1" x14ac:dyDescent="0.2">
      <c r="A36" s="967"/>
      <c r="B36" s="584" t="s">
        <v>266</v>
      </c>
      <c r="C36" s="572">
        <f>[5]大豆生産①!C32</f>
        <v>16</v>
      </c>
      <c r="D36" s="572"/>
      <c r="E36" s="417">
        <v>16</v>
      </c>
      <c r="F36" s="417">
        <v>5</v>
      </c>
      <c r="G36" s="475">
        <v>11</v>
      </c>
      <c r="H36" s="475">
        <v>5</v>
      </c>
      <c r="I36" s="475">
        <v>5</v>
      </c>
      <c r="J36" s="510">
        <v>11</v>
      </c>
      <c r="K36" s="475">
        <v>5</v>
      </c>
      <c r="L36" s="475"/>
      <c r="M36" s="475"/>
      <c r="N36" s="475">
        <v>11</v>
      </c>
      <c r="O36" s="475">
        <v>1</v>
      </c>
      <c r="P36" s="475">
        <v>5</v>
      </c>
      <c r="Q36" s="475">
        <v>5</v>
      </c>
      <c r="R36" s="608"/>
      <c r="S36" s="475"/>
      <c r="T36" s="475"/>
      <c r="U36" s="475"/>
      <c r="V36" s="475">
        <v>5</v>
      </c>
      <c r="W36" s="475"/>
      <c r="X36" s="475"/>
      <c r="Y36" s="475">
        <v>11</v>
      </c>
      <c r="Z36" s="475"/>
      <c r="AA36" s="475">
        <v>5</v>
      </c>
      <c r="AB36" s="475">
        <v>5</v>
      </c>
      <c r="AC36" s="475">
        <v>2</v>
      </c>
      <c r="AD36" s="475"/>
      <c r="AE36" s="475"/>
      <c r="AF36" s="475">
        <v>11</v>
      </c>
      <c r="AG36" s="475">
        <v>5</v>
      </c>
      <c r="AH36" s="475"/>
      <c r="AI36" s="475">
        <v>5</v>
      </c>
      <c r="AJ36" s="609"/>
      <c r="AK36" s="546">
        <v>5</v>
      </c>
      <c r="AL36" s="546"/>
      <c r="AM36" s="546">
        <v>5</v>
      </c>
      <c r="AN36" s="508"/>
      <c r="AO36" s="610"/>
    </row>
    <row r="37" spans="1:41" ht="24.75" customHeight="1" thickBot="1" x14ac:dyDescent="0.25">
      <c r="A37" s="967"/>
      <c r="B37" s="621" t="s">
        <v>267</v>
      </c>
      <c r="C37" s="577">
        <f>[5]大豆生産①!C33</f>
        <v>8</v>
      </c>
      <c r="D37" s="577"/>
      <c r="E37" s="577">
        <v>8</v>
      </c>
      <c r="F37" s="577">
        <v>1</v>
      </c>
      <c r="G37" s="431">
        <v>8</v>
      </c>
      <c r="H37" s="431"/>
      <c r="I37" s="431"/>
      <c r="J37" s="431">
        <v>4</v>
      </c>
      <c r="K37" s="431"/>
      <c r="L37" s="431"/>
      <c r="M37" s="431"/>
      <c r="N37" s="431">
        <v>6</v>
      </c>
      <c r="O37" s="431">
        <v>1</v>
      </c>
      <c r="P37" s="431"/>
      <c r="Q37" s="431"/>
      <c r="R37" s="578"/>
      <c r="S37" s="431"/>
      <c r="T37" s="431"/>
      <c r="U37" s="431"/>
      <c r="V37" s="431"/>
      <c r="W37" s="431"/>
      <c r="X37" s="431"/>
      <c r="Y37" s="431">
        <v>8</v>
      </c>
      <c r="Z37" s="431"/>
      <c r="AA37" s="431"/>
      <c r="AB37" s="431"/>
      <c r="AC37" s="431"/>
      <c r="AD37" s="431"/>
      <c r="AE37" s="431"/>
      <c r="AF37" s="431">
        <v>8</v>
      </c>
      <c r="AG37" s="431"/>
      <c r="AH37" s="431"/>
      <c r="AI37" s="431"/>
      <c r="AJ37" s="579"/>
      <c r="AK37" s="555"/>
      <c r="AL37" s="555"/>
      <c r="AM37" s="555"/>
      <c r="AN37" s="511"/>
      <c r="AO37" s="580"/>
    </row>
    <row r="38" spans="1:41" ht="24.75" customHeight="1" thickTop="1" thickBot="1" x14ac:dyDescent="0.25">
      <c r="A38" s="961"/>
      <c r="B38" s="611" t="s">
        <v>263</v>
      </c>
      <c r="C38" s="162">
        <f>[5]大豆生産①!C34</f>
        <v>57</v>
      </c>
      <c r="D38" s="162">
        <f t="shared" ref="D38:AN38" si="12">SUM(D35:D37)</f>
        <v>0</v>
      </c>
      <c r="E38" s="162">
        <f t="shared" si="12"/>
        <v>57</v>
      </c>
      <c r="F38" s="162">
        <f t="shared" si="12"/>
        <v>15</v>
      </c>
      <c r="G38" s="162">
        <f t="shared" si="12"/>
        <v>41</v>
      </c>
      <c r="H38" s="162">
        <f t="shared" si="12"/>
        <v>16</v>
      </c>
      <c r="I38" s="162">
        <f t="shared" si="12"/>
        <v>16</v>
      </c>
      <c r="J38" s="162">
        <f t="shared" si="12"/>
        <v>37</v>
      </c>
      <c r="K38" s="162">
        <f t="shared" si="12"/>
        <v>16</v>
      </c>
      <c r="L38" s="162">
        <f t="shared" si="12"/>
        <v>0</v>
      </c>
      <c r="M38" s="162">
        <f t="shared" si="12"/>
        <v>0</v>
      </c>
      <c r="N38" s="162">
        <f t="shared" si="12"/>
        <v>40</v>
      </c>
      <c r="O38" s="162">
        <f t="shared" si="12"/>
        <v>4</v>
      </c>
      <c r="P38" s="162">
        <f t="shared" si="12"/>
        <v>11</v>
      </c>
      <c r="Q38" s="162">
        <f t="shared" si="12"/>
        <v>5</v>
      </c>
      <c r="R38" s="622">
        <f t="shared" si="12"/>
        <v>0</v>
      </c>
      <c r="S38" s="162">
        <f t="shared" si="12"/>
        <v>0</v>
      </c>
      <c r="T38" s="162">
        <f t="shared" si="12"/>
        <v>0</v>
      </c>
      <c r="U38" s="162">
        <f t="shared" si="12"/>
        <v>0</v>
      </c>
      <c r="V38" s="162">
        <f t="shared" si="12"/>
        <v>16</v>
      </c>
      <c r="W38" s="162">
        <f t="shared" si="12"/>
        <v>0</v>
      </c>
      <c r="X38" s="162">
        <f t="shared" si="12"/>
        <v>0</v>
      </c>
      <c r="Y38" s="162">
        <f t="shared" si="12"/>
        <v>41</v>
      </c>
      <c r="Z38" s="162">
        <f t="shared" si="12"/>
        <v>0</v>
      </c>
      <c r="AA38" s="162">
        <f t="shared" si="12"/>
        <v>16</v>
      </c>
      <c r="AB38" s="162">
        <f t="shared" si="12"/>
        <v>16</v>
      </c>
      <c r="AC38" s="162">
        <f t="shared" si="12"/>
        <v>4</v>
      </c>
      <c r="AD38" s="162">
        <f t="shared" si="12"/>
        <v>0</v>
      </c>
      <c r="AE38" s="162">
        <f t="shared" si="12"/>
        <v>0</v>
      </c>
      <c r="AF38" s="162">
        <f t="shared" si="12"/>
        <v>41</v>
      </c>
      <c r="AG38" s="162">
        <f t="shared" si="12"/>
        <v>16</v>
      </c>
      <c r="AH38" s="162">
        <f t="shared" si="12"/>
        <v>0</v>
      </c>
      <c r="AI38" s="162">
        <f t="shared" si="12"/>
        <v>16</v>
      </c>
      <c r="AJ38" s="162">
        <f t="shared" si="12"/>
        <v>2</v>
      </c>
      <c r="AK38" s="162">
        <f t="shared" si="12"/>
        <v>7</v>
      </c>
      <c r="AL38" s="162">
        <f t="shared" si="12"/>
        <v>1</v>
      </c>
      <c r="AM38" s="162">
        <f t="shared" si="12"/>
        <v>16</v>
      </c>
      <c r="AN38" s="623">
        <f t="shared" si="12"/>
        <v>2</v>
      </c>
      <c r="AO38" s="583"/>
    </row>
    <row r="39" spans="1:41" ht="24.75" customHeight="1" x14ac:dyDescent="0.2">
      <c r="A39" s="960" t="s">
        <v>110</v>
      </c>
      <c r="B39" s="496" t="s">
        <v>268</v>
      </c>
      <c r="C39" s="423">
        <v>36</v>
      </c>
      <c r="D39" s="572">
        <v>18</v>
      </c>
      <c r="E39" s="572">
        <v>30</v>
      </c>
      <c r="F39" s="572">
        <v>4</v>
      </c>
      <c r="G39" s="510">
        <v>31</v>
      </c>
      <c r="H39" s="510">
        <v>5</v>
      </c>
      <c r="I39" s="573">
        <v>30</v>
      </c>
      <c r="J39" s="573">
        <v>36</v>
      </c>
      <c r="K39" s="510">
        <v>3</v>
      </c>
      <c r="L39" s="510"/>
      <c r="M39" s="510"/>
      <c r="N39" s="573">
        <v>15</v>
      </c>
      <c r="O39" s="510">
        <v>10</v>
      </c>
      <c r="P39" s="510">
        <v>5</v>
      </c>
      <c r="Q39" s="510">
        <v>5</v>
      </c>
      <c r="R39" s="574">
        <v>22</v>
      </c>
      <c r="S39" s="510"/>
      <c r="T39" s="510">
        <v>4</v>
      </c>
      <c r="U39" s="510"/>
      <c r="V39" s="510">
        <v>20</v>
      </c>
      <c r="W39" s="510"/>
      <c r="X39" s="510"/>
      <c r="Y39" s="510">
        <v>12</v>
      </c>
      <c r="Z39" s="510">
        <v>13</v>
      </c>
      <c r="AA39" s="510">
        <v>11</v>
      </c>
      <c r="AB39" s="510">
        <v>11</v>
      </c>
      <c r="AC39" s="510">
        <v>4</v>
      </c>
      <c r="AD39" s="510"/>
      <c r="AE39" s="510"/>
      <c r="AF39" s="510">
        <v>28</v>
      </c>
      <c r="AG39" s="510">
        <v>8</v>
      </c>
      <c r="AH39" s="510"/>
      <c r="AI39" s="510"/>
      <c r="AJ39" s="575"/>
      <c r="AK39" s="544"/>
      <c r="AL39" s="544"/>
      <c r="AM39" s="544"/>
      <c r="AN39" s="524"/>
      <c r="AO39" s="576"/>
    </row>
    <row r="40" spans="1:41" ht="24.75" customHeight="1" x14ac:dyDescent="0.2">
      <c r="A40" s="966"/>
      <c r="B40" s="498" t="s">
        <v>269</v>
      </c>
      <c r="C40" s="475">
        <v>6</v>
      </c>
      <c r="D40" s="572"/>
      <c r="E40" s="572">
        <v>6</v>
      </c>
      <c r="F40" s="572"/>
      <c r="G40" s="510">
        <v>6</v>
      </c>
      <c r="H40" s="510"/>
      <c r="I40" s="573">
        <v>6</v>
      </c>
      <c r="J40" s="573">
        <v>6</v>
      </c>
      <c r="K40" s="510"/>
      <c r="L40" s="510"/>
      <c r="M40" s="510"/>
      <c r="N40" s="573">
        <v>3</v>
      </c>
      <c r="O40" s="510"/>
      <c r="P40" s="510"/>
      <c r="Q40" s="510"/>
      <c r="R40" s="574">
        <v>3</v>
      </c>
      <c r="S40" s="510"/>
      <c r="T40" s="510"/>
      <c r="U40" s="510"/>
      <c r="V40" s="510">
        <v>3</v>
      </c>
      <c r="W40" s="510"/>
      <c r="X40" s="510"/>
      <c r="Y40" s="510">
        <v>4</v>
      </c>
      <c r="Z40" s="510">
        <v>2</v>
      </c>
      <c r="AA40" s="510"/>
      <c r="AB40" s="510"/>
      <c r="AC40" s="510"/>
      <c r="AD40" s="510"/>
      <c r="AE40" s="510"/>
      <c r="AF40" s="510">
        <v>6</v>
      </c>
      <c r="AG40" s="510"/>
      <c r="AH40" s="510"/>
      <c r="AI40" s="510"/>
      <c r="AJ40" s="575"/>
      <c r="AK40" s="544"/>
      <c r="AL40" s="544"/>
      <c r="AM40" s="544"/>
      <c r="AN40" s="524"/>
      <c r="AO40" s="576"/>
    </row>
    <row r="41" spans="1:41" ht="24.75" customHeight="1" x14ac:dyDescent="0.2">
      <c r="A41" s="966"/>
      <c r="B41" s="498" t="s">
        <v>270</v>
      </c>
      <c r="C41" s="475">
        <v>5</v>
      </c>
      <c r="D41" s="572"/>
      <c r="E41" s="572">
        <v>5</v>
      </c>
      <c r="F41" s="572"/>
      <c r="G41" s="510">
        <v>5</v>
      </c>
      <c r="H41" s="510"/>
      <c r="I41" s="573">
        <v>5</v>
      </c>
      <c r="J41" s="573">
        <v>5</v>
      </c>
      <c r="K41" s="510"/>
      <c r="L41" s="510"/>
      <c r="M41" s="510"/>
      <c r="N41" s="573">
        <v>2</v>
      </c>
      <c r="O41" s="510"/>
      <c r="P41" s="510"/>
      <c r="Q41" s="510"/>
      <c r="R41" s="574">
        <v>2</v>
      </c>
      <c r="S41" s="510"/>
      <c r="T41" s="510"/>
      <c r="U41" s="510"/>
      <c r="V41" s="510">
        <v>2</v>
      </c>
      <c r="W41" s="510"/>
      <c r="X41" s="510"/>
      <c r="Y41" s="510">
        <v>4</v>
      </c>
      <c r="Z41" s="510">
        <v>1</v>
      </c>
      <c r="AA41" s="510"/>
      <c r="AB41" s="510"/>
      <c r="AC41" s="510"/>
      <c r="AD41" s="510"/>
      <c r="AE41" s="510"/>
      <c r="AF41" s="510">
        <v>5</v>
      </c>
      <c r="AG41" s="510"/>
      <c r="AH41" s="510"/>
      <c r="AI41" s="510"/>
      <c r="AJ41" s="575"/>
      <c r="AK41" s="544"/>
      <c r="AL41" s="544"/>
      <c r="AM41" s="544"/>
      <c r="AN41" s="524"/>
      <c r="AO41" s="576"/>
    </row>
    <row r="42" spans="1:41" ht="24.75" customHeight="1" x14ac:dyDescent="0.2">
      <c r="A42" s="966"/>
      <c r="B42" s="498" t="s">
        <v>271</v>
      </c>
      <c r="C42" s="475">
        <v>13</v>
      </c>
      <c r="D42" s="572">
        <v>1</v>
      </c>
      <c r="E42" s="572">
        <v>12</v>
      </c>
      <c r="F42" s="572">
        <v>1</v>
      </c>
      <c r="G42" s="510">
        <v>13</v>
      </c>
      <c r="H42" s="510"/>
      <c r="I42" s="573">
        <v>13</v>
      </c>
      <c r="J42" s="573">
        <v>13</v>
      </c>
      <c r="K42" s="510">
        <v>1</v>
      </c>
      <c r="L42" s="510"/>
      <c r="M42" s="510"/>
      <c r="N42" s="573">
        <v>6</v>
      </c>
      <c r="O42" s="510">
        <v>1</v>
      </c>
      <c r="P42" s="510"/>
      <c r="Q42" s="510"/>
      <c r="R42" s="574">
        <v>7</v>
      </c>
      <c r="S42" s="510"/>
      <c r="T42" s="510"/>
      <c r="U42" s="510"/>
      <c r="V42" s="510">
        <v>7</v>
      </c>
      <c r="W42" s="510"/>
      <c r="X42" s="510"/>
      <c r="Y42" s="510">
        <v>6</v>
      </c>
      <c r="Z42" s="510">
        <v>6</v>
      </c>
      <c r="AA42" s="510">
        <v>1</v>
      </c>
      <c r="AB42" s="510">
        <v>1</v>
      </c>
      <c r="AC42" s="510">
        <v>1</v>
      </c>
      <c r="AD42" s="510"/>
      <c r="AE42" s="510"/>
      <c r="AF42" s="510">
        <v>11</v>
      </c>
      <c r="AG42" s="510">
        <v>2</v>
      </c>
      <c r="AH42" s="510"/>
      <c r="AI42" s="510"/>
      <c r="AJ42" s="575"/>
      <c r="AK42" s="544"/>
      <c r="AL42" s="544"/>
      <c r="AM42" s="544"/>
      <c r="AN42" s="524"/>
      <c r="AO42" s="576"/>
    </row>
    <row r="43" spans="1:41" ht="24.75" customHeight="1" x14ac:dyDescent="0.2">
      <c r="A43" s="966"/>
      <c r="B43" s="498" t="s">
        <v>272</v>
      </c>
      <c r="C43" s="475">
        <v>8</v>
      </c>
      <c r="D43" s="572">
        <v>1</v>
      </c>
      <c r="E43" s="572">
        <v>8</v>
      </c>
      <c r="F43" s="572"/>
      <c r="G43" s="510">
        <v>8</v>
      </c>
      <c r="H43" s="510"/>
      <c r="I43" s="573">
        <v>8</v>
      </c>
      <c r="J43" s="573">
        <v>8</v>
      </c>
      <c r="K43" s="510">
        <v>1</v>
      </c>
      <c r="L43" s="510"/>
      <c r="M43" s="510"/>
      <c r="N43" s="573">
        <v>4</v>
      </c>
      <c r="O43" s="510">
        <v>1</v>
      </c>
      <c r="P43" s="510"/>
      <c r="Q43" s="510"/>
      <c r="R43" s="574">
        <v>4</v>
      </c>
      <c r="S43" s="510"/>
      <c r="T43" s="510">
        <v>2</v>
      </c>
      <c r="U43" s="510"/>
      <c r="V43" s="510">
        <v>3</v>
      </c>
      <c r="W43" s="510"/>
      <c r="X43" s="510"/>
      <c r="Y43" s="510">
        <v>6</v>
      </c>
      <c r="Z43" s="510"/>
      <c r="AA43" s="510">
        <v>2</v>
      </c>
      <c r="AB43" s="510">
        <v>2</v>
      </c>
      <c r="AC43" s="510">
        <v>1</v>
      </c>
      <c r="AD43" s="510"/>
      <c r="AE43" s="510"/>
      <c r="AF43" s="510">
        <v>7</v>
      </c>
      <c r="AG43" s="510">
        <v>1</v>
      </c>
      <c r="AH43" s="510"/>
      <c r="AI43" s="510"/>
      <c r="AJ43" s="575"/>
      <c r="AK43" s="544"/>
      <c r="AL43" s="544"/>
      <c r="AM43" s="544"/>
      <c r="AN43" s="524"/>
      <c r="AO43" s="576"/>
    </row>
    <row r="44" spans="1:41" ht="24.75" customHeight="1" x14ac:dyDescent="0.2">
      <c r="A44" s="966"/>
      <c r="B44" s="498" t="s">
        <v>273</v>
      </c>
      <c r="C44" s="475">
        <v>6</v>
      </c>
      <c r="D44" s="572"/>
      <c r="E44" s="417">
        <v>6</v>
      </c>
      <c r="F44" s="417"/>
      <c r="G44" s="475">
        <v>6</v>
      </c>
      <c r="H44" s="475"/>
      <c r="I44" s="475">
        <v>6</v>
      </c>
      <c r="J44" s="475">
        <v>6</v>
      </c>
      <c r="K44" s="475"/>
      <c r="L44" s="475"/>
      <c r="M44" s="475"/>
      <c r="N44" s="475">
        <v>3</v>
      </c>
      <c r="O44" s="475"/>
      <c r="P44" s="475"/>
      <c r="Q44" s="475"/>
      <c r="R44" s="608">
        <v>3</v>
      </c>
      <c r="S44" s="475"/>
      <c r="T44" s="475"/>
      <c r="U44" s="475"/>
      <c r="V44" s="475">
        <v>3</v>
      </c>
      <c r="W44" s="475"/>
      <c r="X44" s="475"/>
      <c r="Y44" s="475">
        <v>3</v>
      </c>
      <c r="Z44" s="475"/>
      <c r="AA44" s="475">
        <v>3</v>
      </c>
      <c r="AB44" s="475">
        <v>3</v>
      </c>
      <c r="AC44" s="475">
        <v>1</v>
      </c>
      <c r="AD44" s="475"/>
      <c r="AE44" s="475"/>
      <c r="AF44" s="475">
        <v>6</v>
      </c>
      <c r="AG44" s="475"/>
      <c r="AH44" s="475"/>
      <c r="AI44" s="475"/>
      <c r="AJ44" s="609"/>
      <c r="AK44" s="546"/>
      <c r="AL44" s="546"/>
      <c r="AM44" s="546"/>
      <c r="AN44" s="508"/>
      <c r="AO44" s="610"/>
    </row>
    <row r="45" spans="1:41" ht="24.75" customHeight="1" x14ac:dyDescent="0.2">
      <c r="A45" s="967"/>
      <c r="B45" s="498" t="s">
        <v>274</v>
      </c>
      <c r="C45" s="475">
        <v>4</v>
      </c>
      <c r="D45" s="572"/>
      <c r="E45" s="417">
        <v>4</v>
      </c>
      <c r="F45" s="417"/>
      <c r="G45" s="475">
        <v>4</v>
      </c>
      <c r="H45" s="475"/>
      <c r="I45" s="475">
        <v>4</v>
      </c>
      <c r="J45" s="475">
        <v>4</v>
      </c>
      <c r="K45" s="475"/>
      <c r="L45" s="475"/>
      <c r="M45" s="475"/>
      <c r="N45" s="475">
        <v>2</v>
      </c>
      <c r="O45" s="475"/>
      <c r="P45" s="475"/>
      <c r="Q45" s="475"/>
      <c r="R45" s="608">
        <v>2</v>
      </c>
      <c r="S45" s="475"/>
      <c r="T45" s="475"/>
      <c r="U45" s="475"/>
      <c r="V45" s="475">
        <v>2</v>
      </c>
      <c r="W45" s="475"/>
      <c r="X45" s="475"/>
      <c r="Y45" s="475">
        <v>2</v>
      </c>
      <c r="Z45" s="475">
        <v>1</v>
      </c>
      <c r="AA45" s="475">
        <v>1</v>
      </c>
      <c r="AB45" s="475">
        <v>1</v>
      </c>
      <c r="AC45" s="475"/>
      <c r="AD45" s="475"/>
      <c r="AE45" s="475"/>
      <c r="AF45" s="475">
        <v>4</v>
      </c>
      <c r="AG45" s="475"/>
      <c r="AH45" s="475"/>
      <c r="AI45" s="475"/>
      <c r="AJ45" s="609"/>
      <c r="AK45" s="546"/>
      <c r="AL45" s="546"/>
      <c r="AM45" s="546"/>
      <c r="AN45" s="508"/>
      <c r="AO45" s="610"/>
    </row>
    <row r="46" spans="1:41" ht="24.75" customHeight="1" thickBot="1" x14ac:dyDescent="0.25">
      <c r="A46" s="967"/>
      <c r="B46" s="624" t="s">
        <v>275</v>
      </c>
      <c r="C46" s="431">
        <v>10</v>
      </c>
      <c r="D46" s="577"/>
      <c r="E46" s="577">
        <v>4</v>
      </c>
      <c r="F46" s="577">
        <v>1</v>
      </c>
      <c r="G46" s="577">
        <v>10</v>
      </c>
      <c r="H46" s="577"/>
      <c r="I46" s="577">
        <v>3</v>
      </c>
      <c r="J46" s="577">
        <v>10</v>
      </c>
      <c r="K46" s="577">
        <v>0</v>
      </c>
      <c r="L46" s="577"/>
      <c r="M46" s="577"/>
      <c r="N46" s="577">
        <v>0</v>
      </c>
      <c r="O46" s="577"/>
      <c r="P46" s="577"/>
      <c r="Q46" s="577"/>
      <c r="R46" s="625">
        <v>3</v>
      </c>
      <c r="S46" s="577"/>
      <c r="T46" s="577"/>
      <c r="U46" s="577"/>
      <c r="V46" s="577">
        <v>3</v>
      </c>
      <c r="W46" s="577"/>
      <c r="X46" s="577"/>
      <c r="Y46" s="577">
        <v>1</v>
      </c>
      <c r="Z46" s="577"/>
      <c r="AA46" s="577">
        <v>9</v>
      </c>
      <c r="AB46" s="577">
        <v>9</v>
      </c>
      <c r="AC46" s="577">
        <v>1</v>
      </c>
      <c r="AD46" s="577"/>
      <c r="AE46" s="577"/>
      <c r="AF46" s="577">
        <v>10</v>
      </c>
      <c r="AG46" s="577"/>
      <c r="AH46" s="577"/>
      <c r="AI46" s="577"/>
      <c r="AJ46" s="577"/>
      <c r="AK46" s="577"/>
      <c r="AL46" s="577"/>
      <c r="AM46" s="577"/>
      <c r="AN46" s="626"/>
      <c r="AO46" s="580"/>
    </row>
    <row r="47" spans="1:41" ht="24.75" customHeight="1" thickTop="1" thickBot="1" x14ac:dyDescent="0.25">
      <c r="A47" s="961"/>
      <c r="B47" s="611" t="s">
        <v>263</v>
      </c>
      <c r="C47" s="162">
        <v>88</v>
      </c>
      <c r="D47" s="345">
        <v>20</v>
      </c>
      <c r="E47" s="345">
        <v>75</v>
      </c>
      <c r="F47" s="345">
        <v>6</v>
      </c>
      <c r="G47" s="345">
        <v>83</v>
      </c>
      <c r="H47" s="345">
        <v>5</v>
      </c>
      <c r="I47" s="345">
        <v>75</v>
      </c>
      <c r="J47" s="345">
        <v>88</v>
      </c>
      <c r="K47" s="345">
        <v>5</v>
      </c>
      <c r="L47" s="345">
        <v>0</v>
      </c>
      <c r="M47" s="345">
        <v>0</v>
      </c>
      <c r="N47" s="345">
        <v>35</v>
      </c>
      <c r="O47" s="345">
        <v>12</v>
      </c>
      <c r="P47" s="345">
        <v>5</v>
      </c>
      <c r="Q47" s="345">
        <v>5</v>
      </c>
      <c r="R47" s="581">
        <v>46</v>
      </c>
      <c r="S47" s="345">
        <v>0</v>
      </c>
      <c r="T47" s="345">
        <v>6</v>
      </c>
      <c r="U47" s="345">
        <v>0</v>
      </c>
      <c r="V47" s="345">
        <v>43</v>
      </c>
      <c r="W47" s="345">
        <v>0</v>
      </c>
      <c r="X47" s="345">
        <v>0</v>
      </c>
      <c r="Y47" s="345">
        <v>38</v>
      </c>
      <c r="Z47" s="345">
        <v>23</v>
      </c>
      <c r="AA47" s="345">
        <v>27</v>
      </c>
      <c r="AB47" s="345">
        <v>27</v>
      </c>
      <c r="AC47" s="345">
        <v>8</v>
      </c>
      <c r="AD47" s="345">
        <v>0</v>
      </c>
      <c r="AE47" s="345">
        <v>0</v>
      </c>
      <c r="AF47" s="345">
        <v>77</v>
      </c>
      <c r="AG47" s="345">
        <v>11</v>
      </c>
      <c r="AH47" s="627">
        <v>0</v>
      </c>
      <c r="AI47" s="627">
        <v>0</v>
      </c>
      <c r="AJ47" s="627">
        <v>0</v>
      </c>
      <c r="AK47" s="345">
        <v>0</v>
      </c>
      <c r="AL47" s="345">
        <v>0</v>
      </c>
      <c r="AM47" s="345">
        <v>0</v>
      </c>
      <c r="AN47" s="628">
        <v>0</v>
      </c>
      <c r="AO47" s="629"/>
    </row>
    <row r="48" spans="1:41" ht="24.75" customHeight="1" x14ac:dyDescent="0.2">
      <c r="A48" s="841" t="s">
        <v>134</v>
      </c>
      <c r="B48" s="422" t="s">
        <v>276</v>
      </c>
      <c r="C48" s="505">
        <f>[6]大豆生産①すみ!C44</f>
        <v>69</v>
      </c>
      <c r="D48" s="572">
        <v>19</v>
      </c>
      <c r="E48" s="572">
        <v>20</v>
      </c>
      <c r="F48" s="572">
        <v>10</v>
      </c>
      <c r="G48" s="510"/>
      <c r="H48" s="510">
        <v>69</v>
      </c>
      <c r="I48" s="630"/>
      <c r="J48" s="510">
        <v>69</v>
      </c>
      <c r="K48" s="510">
        <v>30</v>
      </c>
      <c r="L48" s="510"/>
      <c r="M48" s="510"/>
      <c r="N48" s="510">
        <v>20</v>
      </c>
      <c r="O48" s="510">
        <v>20</v>
      </c>
      <c r="P48" s="510">
        <v>20</v>
      </c>
      <c r="Q48" s="510"/>
      <c r="R48" s="574">
        <v>37</v>
      </c>
      <c r="S48" s="510"/>
      <c r="T48" s="510">
        <v>37</v>
      </c>
      <c r="U48" s="510"/>
      <c r="V48" s="510"/>
      <c r="W48" s="510"/>
      <c r="X48" s="510"/>
      <c r="Y48" s="510">
        <v>9</v>
      </c>
      <c r="Z48" s="510"/>
      <c r="AA48" s="510">
        <v>60</v>
      </c>
      <c r="AB48" s="510">
        <v>60</v>
      </c>
      <c r="AC48" s="510">
        <v>1</v>
      </c>
      <c r="AD48" s="510"/>
      <c r="AE48" s="510"/>
      <c r="AF48" s="510">
        <v>10</v>
      </c>
      <c r="AG48" s="510">
        <v>59</v>
      </c>
      <c r="AH48" s="510"/>
      <c r="AI48" s="510"/>
      <c r="AJ48" s="575">
        <v>3</v>
      </c>
      <c r="AK48" s="544"/>
      <c r="AL48" s="544"/>
      <c r="AM48" s="544">
        <v>20</v>
      </c>
      <c r="AN48" s="524">
        <v>2</v>
      </c>
      <c r="AO48" s="631"/>
    </row>
    <row r="49" spans="1:41" ht="24.75" customHeight="1" x14ac:dyDescent="0.2">
      <c r="A49" s="847"/>
      <c r="B49" s="452" t="s">
        <v>277</v>
      </c>
      <c r="C49" s="475">
        <f>[6]大豆生産①すみ!C45</f>
        <v>18</v>
      </c>
      <c r="D49" s="572"/>
      <c r="E49" s="572"/>
      <c r="F49" s="572"/>
      <c r="G49" s="510"/>
      <c r="H49" s="510">
        <v>18</v>
      </c>
      <c r="I49" s="632"/>
      <c r="J49" s="510">
        <v>18</v>
      </c>
      <c r="K49" s="475"/>
      <c r="L49" s="475"/>
      <c r="M49" s="475"/>
      <c r="N49" s="510"/>
      <c r="O49" s="510"/>
      <c r="P49" s="475"/>
      <c r="Q49" s="475"/>
      <c r="R49" s="574"/>
      <c r="S49" s="510"/>
      <c r="T49" s="475"/>
      <c r="U49" s="510"/>
      <c r="V49" s="475"/>
      <c r="W49" s="475"/>
      <c r="X49" s="475"/>
      <c r="Y49" s="510">
        <v>2</v>
      </c>
      <c r="Z49" s="510"/>
      <c r="AA49" s="510">
        <v>16</v>
      </c>
      <c r="AB49" s="475">
        <v>16</v>
      </c>
      <c r="AC49" s="475">
        <v>1</v>
      </c>
      <c r="AD49" s="475"/>
      <c r="AE49" s="475"/>
      <c r="AF49" s="510">
        <v>2</v>
      </c>
      <c r="AG49" s="510">
        <v>16</v>
      </c>
      <c r="AH49" s="510"/>
      <c r="AI49" s="510"/>
      <c r="AJ49" s="575">
        <v>1</v>
      </c>
      <c r="AK49" s="546">
        <v>5</v>
      </c>
      <c r="AL49" s="546">
        <v>1</v>
      </c>
      <c r="AM49" s="546">
        <v>15</v>
      </c>
      <c r="AN49" s="508">
        <v>1</v>
      </c>
      <c r="AO49" s="610"/>
    </row>
    <row r="50" spans="1:41" ht="24.75" customHeight="1" x14ac:dyDescent="0.2">
      <c r="A50" s="847"/>
      <c r="B50" s="452" t="s">
        <v>278</v>
      </c>
      <c r="C50" s="475">
        <f>[6]大豆生産①すみ!C46</f>
        <v>15</v>
      </c>
      <c r="D50" s="572"/>
      <c r="E50" s="572"/>
      <c r="F50" s="572"/>
      <c r="G50" s="510"/>
      <c r="H50" s="510">
        <v>15</v>
      </c>
      <c r="I50" s="632"/>
      <c r="J50" s="510">
        <v>15</v>
      </c>
      <c r="K50" s="475">
        <v>6</v>
      </c>
      <c r="L50" s="475"/>
      <c r="M50" s="475"/>
      <c r="N50" s="510"/>
      <c r="O50" s="510"/>
      <c r="P50" s="475"/>
      <c r="Q50" s="475"/>
      <c r="R50" s="574">
        <v>15</v>
      </c>
      <c r="S50" s="510"/>
      <c r="T50" s="475">
        <v>15</v>
      </c>
      <c r="U50" s="510"/>
      <c r="V50" s="475"/>
      <c r="W50" s="475"/>
      <c r="X50" s="475"/>
      <c r="Y50" s="510">
        <v>2</v>
      </c>
      <c r="Z50" s="510"/>
      <c r="AA50" s="510">
        <v>13</v>
      </c>
      <c r="AB50" s="475">
        <v>13</v>
      </c>
      <c r="AC50" s="475">
        <v>1</v>
      </c>
      <c r="AD50" s="475"/>
      <c r="AE50" s="475"/>
      <c r="AF50" s="510">
        <v>2</v>
      </c>
      <c r="AG50" s="510">
        <v>13</v>
      </c>
      <c r="AH50" s="510"/>
      <c r="AI50" s="510"/>
      <c r="AJ50" s="575">
        <v>2</v>
      </c>
      <c r="AK50" s="546"/>
      <c r="AL50" s="546"/>
      <c r="AM50" s="546">
        <v>10</v>
      </c>
      <c r="AN50" s="508">
        <v>1</v>
      </c>
      <c r="AO50" s="610"/>
    </row>
    <row r="51" spans="1:41" ht="24.75" customHeight="1" x14ac:dyDescent="0.2">
      <c r="A51" s="847"/>
      <c r="B51" s="452" t="s">
        <v>279</v>
      </c>
      <c r="C51" s="475">
        <f>[6]大豆生産①すみ!C47</f>
        <v>3</v>
      </c>
      <c r="D51" s="572"/>
      <c r="E51" s="572"/>
      <c r="F51" s="572"/>
      <c r="G51" s="510"/>
      <c r="H51" s="510">
        <v>3</v>
      </c>
      <c r="I51" s="632"/>
      <c r="J51" s="510">
        <v>3</v>
      </c>
      <c r="K51" s="475">
        <v>2</v>
      </c>
      <c r="L51" s="475"/>
      <c r="M51" s="475"/>
      <c r="N51" s="510"/>
      <c r="O51" s="510"/>
      <c r="P51" s="475"/>
      <c r="Q51" s="475"/>
      <c r="R51" s="574">
        <v>3</v>
      </c>
      <c r="S51" s="510"/>
      <c r="T51" s="475">
        <v>3</v>
      </c>
      <c r="U51" s="510"/>
      <c r="V51" s="475"/>
      <c r="W51" s="475"/>
      <c r="X51" s="475"/>
      <c r="Y51" s="510"/>
      <c r="Z51" s="510"/>
      <c r="AA51" s="510">
        <v>3</v>
      </c>
      <c r="AB51" s="475">
        <v>3</v>
      </c>
      <c r="AC51" s="475"/>
      <c r="AD51" s="475"/>
      <c r="AE51" s="475"/>
      <c r="AF51" s="510"/>
      <c r="AG51" s="510">
        <v>3</v>
      </c>
      <c r="AH51" s="510"/>
      <c r="AI51" s="510"/>
      <c r="AJ51" s="575"/>
      <c r="AK51" s="546"/>
      <c r="AL51" s="546"/>
      <c r="AM51" s="546">
        <v>3</v>
      </c>
      <c r="AN51" s="508"/>
      <c r="AO51" s="610"/>
    </row>
    <row r="52" spans="1:41" ht="24.75" customHeight="1" x14ac:dyDescent="0.2">
      <c r="A52" s="847"/>
      <c r="B52" s="452" t="s">
        <v>280</v>
      </c>
      <c r="C52" s="475">
        <f>[6]大豆生産①すみ!C48</f>
        <v>60</v>
      </c>
      <c r="D52" s="572">
        <v>30</v>
      </c>
      <c r="E52" s="417"/>
      <c r="F52" s="417"/>
      <c r="G52" s="475"/>
      <c r="H52" s="475">
        <v>60</v>
      </c>
      <c r="I52" s="475"/>
      <c r="J52" s="510">
        <v>60</v>
      </c>
      <c r="K52" s="475">
        <v>30</v>
      </c>
      <c r="L52" s="475"/>
      <c r="M52" s="475"/>
      <c r="N52" s="475">
        <v>22</v>
      </c>
      <c r="O52" s="475">
        <v>22</v>
      </c>
      <c r="P52" s="475">
        <v>22</v>
      </c>
      <c r="Q52" s="475">
        <v>22</v>
      </c>
      <c r="R52" s="608"/>
      <c r="S52" s="475"/>
      <c r="T52" s="475"/>
      <c r="U52" s="475"/>
      <c r="V52" s="475"/>
      <c r="W52" s="475"/>
      <c r="X52" s="475"/>
      <c r="Y52" s="475"/>
      <c r="Z52" s="475"/>
      <c r="AA52" s="475">
        <v>60</v>
      </c>
      <c r="AB52" s="475">
        <v>60</v>
      </c>
      <c r="AC52" s="475">
        <v>1</v>
      </c>
      <c r="AD52" s="475"/>
      <c r="AE52" s="475"/>
      <c r="AF52" s="475">
        <v>14</v>
      </c>
      <c r="AG52" s="475">
        <v>46</v>
      </c>
      <c r="AH52" s="475"/>
      <c r="AI52" s="475"/>
      <c r="AJ52" s="609">
        <v>3</v>
      </c>
      <c r="AK52" s="546"/>
      <c r="AL52" s="546"/>
      <c r="AM52" s="546">
        <v>35</v>
      </c>
      <c r="AN52" s="508">
        <v>1</v>
      </c>
      <c r="AO52" s="131"/>
    </row>
    <row r="53" spans="1:41" ht="24.75" customHeight="1" x14ac:dyDescent="0.2">
      <c r="A53" s="847"/>
      <c r="B53" s="452" t="s">
        <v>281</v>
      </c>
      <c r="C53" s="475">
        <f>[6]大豆生産①すみ!C49</f>
        <v>11</v>
      </c>
      <c r="D53" s="572"/>
      <c r="E53" s="417"/>
      <c r="F53" s="417"/>
      <c r="G53" s="475">
        <v>1</v>
      </c>
      <c r="H53" s="475">
        <v>10</v>
      </c>
      <c r="I53" s="475"/>
      <c r="J53" s="510">
        <v>11</v>
      </c>
      <c r="K53" s="475"/>
      <c r="L53" s="475"/>
      <c r="M53" s="475"/>
      <c r="N53" s="475"/>
      <c r="O53" s="475"/>
      <c r="P53" s="475"/>
      <c r="Q53" s="475"/>
      <c r="R53" s="608"/>
      <c r="S53" s="475"/>
      <c r="T53" s="475"/>
      <c r="U53" s="475"/>
      <c r="V53" s="475"/>
      <c r="W53" s="475"/>
      <c r="X53" s="475"/>
      <c r="Y53" s="475">
        <v>5</v>
      </c>
      <c r="Z53" s="475"/>
      <c r="AA53" s="475">
        <v>6</v>
      </c>
      <c r="AB53" s="475">
        <v>6</v>
      </c>
      <c r="AC53" s="475"/>
      <c r="AD53" s="475"/>
      <c r="AE53" s="475"/>
      <c r="AF53" s="475">
        <v>5</v>
      </c>
      <c r="AG53" s="475">
        <v>6</v>
      </c>
      <c r="AH53" s="475"/>
      <c r="AI53" s="475"/>
      <c r="AJ53" s="609"/>
      <c r="AK53" s="546"/>
      <c r="AL53" s="546"/>
      <c r="AM53" s="546"/>
      <c r="AN53" s="508"/>
      <c r="AO53" s="610"/>
    </row>
    <row r="54" spans="1:41" ht="24.75" customHeight="1" x14ac:dyDescent="0.2">
      <c r="A54" s="847"/>
      <c r="B54" s="509" t="s">
        <v>282</v>
      </c>
      <c r="C54" s="510">
        <f>[6]大豆生産①すみ!C50</f>
        <v>7</v>
      </c>
      <c r="D54" s="572"/>
      <c r="E54" s="417"/>
      <c r="F54" s="417"/>
      <c r="G54" s="475"/>
      <c r="H54" s="475">
        <v>7</v>
      </c>
      <c r="I54" s="475"/>
      <c r="J54" s="510">
        <v>7</v>
      </c>
      <c r="K54" s="475"/>
      <c r="L54" s="475"/>
      <c r="M54" s="475"/>
      <c r="N54" s="475"/>
      <c r="O54" s="475"/>
      <c r="P54" s="475"/>
      <c r="Q54" s="475"/>
      <c r="R54" s="608"/>
      <c r="S54" s="475"/>
      <c r="T54" s="475"/>
      <c r="U54" s="475"/>
      <c r="V54" s="475"/>
      <c r="W54" s="475"/>
      <c r="X54" s="475"/>
      <c r="Y54" s="475"/>
      <c r="Z54" s="475"/>
      <c r="AA54" s="475">
        <v>7</v>
      </c>
      <c r="AB54" s="475">
        <v>7</v>
      </c>
      <c r="AC54" s="475"/>
      <c r="AD54" s="475"/>
      <c r="AE54" s="475"/>
      <c r="AF54" s="475"/>
      <c r="AG54" s="475">
        <v>7</v>
      </c>
      <c r="AH54" s="475"/>
      <c r="AI54" s="475"/>
      <c r="AJ54" s="609"/>
      <c r="AK54" s="546"/>
      <c r="AL54" s="546"/>
      <c r="AM54" s="546"/>
      <c r="AN54" s="508"/>
      <c r="AO54" s="610"/>
    </row>
    <row r="55" spans="1:41" ht="24.75" customHeight="1" x14ac:dyDescent="0.2">
      <c r="A55" s="847"/>
      <c r="B55" s="452" t="s">
        <v>283</v>
      </c>
      <c r="C55" s="475">
        <f>[6]大豆生産①すみ!C51</f>
        <v>5</v>
      </c>
      <c r="D55" s="572"/>
      <c r="E55" s="417"/>
      <c r="F55" s="417"/>
      <c r="G55" s="475">
        <v>1</v>
      </c>
      <c r="H55" s="475">
        <v>4</v>
      </c>
      <c r="I55" s="475"/>
      <c r="J55" s="510">
        <v>5</v>
      </c>
      <c r="K55" s="475"/>
      <c r="L55" s="475"/>
      <c r="M55" s="475"/>
      <c r="N55" s="475"/>
      <c r="O55" s="475"/>
      <c r="P55" s="475"/>
      <c r="Q55" s="475"/>
      <c r="R55" s="608"/>
      <c r="S55" s="475"/>
      <c r="T55" s="475"/>
      <c r="U55" s="475"/>
      <c r="V55" s="475"/>
      <c r="W55" s="475"/>
      <c r="X55" s="475"/>
      <c r="Y55" s="475">
        <v>5</v>
      </c>
      <c r="Z55" s="475"/>
      <c r="AA55" s="475"/>
      <c r="AB55" s="475"/>
      <c r="AC55" s="475"/>
      <c r="AD55" s="475"/>
      <c r="AE55" s="475"/>
      <c r="AF55" s="475">
        <v>5</v>
      </c>
      <c r="AG55" s="475"/>
      <c r="AH55" s="475"/>
      <c r="AI55" s="475"/>
      <c r="AJ55" s="609"/>
      <c r="AK55" s="546"/>
      <c r="AL55" s="546"/>
      <c r="AM55" s="546"/>
      <c r="AN55" s="508"/>
      <c r="AO55" s="610"/>
    </row>
    <row r="56" spans="1:41" ht="24.75" customHeight="1" thickBot="1" x14ac:dyDescent="0.25">
      <c r="A56" s="847"/>
      <c r="B56" s="430" t="s">
        <v>284</v>
      </c>
      <c r="C56" s="431">
        <f>[6]大豆生産①すみ!C52</f>
        <v>17</v>
      </c>
      <c r="D56" s="577"/>
      <c r="E56" s="577"/>
      <c r="F56" s="577"/>
      <c r="G56" s="577">
        <v>6</v>
      </c>
      <c r="H56" s="577">
        <v>11</v>
      </c>
      <c r="I56" s="577"/>
      <c r="J56" s="577">
        <v>17</v>
      </c>
      <c r="K56" s="577"/>
      <c r="L56" s="577"/>
      <c r="M56" s="577"/>
      <c r="N56" s="577"/>
      <c r="O56" s="577"/>
      <c r="P56" s="577"/>
      <c r="Q56" s="577"/>
      <c r="R56" s="625"/>
      <c r="S56" s="577"/>
      <c r="T56" s="577"/>
      <c r="U56" s="577"/>
      <c r="V56" s="577"/>
      <c r="W56" s="577"/>
      <c r="X56" s="577"/>
      <c r="Y56" s="577">
        <v>10</v>
      </c>
      <c r="Z56" s="577"/>
      <c r="AA56" s="577">
        <v>7</v>
      </c>
      <c r="AB56" s="577">
        <v>7</v>
      </c>
      <c r="AC56" s="577">
        <v>1</v>
      </c>
      <c r="AD56" s="577"/>
      <c r="AE56" s="577"/>
      <c r="AF56" s="577">
        <v>17</v>
      </c>
      <c r="AG56" s="577"/>
      <c r="AH56" s="577"/>
      <c r="AI56" s="577"/>
      <c r="AJ56" s="577">
        <v>1</v>
      </c>
      <c r="AK56" s="633"/>
      <c r="AL56" s="633"/>
      <c r="AM56" s="633">
        <v>17</v>
      </c>
      <c r="AN56" s="626">
        <v>1</v>
      </c>
      <c r="AO56" s="580"/>
    </row>
    <row r="57" spans="1:41" ht="24.75" customHeight="1" thickTop="1" thickBot="1" x14ac:dyDescent="0.25">
      <c r="A57" s="844"/>
      <c r="B57" s="438" t="s">
        <v>263</v>
      </c>
      <c r="C57" s="162">
        <f>[6]大豆生産①すみ!C53</f>
        <v>205</v>
      </c>
      <c r="D57" s="345">
        <f t="shared" ref="D57:AN57" si="13">SUM(D48:D56)</f>
        <v>49</v>
      </c>
      <c r="E57" s="345">
        <f t="shared" si="13"/>
        <v>20</v>
      </c>
      <c r="F57" s="345">
        <f t="shared" si="13"/>
        <v>10</v>
      </c>
      <c r="G57" s="345">
        <f t="shared" si="13"/>
        <v>8</v>
      </c>
      <c r="H57" s="345">
        <f t="shared" si="13"/>
        <v>197</v>
      </c>
      <c r="I57" s="345">
        <f t="shared" si="13"/>
        <v>0</v>
      </c>
      <c r="J57" s="345">
        <f t="shared" si="13"/>
        <v>205</v>
      </c>
      <c r="K57" s="345">
        <f t="shared" si="13"/>
        <v>68</v>
      </c>
      <c r="L57" s="345">
        <f t="shared" si="13"/>
        <v>0</v>
      </c>
      <c r="M57" s="345">
        <f t="shared" si="13"/>
        <v>0</v>
      </c>
      <c r="N57" s="345">
        <f t="shared" si="13"/>
        <v>42</v>
      </c>
      <c r="O57" s="345">
        <f t="shared" si="13"/>
        <v>42</v>
      </c>
      <c r="P57" s="345">
        <f t="shared" si="13"/>
        <v>42</v>
      </c>
      <c r="Q57" s="345">
        <f t="shared" si="13"/>
        <v>22</v>
      </c>
      <c r="R57" s="581">
        <f t="shared" si="13"/>
        <v>55</v>
      </c>
      <c r="S57" s="345">
        <f t="shared" si="13"/>
        <v>0</v>
      </c>
      <c r="T57" s="345">
        <f t="shared" si="13"/>
        <v>55</v>
      </c>
      <c r="U57" s="345">
        <f t="shared" si="13"/>
        <v>0</v>
      </c>
      <c r="V57" s="345">
        <f t="shared" si="13"/>
        <v>0</v>
      </c>
      <c r="W57" s="345">
        <f t="shared" si="13"/>
        <v>0</v>
      </c>
      <c r="X57" s="345">
        <f t="shared" si="13"/>
        <v>0</v>
      </c>
      <c r="Y57" s="345">
        <f t="shared" si="13"/>
        <v>33</v>
      </c>
      <c r="Z57" s="345">
        <f t="shared" si="13"/>
        <v>0</v>
      </c>
      <c r="AA57" s="345">
        <f t="shared" si="13"/>
        <v>172</v>
      </c>
      <c r="AB57" s="345">
        <f t="shared" si="13"/>
        <v>172</v>
      </c>
      <c r="AC57" s="345">
        <f t="shared" si="13"/>
        <v>5</v>
      </c>
      <c r="AD57" s="345">
        <f t="shared" si="13"/>
        <v>0</v>
      </c>
      <c r="AE57" s="345">
        <f t="shared" si="13"/>
        <v>0</v>
      </c>
      <c r="AF57" s="345">
        <f t="shared" si="13"/>
        <v>55</v>
      </c>
      <c r="AG57" s="345">
        <f t="shared" si="13"/>
        <v>150</v>
      </c>
      <c r="AH57" s="345">
        <f t="shared" si="13"/>
        <v>0</v>
      </c>
      <c r="AI57" s="345">
        <f t="shared" si="13"/>
        <v>0</v>
      </c>
      <c r="AJ57" s="345">
        <f t="shared" si="13"/>
        <v>10</v>
      </c>
      <c r="AK57" s="345">
        <f t="shared" si="13"/>
        <v>5</v>
      </c>
      <c r="AL57" s="345">
        <f t="shared" si="13"/>
        <v>1</v>
      </c>
      <c r="AM57" s="345">
        <f t="shared" si="13"/>
        <v>100</v>
      </c>
      <c r="AN57" s="582">
        <f t="shared" si="13"/>
        <v>6</v>
      </c>
      <c r="AO57" s="583"/>
    </row>
    <row r="58" spans="1:41" ht="24.75" customHeight="1" x14ac:dyDescent="0.2">
      <c r="A58" s="848" t="s">
        <v>135</v>
      </c>
      <c r="B58" s="422" t="s">
        <v>245</v>
      </c>
      <c r="C58" s="423">
        <v>189</v>
      </c>
      <c r="D58" s="572">
        <v>156</v>
      </c>
      <c r="E58" s="473">
        <v>189</v>
      </c>
      <c r="F58" s="572">
        <v>56</v>
      </c>
      <c r="G58" s="426">
        <v>14</v>
      </c>
      <c r="H58" s="473">
        <v>156</v>
      </c>
      <c r="I58" s="473">
        <v>20</v>
      </c>
      <c r="J58" s="473">
        <v>156</v>
      </c>
      <c r="K58" s="510">
        <v>156</v>
      </c>
      <c r="L58" s="510"/>
      <c r="M58" s="510"/>
      <c r="N58" s="573">
        <v>7</v>
      </c>
      <c r="O58" s="510"/>
      <c r="P58" s="510">
        <v>7</v>
      </c>
      <c r="Q58" s="510"/>
      <c r="R58" s="574"/>
      <c r="S58" s="510">
        <v>13</v>
      </c>
      <c r="T58" s="510">
        <v>69</v>
      </c>
      <c r="U58" s="510"/>
      <c r="V58" s="510"/>
      <c r="W58" s="510"/>
      <c r="X58" s="510"/>
      <c r="Y58" s="426">
        <v>34</v>
      </c>
      <c r="Z58" s="510"/>
      <c r="AA58" s="473">
        <v>61</v>
      </c>
      <c r="AB58" s="473">
        <v>61.1</v>
      </c>
      <c r="AC58" s="510">
        <v>10</v>
      </c>
      <c r="AD58" s="510"/>
      <c r="AE58" s="510"/>
      <c r="AF58" s="510"/>
      <c r="AG58" s="473">
        <v>61</v>
      </c>
      <c r="AH58" s="426">
        <v>34</v>
      </c>
      <c r="AI58" s="473">
        <v>61</v>
      </c>
      <c r="AJ58" s="575">
        <v>3</v>
      </c>
      <c r="AK58" s="544">
        <v>61</v>
      </c>
      <c r="AL58" s="634">
        <v>1</v>
      </c>
      <c r="AM58" s="473">
        <v>61</v>
      </c>
      <c r="AN58" s="635">
        <v>1</v>
      </c>
      <c r="AO58" s="346" t="s">
        <v>370</v>
      </c>
    </row>
    <row r="59" spans="1:41" ht="24.75" customHeight="1" x14ac:dyDescent="0.2">
      <c r="A59" s="849"/>
      <c r="B59" s="452" t="s">
        <v>285</v>
      </c>
      <c r="C59" s="475">
        <v>4</v>
      </c>
      <c r="D59" s="572"/>
      <c r="E59" s="477">
        <v>4</v>
      </c>
      <c r="F59" s="417"/>
      <c r="G59" s="478">
        <v>4</v>
      </c>
      <c r="H59" s="477"/>
      <c r="I59" s="477">
        <v>2</v>
      </c>
      <c r="J59" s="477"/>
      <c r="K59" s="475"/>
      <c r="L59" s="475"/>
      <c r="M59" s="475"/>
      <c r="N59" s="475">
        <v>1</v>
      </c>
      <c r="O59" s="475"/>
      <c r="P59" s="475">
        <v>1</v>
      </c>
      <c r="Q59" s="475"/>
      <c r="R59" s="608"/>
      <c r="S59" s="475"/>
      <c r="T59" s="475"/>
      <c r="U59" s="475"/>
      <c r="V59" s="475"/>
      <c r="W59" s="475"/>
      <c r="X59" s="475"/>
      <c r="Y59" s="478">
        <v>4</v>
      </c>
      <c r="Z59" s="475"/>
      <c r="AA59" s="477"/>
      <c r="AB59" s="477"/>
      <c r="AC59" s="475"/>
      <c r="AD59" s="475"/>
      <c r="AE59" s="475"/>
      <c r="AF59" s="475"/>
      <c r="AG59" s="477"/>
      <c r="AH59" s="478">
        <v>4</v>
      </c>
      <c r="AI59" s="477"/>
      <c r="AJ59" s="609"/>
      <c r="AK59" s="546"/>
      <c r="AL59" s="636"/>
      <c r="AM59" s="477"/>
      <c r="AN59" s="637"/>
      <c r="AO59" s="638"/>
    </row>
    <row r="60" spans="1:41" ht="24.75" customHeight="1" thickBot="1" x14ac:dyDescent="0.25">
      <c r="A60" s="849"/>
      <c r="B60" s="430" t="s">
        <v>286</v>
      </c>
      <c r="C60" s="431">
        <v>34</v>
      </c>
      <c r="D60" s="639">
        <v>21</v>
      </c>
      <c r="E60" s="433">
        <v>34</v>
      </c>
      <c r="F60" s="577">
        <v>9</v>
      </c>
      <c r="G60" s="434">
        <v>2</v>
      </c>
      <c r="H60" s="433">
        <v>21</v>
      </c>
      <c r="I60" s="433">
        <v>8</v>
      </c>
      <c r="J60" s="433">
        <v>21</v>
      </c>
      <c r="K60" s="431">
        <v>21</v>
      </c>
      <c r="L60" s="431"/>
      <c r="M60" s="431"/>
      <c r="N60" s="431">
        <v>12</v>
      </c>
      <c r="O60" s="431"/>
      <c r="P60" s="431">
        <v>12</v>
      </c>
      <c r="Q60" s="431"/>
      <c r="R60" s="578"/>
      <c r="S60" s="431">
        <v>1</v>
      </c>
      <c r="T60" s="640">
        <v>30</v>
      </c>
      <c r="U60" s="431"/>
      <c r="V60" s="431"/>
      <c r="W60" s="431"/>
      <c r="X60" s="431"/>
      <c r="Y60" s="434">
        <v>13</v>
      </c>
      <c r="Z60" s="431"/>
      <c r="AA60" s="433">
        <v>21</v>
      </c>
      <c r="AB60" s="433">
        <v>21</v>
      </c>
      <c r="AC60" s="431">
        <v>4</v>
      </c>
      <c r="AD60" s="431"/>
      <c r="AE60" s="431"/>
      <c r="AF60" s="431"/>
      <c r="AG60" s="433">
        <v>21</v>
      </c>
      <c r="AH60" s="434">
        <v>13</v>
      </c>
      <c r="AI60" s="433">
        <v>21</v>
      </c>
      <c r="AJ60" s="579"/>
      <c r="AK60" s="555">
        <v>21</v>
      </c>
      <c r="AL60" s="641"/>
      <c r="AM60" s="433">
        <v>21</v>
      </c>
      <c r="AN60" s="642"/>
      <c r="AO60" s="643"/>
    </row>
    <row r="61" spans="1:41" ht="24.75" customHeight="1" thickTop="1" thickBot="1" x14ac:dyDescent="0.25">
      <c r="A61" s="850"/>
      <c r="B61" s="438" t="s">
        <v>263</v>
      </c>
      <c r="C61" s="162">
        <v>227</v>
      </c>
      <c r="D61" s="162">
        <v>177</v>
      </c>
      <c r="E61" s="162">
        <v>227</v>
      </c>
      <c r="F61" s="162">
        <v>65</v>
      </c>
      <c r="G61" s="162">
        <v>20</v>
      </c>
      <c r="H61" s="162">
        <v>177</v>
      </c>
      <c r="I61" s="162">
        <v>30</v>
      </c>
      <c r="J61" s="162">
        <v>177</v>
      </c>
      <c r="K61" s="162">
        <v>177</v>
      </c>
      <c r="L61" s="345">
        <v>0</v>
      </c>
      <c r="M61" s="345">
        <v>0</v>
      </c>
      <c r="N61" s="162">
        <v>20</v>
      </c>
      <c r="O61" s="162">
        <v>0</v>
      </c>
      <c r="P61" s="162">
        <v>20</v>
      </c>
      <c r="Q61" s="162">
        <v>0</v>
      </c>
      <c r="R61" s="622">
        <v>0</v>
      </c>
      <c r="S61" s="162">
        <v>14</v>
      </c>
      <c r="T61" s="162">
        <v>99</v>
      </c>
      <c r="U61" s="162">
        <v>0</v>
      </c>
      <c r="V61" s="345">
        <v>0</v>
      </c>
      <c r="W61" s="345">
        <v>0</v>
      </c>
      <c r="X61" s="345">
        <v>0</v>
      </c>
      <c r="Y61" s="162">
        <v>51</v>
      </c>
      <c r="Z61" s="345">
        <v>0</v>
      </c>
      <c r="AA61" s="162">
        <v>82</v>
      </c>
      <c r="AB61" s="162">
        <v>82.1</v>
      </c>
      <c r="AC61" s="162">
        <v>14</v>
      </c>
      <c r="AD61" s="345">
        <v>0</v>
      </c>
      <c r="AE61" s="345">
        <v>0</v>
      </c>
      <c r="AF61" s="345">
        <v>0</v>
      </c>
      <c r="AG61" s="162">
        <v>82</v>
      </c>
      <c r="AH61" s="162">
        <v>51</v>
      </c>
      <c r="AI61" s="162">
        <v>82</v>
      </c>
      <c r="AJ61" s="162">
        <v>3</v>
      </c>
      <c r="AK61" s="162">
        <v>82</v>
      </c>
      <c r="AL61" s="162">
        <v>1</v>
      </c>
      <c r="AM61" s="162">
        <v>82</v>
      </c>
      <c r="AN61" s="644">
        <v>1</v>
      </c>
      <c r="AO61" s="629"/>
    </row>
    <row r="62" spans="1:41" ht="24.75" customHeight="1" x14ac:dyDescent="0.2">
      <c r="A62" s="848" t="s">
        <v>27</v>
      </c>
      <c r="B62" s="422" t="s">
        <v>287</v>
      </c>
      <c r="C62" s="423">
        <f>[7]大豆生産①!C58</f>
        <v>65</v>
      </c>
      <c r="D62" s="572"/>
      <c r="E62" s="572">
        <v>15</v>
      </c>
      <c r="F62" s="572">
        <v>1.8</v>
      </c>
      <c r="G62" s="510">
        <v>1</v>
      </c>
      <c r="H62" s="572">
        <v>15</v>
      </c>
      <c r="I62" s="573">
        <v>10</v>
      </c>
      <c r="J62" s="572">
        <v>15</v>
      </c>
      <c r="K62" s="510">
        <v>10</v>
      </c>
      <c r="L62" s="510"/>
      <c r="M62" s="510"/>
      <c r="N62" s="510">
        <v>15</v>
      </c>
      <c r="O62" s="510">
        <v>10</v>
      </c>
      <c r="P62" s="527">
        <v>10</v>
      </c>
      <c r="Q62" s="527"/>
      <c r="R62" s="574">
        <v>10</v>
      </c>
      <c r="S62" s="510"/>
      <c r="T62" s="510"/>
      <c r="U62" s="510"/>
      <c r="V62" s="510"/>
      <c r="W62" s="510">
        <v>8</v>
      </c>
      <c r="X62" s="510">
        <v>8</v>
      </c>
      <c r="Y62" s="510">
        <v>50</v>
      </c>
      <c r="Z62" s="510"/>
      <c r="AA62" s="572">
        <v>15</v>
      </c>
      <c r="AB62" s="572">
        <v>15</v>
      </c>
      <c r="AC62" s="510">
        <v>3</v>
      </c>
      <c r="AD62" s="510"/>
      <c r="AE62" s="510"/>
      <c r="AF62" s="510">
        <v>5</v>
      </c>
      <c r="AG62" s="510">
        <v>15</v>
      </c>
      <c r="AH62" s="572">
        <v>45</v>
      </c>
      <c r="AI62" s="572">
        <v>15</v>
      </c>
      <c r="AJ62" s="575">
        <v>2</v>
      </c>
      <c r="AK62" s="544">
        <v>10</v>
      </c>
      <c r="AL62" s="544">
        <v>1</v>
      </c>
      <c r="AM62" s="572">
        <v>10</v>
      </c>
      <c r="AN62" s="524">
        <v>1</v>
      </c>
      <c r="AO62" s="631"/>
    </row>
    <row r="63" spans="1:41" ht="24.75" customHeight="1" x14ac:dyDescent="0.2">
      <c r="A63" s="849"/>
      <c r="B63" s="452" t="s">
        <v>288</v>
      </c>
      <c r="C63" s="475">
        <f>[7]大豆生産①!C59</f>
        <v>2</v>
      </c>
      <c r="D63" s="572"/>
      <c r="E63" s="417"/>
      <c r="F63" s="417"/>
      <c r="G63" s="510"/>
      <c r="H63" s="417"/>
      <c r="I63" s="475"/>
      <c r="J63" s="417"/>
      <c r="K63" s="475"/>
      <c r="L63" s="475"/>
      <c r="M63" s="475"/>
      <c r="N63" s="475"/>
      <c r="O63" s="475"/>
      <c r="P63" s="475"/>
      <c r="Q63" s="475"/>
      <c r="R63" s="608"/>
      <c r="S63" s="475"/>
      <c r="T63" s="475"/>
      <c r="U63" s="475"/>
      <c r="V63" s="475"/>
      <c r="W63" s="475"/>
      <c r="X63" s="475"/>
      <c r="Y63" s="510">
        <v>2</v>
      </c>
      <c r="Z63" s="475"/>
      <c r="AA63" s="417"/>
      <c r="AB63" s="417"/>
      <c r="AC63" s="475"/>
      <c r="AD63" s="475"/>
      <c r="AE63" s="475"/>
      <c r="AF63" s="475"/>
      <c r="AG63" s="475"/>
      <c r="AH63" s="417">
        <v>2</v>
      </c>
      <c r="AI63" s="417"/>
      <c r="AJ63" s="609"/>
      <c r="AK63" s="546"/>
      <c r="AL63" s="546"/>
      <c r="AM63" s="417"/>
      <c r="AN63" s="508"/>
      <c r="AO63" s="610"/>
    </row>
    <row r="64" spans="1:41" ht="24.75" customHeight="1" thickBot="1" x14ac:dyDescent="0.25">
      <c r="A64" s="849"/>
      <c r="B64" s="430" t="s">
        <v>289</v>
      </c>
      <c r="C64" s="431">
        <f>[7]大豆生産①!C60</f>
        <v>10</v>
      </c>
      <c r="D64" s="577"/>
      <c r="E64" s="577"/>
      <c r="F64" s="577"/>
      <c r="G64" s="577"/>
      <c r="H64" s="577"/>
      <c r="I64" s="577"/>
      <c r="J64" s="577"/>
      <c r="K64" s="577"/>
      <c r="L64" s="577"/>
      <c r="M64" s="577"/>
      <c r="N64" s="577"/>
      <c r="O64" s="577"/>
      <c r="P64" s="577"/>
      <c r="Q64" s="577"/>
      <c r="R64" s="625"/>
      <c r="S64" s="577"/>
      <c r="T64" s="577"/>
      <c r="U64" s="577"/>
      <c r="V64" s="577"/>
      <c r="W64" s="577"/>
      <c r="X64" s="577"/>
      <c r="Y64" s="577">
        <v>10</v>
      </c>
      <c r="Z64" s="577"/>
      <c r="AA64" s="577"/>
      <c r="AB64" s="577"/>
      <c r="AC64" s="577"/>
      <c r="AD64" s="577"/>
      <c r="AE64" s="577"/>
      <c r="AF64" s="577"/>
      <c r="AG64" s="577"/>
      <c r="AH64" s="577">
        <v>10</v>
      </c>
      <c r="AI64" s="577"/>
      <c r="AJ64" s="577"/>
      <c r="AK64" s="577"/>
      <c r="AL64" s="577"/>
      <c r="AM64" s="577"/>
      <c r="AN64" s="626"/>
      <c r="AO64" s="580"/>
    </row>
    <row r="65" spans="1:41" ht="24.75" customHeight="1" thickTop="1" thickBot="1" x14ac:dyDescent="0.25">
      <c r="A65" s="850"/>
      <c r="B65" s="438" t="s">
        <v>262</v>
      </c>
      <c r="C65" s="162">
        <f>[7]大豆生産①!C61</f>
        <v>77</v>
      </c>
      <c r="D65" s="162">
        <f t="shared" ref="D65:AN65" si="14">SUM(D62:D64)</f>
        <v>0</v>
      </c>
      <c r="E65" s="162">
        <f t="shared" si="14"/>
        <v>15</v>
      </c>
      <c r="F65" s="162">
        <f t="shared" si="14"/>
        <v>1.8</v>
      </c>
      <c r="G65" s="162">
        <f t="shared" si="14"/>
        <v>1</v>
      </c>
      <c r="H65" s="162">
        <f t="shared" si="14"/>
        <v>15</v>
      </c>
      <c r="I65" s="162">
        <f t="shared" si="14"/>
        <v>10</v>
      </c>
      <c r="J65" s="162">
        <f t="shared" si="14"/>
        <v>15</v>
      </c>
      <c r="K65" s="162">
        <f t="shared" si="14"/>
        <v>10</v>
      </c>
      <c r="L65" s="162">
        <f t="shared" si="14"/>
        <v>0</v>
      </c>
      <c r="M65" s="162">
        <f t="shared" si="14"/>
        <v>0</v>
      </c>
      <c r="N65" s="162">
        <f t="shared" si="14"/>
        <v>15</v>
      </c>
      <c r="O65" s="162">
        <f t="shared" si="14"/>
        <v>10</v>
      </c>
      <c r="P65" s="162">
        <f t="shared" si="14"/>
        <v>10</v>
      </c>
      <c r="Q65" s="162">
        <f t="shared" si="14"/>
        <v>0</v>
      </c>
      <c r="R65" s="622">
        <f t="shared" si="14"/>
        <v>10</v>
      </c>
      <c r="S65" s="162">
        <f t="shared" si="14"/>
        <v>0</v>
      </c>
      <c r="T65" s="162">
        <f t="shared" si="14"/>
        <v>0</v>
      </c>
      <c r="U65" s="162">
        <f t="shared" si="14"/>
        <v>0</v>
      </c>
      <c r="V65" s="162">
        <f t="shared" si="14"/>
        <v>0</v>
      </c>
      <c r="W65" s="162">
        <f t="shared" si="14"/>
        <v>8</v>
      </c>
      <c r="X65" s="162">
        <f t="shared" si="14"/>
        <v>8</v>
      </c>
      <c r="Y65" s="162">
        <f t="shared" si="14"/>
        <v>62</v>
      </c>
      <c r="Z65" s="162">
        <f t="shared" si="14"/>
        <v>0</v>
      </c>
      <c r="AA65" s="162">
        <f t="shared" si="14"/>
        <v>15</v>
      </c>
      <c r="AB65" s="162">
        <f t="shared" si="14"/>
        <v>15</v>
      </c>
      <c r="AC65" s="162">
        <f t="shared" si="14"/>
        <v>3</v>
      </c>
      <c r="AD65" s="162">
        <f t="shared" si="14"/>
        <v>0</v>
      </c>
      <c r="AE65" s="162">
        <f t="shared" si="14"/>
        <v>0</v>
      </c>
      <c r="AF65" s="162">
        <f t="shared" si="14"/>
        <v>5</v>
      </c>
      <c r="AG65" s="162">
        <f t="shared" si="14"/>
        <v>15</v>
      </c>
      <c r="AH65" s="162">
        <f t="shared" si="14"/>
        <v>57</v>
      </c>
      <c r="AI65" s="162">
        <f t="shared" si="14"/>
        <v>15</v>
      </c>
      <c r="AJ65" s="162">
        <f t="shared" si="14"/>
        <v>2</v>
      </c>
      <c r="AK65" s="162">
        <f t="shared" si="14"/>
        <v>10</v>
      </c>
      <c r="AL65" s="162">
        <f t="shared" si="14"/>
        <v>1</v>
      </c>
      <c r="AM65" s="162">
        <f t="shared" si="14"/>
        <v>10</v>
      </c>
      <c r="AN65" s="623">
        <f t="shared" si="14"/>
        <v>1</v>
      </c>
      <c r="AO65" s="583"/>
    </row>
    <row r="66" spans="1:41" ht="24.75" customHeight="1" x14ac:dyDescent="0.2">
      <c r="A66" s="958" t="s">
        <v>148</v>
      </c>
      <c r="B66" s="645" t="s">
        <v>290</v>
      </c>
      <c r="C66" s="238">
        <f>[8]大豆生産①!C62</f>
        <v>13</v>
      </c>
      <c r="D66" s="572"/>
      <c r="E66" s="572">
        <v>13</v>
      </c>
      <c r="F66" s="572"/>
      <c r="G66" s="510">
        <v>12</v>
      </c>
      <c r="H66" s="510">
        <v>1</v>
      </c>
      <c r="I66" s="630"/>
      <c r="J66" s="510">
        <v>1</v>
      </c>
      <c r="K66" s="510"/>
      <c r="L66" s="510"/>
      <c r="M66" s="510"/>
      <c r="N66" s="510">
        <v>1</v>
      </c>
      <c r="O66" s="510"/>
      <c r="P66" s="510"/>
      <c r="Q66" s="510"/>
      <c r="R66" s="574"/>
      <c r="S66" s="510"/>
      <c r="T66" s="510"/>
      <c r="U66" s="510"/>
      <c r="V66" s="510"/>
      <c r="W66" s="510"/>
      <c r="X66" s="510"/>
      <c r="Y66" s="510">
        <v>2</v>
      </c>
      <c r="Z66" s="510"/>
      <c r="AA66" s="510">
        <v>11</v>
      </c>
      <c r="AB66" s="510">
        <v>11</v>
      </c>
      <c r="AC66" s="510">
        <v>1</v>
      </c>
      <c r="AD66" s="510"/>
      <c r="AE66" s="510"/>
      <c r="AF66" s="510">
        <v>1</v>
      </c>
      <c r="AG66" s="510">
        <v>12</v>
      </c>
      <c r="AH66" s="510"/>
      <c r="AI66" s="510">
        <v>1</v>
      </c>
      <c r="AJ66" s="575"/>
      <c r="AK66" s="544">
        <v>1</v>
      </c>
      <c r="AL66" s="544"/>
      <c r="AM66" s="544">
        <v>1</v>
      </c>
      <c r="AN66" s="524"/>
      <c r="AO66" s="631"/>
    </row>
    <row r="67" spans="1:41" ht="24.75" customHeight="1" x14ac:dyDescent="0.2">
      <c r="A67" s="959"/>
      <c r="B67" s="646" t="s">
        <v>291</v>
      </c>
      <c r="C67" s="475">
        <f>[8]大豆生産①!C63</f>
        <v>3</v>
      </c>
      <c r="D67" s="572"/>
      <c r="E67" s="572">
        <v>3</v>
      </c>
      <c r="F67" s="572"/>
      <c r="G67" s="510">
        <v>3</v>
      </c>
      <c r="H67" s="510"/>
      <c r="I67" s="632"/>
      <c r="J67" s="510"/>
      <c r="K67" s="475"/>
      <c r="L67" s="475"/>
      <c r="M67" s="475"/>
      <c r="N67" s="510"/>
      <c r="O67" s="510"/>
      <c r="P67" s="475"/>
      <c r="Q67" s="475"/>
      <c r="R67" s="574"/>
      <c r="S67" s="510"/>
      <c r="T67" s="475"/>
      <c r="U67" s="510"/>
      <c r="V67" s="475"/>
      <c r="W67" s="475"/>
      <c r="X67" s="475"/>
      <c r="Y67" s="510">
        <v>3</v>
      </c>
      <c r="Z67" s="510"/>
      <c r="AA67" s="510"/>
      <c r="AB67" s="475"/>
      <c r="AC67" s="475"/>
      <c r="AD67" s="475"/>
      <c r="AE67" s="475"/>
      <c r="AF67" s="510"/>
      <c r="AG67" s="510">
        <v>3</v>
      </c>
      <c r="AH67" s="510"/>
      <c r="AI67" s="510"/>
      <c r="AJ67" s="575"/>
      <c r="AK67" s="546"/>
      <c r="AL67" s="546"/>
      <c r="AM67" s="546"/>
      <c r="AN67" s="508"/>
      <c r="AO67" s="610"/>
    </row>
    <row r="68" spans="1:41" ht="24.75" customHeight="1" x14ac:dyDescent="0.2">
      <c r="A68" s="959"/>
      <c r="B68" s="647" t="s">
        <v>292</v>
      </c>
      <c r="C68" s="475">
        <f>[8]大豆生産①!C64</f>
        <v>3</v>
      </c>
      <c r="D68" s="572"/>
      <c r="E68" s="572">
        <v>3</v>
      </c>
      <c r="F68" s="572"/>
      <c r="G68" s="510">
        <v>3</v>
      </c>
      <c r="H68" s="510"/>
      <c r="I68" s="632"/>
      <c r="J68" s="510"/>
      <c r="K68" s="475"/>
      <c r="L68" s="475"/>
      <c r="M68" s="475"/>
      <c r="N68" s="510"/>
      <c r="O68" s="510"/>
      <c r="P68" s="475"/>
      <c r="Q68" s="475"/>
      <c r="R68" s="574"/>
      <c r="S68" s="510"/>
      <c r="T68" s="475"/>
      <c r="U68" s="510"/>
      <c r="V68" s="475"/>
      <c r="W68" s="475"/>
      <c r="X68" s="475"/>
      <c r="Y68" s="510">
        <v>3</v>
      </c>
      <c r="Z68" s="510"/>
      <c r="AA68" s="510"/>
      <c r="AB68" s="475"/>
      <c r="AC68" s="475"/>
      <c r="AD68" s="475"/>
      <c r="AE68" s="475"/>
      <c r="AF68" s="510"/>
      <c r="AG68" s="510">
        <v>3</v>
      </c>
      <c r="AH68" s="510"/>
      <c r="AI68" s="510"/>
      <c r="AJ68" s="575"/>
      <c r="AK68" s="546"/>
      <c r="AL68" s="546"/>
      <c r="AM68" s="546"/>
      <c r="AN68" s="508"/>
      <c r="AO68" s="610"/>
    </row>
    <row r="69" spans="1:41" ht="24.75" customHeight="1" x14ac:dyDescent="0.2">
      <c r="A69" s="959"/>
      <c r="B69" s="648" t="s">
        <v>293</v>
      </c>
      <c r="C69" s="475">
        <f>[8]大豆生産①!C65</f>
        <v>2</v>
      </c>
      <c r="D69" s="572"/>
      <c r="E69" s="572">
        <v>2</v>
      </c>
      <c r="F69" s="572"/>
      <c r="G69" s="510">
        <v>2</v>
      </c>
      <c r="H69" s="510"/>
      <c r="I69" s="632"/>
      <c r="J69" s="510"/>
      <c r="K69" s="475"/>
      <c r="L69" s="475"/>
      <c r="M69" s="475"/>
      <c r="N69" s="510"/>
      <c r="O69" s="510"/>
      <c r="P69" s="475"/>
      <c r="Q69" s="475"/>
      <c r="R69" s="574"/>
      <c r="S69" s="510"/>
      <c r="T69" s="475"/>
      <c r="U69" s="510"/>
      <c r="V69" s="475"/>
      <c r="W69" s="475"/>
      <c r="X69" s="475"/>
      <c r="Y69" s="510">
        <v>2</v>
      </c>
      <c r="Z69" s="510"/>
      <c r="AA69" s="510"/>
      <c r="AB69" s="475"/>
      <c r="AC69" s="475"/>
      <c r="AD69" s="475"/>
      <c r="AE69" s="475"/>
      <c r="AF69" s="510"/>
      <c r="AG69" s="510">
        <v>2</v>
      </c>
      <c r="AH69" s="510"/>
      <c r="AI69" s="510"/>
      <c r="AJ69" s="575"/>
      <c r="AK69" s="546"/>
      <c r="AL69" s="546"/>
      <c r="AM69" s="546"/>
      <c r="AN69" s="508"/>
      <c r="AO69" s="610"/>
    </row>
    <row r="70" spans="1:41" ht="24.75" customHeight="1" x14ac:dyDescent="0.2">
      <c r="A70" s="959"/>
      <c r="B70" s="648" t="s">
        <v>294</v>
      </c>
      <c r="C70" s="475">
        <f>[8]大豆生産①!C66</f>
        <v>4</v>
      </c>
      <c r="D70" s="572"/>
      <c r="E70" s="417">
        <v>4</v>
      </c>
      <c r="F70" s="417"/>
      <c r="G70" s="475">
        <v>4</v>
      </c>
      <c r="H70" s="475"/>
      <c r="I70" s="475"/>
      <c r="J70" s="510"/>
      <c r="K70" s="475"/>
      <c r="L70" s="475"/>
      <c r="M70" s="475"/>
      <c r="N70" s="475"/>
      <c r="O70" s="475"/>
      <c r="P70" s="475"/>
      <c r="Q70" s="475"/>
      <c r="R70" s="608"/>
      <c r="S70" s="475"/>
      <c r="T70" s="475"/>
      <c r="U70" s="475"/>
      <c r="V70" s="475"/>
      <c r="W70" s="475"/>
      <c r="X70" s="475"/>
      <c r="Y70" s="118">
        <v>4</v>
      </c>
      <c r="Z70" s="118"/>
      <c r="AA70" s="118"/>
      <c r="AB70" s="118"/>
      <c r="AC70" s="118"/>
      <c r="AD70" s="118"/>
      <c r="AE70" s="118"/>
      <c r="AF70" s="118"/>
      <c r="AG70" s="118">
        <v>4</v>
      </c>
      <c r="AH70" s="118"/>
      <c r="AI70" s="118"/>
      <c r="AJ70" s="118"/>
      <c r="AK70" s="118"/>
      <c r="AL70" s="118"/>
      <c r="AM70" s="118"/>
      <c r="AN70" s="128"/>
      <c r="AO70" s="610"/>
    </row>
    <row r="71" spans="1:41" ht="24.75" customHeight="1" x14ac:dyDescent="0.2">
      <c r="A71" s="959"/>
      <c r="B71" s="648" t="s">
        <v>295</v>
      </c>
      <c r="C71" s="475">
        <f>[8]大豆生産①!C67</f>
        <v>2</v>
      </c>
      <c r="D71" s="572"/>
      <c r="E71" s="417">
        <v>2</v>
      </c>
      <c r="F71" s="417"/>
      <c r="G71" s="475">
        <v>2</v>
      </c>
      <c r="H71" s="475"/>
      <c r="I71" s="475"/>
      <c r="J71" s="510"/>
      <c r="K71" s="475"/>
      <c r="L71" s="475"/>
      <c r="M71" s="475"/>
      <c r="N71" s="475"/>
      <c r="O71" s="475"/>
      <c r="P71" s="475"/>
      <c r="Q71" s="475"/>
      <c r="R71" s="608"/>
      <c r="S71" s="475"/>
      <c r="T71" s="475"/>
      <c r="U71" s="475"/>
      <c r="V71" s="475"/>
      <c r="W71" s="475"/>
      <c r="X71" s="475"/>
      <c r="Y71" s="475">
        <v>2</v>
      </c>
      <c r="Z71" s="475"/>
      <c r="AA71" s="475"/>
      <c r="AB71" s="475"/>
      <c r="AC71" s="475"/>
      <c r="AD71" s="475"/>
      <c r="AE71" s="475"/>
      <c r="AF71" s="475"/>
      <c r="AG71" s="475">
        <v>2</v>
      </c>
      <c r="AH71" s="475"/>
      <c r="AI71" s="475"/>
      <c r="AJ71" s="609"/>
      <c r="AK71" s="546"/>
      <c r="AL71" s="546"/>
      <c r="AM71" s="546"/>
      <c r="AN71" s="508"/>
      <c r="AO71" s="610"/>
    </row>
    <row r="72" spans="1:41" ht="24.75" customHeight="1" thickBot="1" x14ac:dyDescent="0.25">
      <c r="A72" s="959"/>
      <c r="B72" s="597" t="s">
        <v>296</v>
      </c>
      <c r="C72" s="577">
        <f>[8]大豆生産①!C68</f>
        <v>34</v>
      </c>
      <c r="D72" s="577"/>
      <c r="E72" s="577">
        <v>34</v>
      </c>
      <c r="F72" s="577"/>
      <c r="G72" s="577">
        <v>18</v>
      </c>
      <c r="H72" s="577">
        <v>16</v>
      </c>
      <c r="I72" s="577">
        <v>18</v>
      </c>
      <c r="J72" s="577">
        <v>10</v>
      </c>
      <c r="K72" s="577">
        <v>1</v>
      </c>
      <c r="L72" s="577">
        <v>18</v>
      </c>
      <c r="M72" s="577">
        <v>18</v>
      </c>
      <c r="N72" s="577">
        <v>1</v>
      </c>
      <c r="O72" s="577"/>
      <c r="P72" s="577"/>
      <c r="Q72" s="577"/>
      <c r="R72" s="625"/>
      <c r="S72" s="577">
        <v>10</v>
      </c>
      <c r="T72" s="577"/>
      <c r="U72" s="577"/>
      <c r="V72" s="577"/>
      <c r="W72" s="577"/>
      <c r="X72" s="577"/>
      <c r="Y72" s="577">
        <v>1</v>
      </c>
      <c r="Z72" s="577"/>
      <c r="AA72" s="577">
        <v>33</v>
      </c>
      <c r="AB72" s="577">
        <v>33</v>
      </c>
      <c r="AC72" s="577">
        <v>3</v>
      </c>
      <c r="AD72" s="577"/>
      <c r="AE72" s="577"/>
      <c r="AF72" s="577">
        <v>32</v>
      </c>
      <c r="AG72" s="577">
        <v>2</v>
      </c>
      <c r="AH72" s="577"/>
      <c r="AI72" s="577">
        <v>34</v>
      </c>
      <c r="AJ72" s="577">
        <v>1</v>
      </c>
      <c r="AK72" s="633">
        <v>34</v>
      </c>
      <c r="AL72" s="633">
        <v>1</v>
      </c>
      <c r="AM72" s="633">
        <v>34</v>
      </c>
      <c r="AN72" s="626">
        <v>1</v>
      </c>
      <c r="AO72" s="580"/>
    </row>
    <row r="73" spans="1:41" ht="24.75" customHeight="1" thickTop="1" thickBot="1" x14ac:dyDescent="0.25">
      <c r="A73" s="959"/>
      <c r="B73" s="438" t="s">
        <v>262</v>
      </c>
      <c r="C73" s="162">
        <f>[8]大豆生産①!C69</f>
        <v>61</v>
      </c>
      <c r="D73" s="345">
        <f t="shared" ref="D73:AN73" si="15">SUM(D66:D72)</f>
        <v>0</v>
      </c>
      <c r="E73" s="345">
        <f t="shared" si="15"/>
        <v>61</v>
      </c>
      <c r="F73" s="345">
        <f t="shared" si="15"/>
        <v>0</v>
      </c>
      <c r="G73" s="345">
        <f t="shared" si="15"/>
        <v>44</v>
      </c>
      <c r="H73" s="345">
        <f t="shared" si="15"/>
        <v>17</v>
      </c>
      <c r="I73" s="345">
        <f t="shared" si="15"/>
        <v>18</v>
      </c>
      <c r="J73" s="345">
        <f t="shared" si="15"/>
        <v>11</v>
      </c>
      <c r="K73" s="345">
        <f t="shared" si="15"/>
        <v>1</v>
      </c>
      <c r="L73" s="345">
        <f t="shared" si="15"/>
        <v>18</v>
      </c>
      <c r="M73" s="345">
        <f t="shared" si="15"/>
        <v>18</v>
      </c>
      <c r="N73" s="345">
        <f t="shared" si="15"/>
        <v>2</v>
      </c>
      <c r="O73" s="345">
        <f t="shared" si="15"/>
        <v>0</v>
      </c>
      <c r="P73" s="345">
        <f t="shared" si="15"/>
        <v>0</v>
      </c>
      <c r="Q73" s="345">
        <f t="shared" si="15"/>
        <v>0</v>
      </c>
      <c r="R73" s="581">
        <f t="shared" si="15"/>
        <v>0</v>
      </c>
      <c r="S73" s="345">
        <f t="shared" si="15"/>
        <v>10</v>
      </c>
      <c r="T73" s="345">
        <f t="shared" si="15"/>
        <v>0</v>
      </c>
      <c r="U73" s="345">
        <f t="shared" si="15"/>
        <v>0</v>
      </c>
      <c r="V73" s="345">
        <f t="shared" si="15"/>
        <v>0</v>
      </c>
      <c r="W73" s="345">
        <f t="shared" si="15"/>
        <v>0</v>
      </c>
      <c r="X73" s="345">
        <f t="shared" si="15"/>
        <v>0</v>
      </c>
      <c r="Y73" s="345">
        <f t="shared" si="15"/>
        <v>17</v>
      </c>
      <c r="Z73" s="345">
        <f t="shared" si="15"/>
        <v>0</v>
      </c>
      <c r="AA73" s="345">
        <f t="shared" si="15"/>
        <v>44</v>
      </c>
      <c r="AB73" s="345">
        <f t="shared" si="15"/>
        <v>44</v>
      </c>
      <c r="AC73" s="345">
        <f t="shared" si="15"/>
        <v>4</v>
      </c>
      <c r="AD73" s="345">
        <f t="shared" si="15"/>
        <v>0</v>
      </c>
      <c r="AE73" s="345">
        <f t="shared" si="15"/>
        <v>0</v>
      </c>
      <c r="AF73" s="345">
        <f t="shared" si="15"/>
        <v>33</v>
      </c>
      <c r="AG73" s="345">
        <f t="shared" si="15"/>
        <v>28</v>
      </c>
      <c r="AH73" s="345">
        <f t="shared" si="15"/>
        <v>0</v>
      </c>
      <c r="AI73" s="345">
        <f t="shared" si="15"/>
        <v>35</v>
      </c>
      <c r="AJ73" s="345">
        <f t="shared" si="15"/>
        <v>1</v>
      </c>
      <c r="AK73" s="345">
        <f t="shared" si="15"/>
        <v>35</v>
      </c>
      <c r="AL73" s="345">
        <f t="shared" si="15"/>
        <v>1</v>
      </c>
      <c r="AM73" s="345">
        <f t="shared" si="15"/>
        <v>35</v>
      </c>
      <c r="AN73" s="582">
        <f t="shared" si="15"/>
        <v>1</v>
      </c>
      <c r="AO73" s="583"/>
    </row>
    <row r="74" spans="1:41" ht="24.75" customHeight="1" x14ac:dyDescent="0.2">
      <c r="A74" s="848" t="s">
        <v>138</v>
      </c>
      <c r="B74" s="645" t="s">
        <v>313</v>
      </c>
      <c r="C74" s="415">
        <f>[9]大豆生産①!C70</f>
        <v>8</v>
      </c>
      <c r="D74" s="415"/>
      <c r="E74" s="415"/>
      <c r="F74" s="415"/>
      <c r="G74" s="527">
        <v>8</v>
      </c>
      <c r="H74" s="527"/>
      <c r="I74" s="630"/>
      <c r="J74" s="527"/>
      <c r="K74" s="527"/>
      <c r="L74" s="649"/>
      <c r="M74" s="649"/>
      <c r="N74" s="649"/>
      <c r="O74" s="649"/>
      <c r="P74" s="649"/>
      <c r="Q74" s="649"/>
      <c r="R74" s="650"/>
      <c r="S74" s="649"/>
      <c r="T74" s="649"/>
      <c r="U74" s="649"/>
      <c r="V74" s="649"/>
      <c r="W74" s="649"/>
      <c r="X74" s="649"/>
      <c r="Y74" s="649">
        <v>8</v>
      </c>
      <c r="Z74" s="649"/>
      <c r="AA74" s="649"/>
      <c r="AB74" s="649"/>
      <c r="AC74" s="649"/>
      <c r="AD74" s="649"/>
      <c r="AE74" s="649"/>
      <c r="AF74" s="649"/>
      <c r="AG74" s="649"/>
      <c r="AH74" s="649">
        <v>8</v>
      </c>
      <c r="AI74" s="649"/>
      <c r="AJ74" s="651"/>
      <c r="AK74" s="649"/>
      <c r="AL74" s="649"/>
      <c r="AM74" s="649"/>
      <c r="AN74" s="652"/>
      <c r="AO74" s="576"/>
    </row>
    <row r="75" spans="1:41" ht="24.75" customHeight="1" x14ac:dyDescent="0.2">
      <c r="A75" s="849"/>
      <c r="B75" s="584" t="s">
        <v>312</v>
      </c>
      <c r="C75" s="110" t="s">
        <v>379</v>
      </c>
      <c r="D75" s="110" t="s">
        <v>379</v>
      </c>
      <c r="E75" s="110" t="s">
        <v>379</v>
      </c>
      <c r="F75" s="110" t="s">
        <v>379</v>
      </c>
      <c r="G75" s="110" t="s">
        <v>379</v>
      </c>
      <c r="H75" s="110" t="s">
        <v>379</v>
      </c>
      <c r="I75" s="110" t="s">
        <v>379</v>
      </c>
      <c r="J75" s="110" t="s">
        <v>379</v>
      </c>
      <c r="K75" s="110" t="s">
        <v>379</v>
      </c>
      <c r="L75" s="110" t="s">
        <v>379</v>
      </c>
      <c r="M75" s="110" t="s">
        <v>379</v>
      </c>
      <c r="N75" s="110" t="s">
        <v>379</v>
      </c>
      <c r="O75" s="110" t="s">
        <v>379</v>
      </c>
      <c r="P75" s="110" t="s">
        <v>379</v>
      </c>
      <c r="Q75" s="110" t="s">
        <v>379</v>
      </c>
      <c r="R75" s="110" t="s">
        <v>379</v>
      </c>
      <c r="S75" s="110" t="s">
        <v>379</v>
      </c>
      <c r="T75" s="110" t="s">
        <v>379</v>
      </c>
      <c r="U75" s="110" t="s">
        <v>379</v>
      </c>
      <c r="V75" s="110" t="s">
        <v>379</v>
      </c>
      <c r="W75" s="110" t="s">
        <v>379</v>
      </c>
      <c r="X75" s="110" t="s">
        <v>379</v>
      </c>
      <c r="Y75" s="110" t="s">
        <v>379</v>
      </c>
      <c r="Z75" s="110" t="s">
        <v>379</v>
      </c>
      <c r="AA75" s="110" t="s">
        <v>379</v>
      </c>
      <c r="AB75" s="110" t="s">
        <v>379</v>
      </c>
      <c r="AC75" s="110" t="s">
        <v>379</v>
      </c>
      <c r="AD75" s="110" t="s">
        <v>379</v>
      </c>
      <c r="AE75" s="110" t="s">
        <v>379</v>
      </c>
      <c r="AF75" s="110" t="s">
        <v>379</v>
      </c>
      <c r="AG75" s="110" t="s">
        <v>379</v>
      </c>
      <c r="AH75" s="110" t="s">
        <v>379</v>
      </c>
      <c r="AI75" s="110" t="s">
        <v>379</v>
      </c>
      <c r="AJ75" s="110" t="s">
        <v>379</v>
      </c>
      <c r="AK75" s="110" t="s">
        <v>379</v>
      </c>
      <c r="AL75" s="110" t="s">
        <v>379</v>
      </c>
      <c r="AM75" s="110" t="s">
        <v>379</v>
      </c>
      <c r="AN75" s="406" t="s">
        <v>379</v>
      </c>
      <c r="AO75" s="610"/>
    </row>
    <row r="76" spans="1:41" ht="24.75" customHeight="1" x14ac:dyDescent="0.2">
      <c r="A76" s="849"/>
      <c r="B76" s="584" t="s">
        <v>297</v>
      </c>
      <c r="C76" s="572">
        <f>[9]大豆生産①!C72</f>
        <v>5</v>
      </c>
      <c r="D76" s="572"/>
      <c r="E76" s="417"/>
      <c r="F76" s="417"/>
      <c r="G76" s="475">
        <v>5</v>
      </c>
      <c r="H76" s="475"/>
      <c r="I76" s="475"/>
      <c r="J76" s="510"/>
      <c r="K76" s="475"/>
      <c r="L76" s="475"/>
      <c r="M76" s="475"/>
      <c r="N76" s="475"/>
      <c r="O76" s="475"/>
      <c r="P76" s="475"/>
      <c r="Q76" s="475"/>
      <c r="R76" s="608"/>
      <c r="S76" s="475"/>
      <c r="T76" s="475"/>
      <c r="U76" s="475"/>
      <c r="V76" s="475"/>
      <c r="W76" s="475"/>
      <c r="X76" s="475"/>
      <c r="Y76" s="475">
        <v>5</v>
      </c>
      <c r="Z76" s="475"/>
      <c r="AA76" s="475"/>
      <c r="AB76" s="475"/>
      <c r="AC76" s="475"/>
      <c r="AD76" s="475"/>
      <c r="AE76" s="475"/>
      <c r="AF76" s="475"/>
      <c r="AG76" s="475"/>
      <c r="AH76" s="475">
        <v>5</v>
      </c>
      <c r="AI76" s="475"/>
      <c r="AJ76" s="609"/>
      <c r="AK76" s="546"/>
      <c r="AL76" s="546"/>
      <c r="AM76" s="546"/>
      <c r="AN76" s="508"/>
      <c r="AO76" s="610"/>
    </row>
    <row r="77" spans="1:41" ht="24.75" customHeight="1" thickBot="1" x14ac:dyDescent="0.25">
      <c r="A77" s="849"/>
      <c r="B77" s="597" t="s">
        <v>298</v>
      </c>
      <c r="C77" s="577">
        <f>[9]大豆生産①!C73</f>
        <v>19</v>
      </c>
      <c r="D77" s="577"/>
      <c r="E77" s="577"/>
      <c r="F77" s="577"/>
      <c r="G77" s="577">
        <v>11</v>
      </c>
      <c r="H77" s="577">
        <v>7.5</v>
      </c>
      <c r="I77" s="577">
        <v>8</v>
      </c>
      <c r="J77" s="577">
        <v>8</v>
      </c>
      <c r="K77" s="577">
        <v>8</v>
      </c>
      <c r="L77" s="577">
        <v>8</v>
      </c>
      <c r="M77" s="577">
        <v>8</v>
      </c>
      <c r="N77" s="577">
        <v>8</v>
      </c>
      <c r="O77" s="577">
        <v>8</v>
      </c>
      <c r="P77" s="577">
        <v>8</v>
      </c>
      <c r="Q77" s="577"/>
      <c r="R77" s="625"/>
      <c r="S77" s="577"/>
      <c r="T77" s="577">
        <v>8</v>
      </c>
      <c r="U77" s="577"/>
      <c r="V77" s="577"/>
      <c r="W77" s="577"/>
      <c r="X77" s="577"/>
      <c r="Y77" s="577">
        <v>11</v>
      </c>
      <c r="Z77" s="577"/>
      <c r="AA77" s="577">
        <v>8</v>
      </c>
      <c r="AB77" s="577">
        <v>8</v>
      </c>
      <c r="AC77" s="577">
        <v>2</v>
      </c>
      <c r="AD77" s="577"/>
      <c r="AE77" s="577"/>
      <c r="AF77" s="577"/>
      <c r="AG77" s="577">
        <v>8</v>
      </c>
      <c r="AH77" s="577">
        <v>11</v>
      </c>
      <c r="AI77" s="577">
        <v>8</v>
      </c>
      <c r="AJ77" s="577">
        <v>1</v>
      </c>
      <c r="AK77" s="577"/>
      <c r="AL77" s="577"/>
      <c r="AM77" s="577">
        <v>8</v>
      </c>
      <c r="AN77" s="626">
        <v>1</v>
      </c>
      <c r="AO77" s="580"/>
    </row>
    <row r="78" spans="1:41" ht="24.75" customHeight="1" thickTop="1" thickBot="1" x14ac:dyDescent="0.25">
      <c r="A78" s="850"/>
      <c r="B78" s="438" t="s">
        <v>263</v>
      </c>
      <c r="C78" s="111" t="s">
        <v>379</v>
      </c>
      <c r="D78" s="111" t="s">
        <v>379</v>
      </c>
      <c r="E78" s="111" t="s">
        <v>379</v>
      </c>
      <c r="F78" s="111" t="s">
        <v>379</v>
      </c>
      <c r="G78" s="111" t="s">
        <v>379</v>
      </c>
      <c r="H78" s="111" t="s">
        <v>379</v>
      </c>
      <c r="I78" s="111" t="s">
        <v>379</v>
      </c>
      <c r="J78" s="111" t="s">
        <v>379</v>
      </c>
      <c r="K78" s="111" t="s">
        <v>379</v>
      </c>
      <c r="L78" s="111" t="s">
        <v>379</v>
      </c>
      <c r="M78" s="111" t="s">
        <v>379</v>
      </c>
      <c r="N78" s="111" t="s">
        <v>379</v>
      </c>
      <c r="O78" s="111" t="s">
        <v>379</v>
      </c>
      <c r="P78" s="111" t="s">
        <v>379</v>
      </c>
      <c r="Q78" s="111" t="s">
        <v>379</v>
      </c>
      <c r="R78" s="111" t="s">
        <v>379</v>
      </c>
      <c r="S78" s="111" t="s">
        <v>379</v>
      </c>
      <c r="T78" s="111" t="s">
        <v>379</v>
      </c>
      <c r="U78" s="111" t="s">
        <v>379</v>
      </c>
      <c r="V78" s="111" t="s">
        <v>379</v>
      </c>
      <c r="W78" s="111" t="s">
        <v>379</v>
      </c>
      <c r="X78" s="111" t="s">
        <v>379</v>
      </c>
      <c r="Y78" s="111" t="s">
        <v>379</v>
      </c>
      <c r="Z78" s="111" t="s">
        <v>379</v>
      </c>
      <c r="AA78" s="111" t="s">
        <v>379</v>
      </c>
      <c r="AB78" s="111" t="s">
        <v>379</v>
      </c>
      <c r="AC78" s="111" t="s">
        <v>379</v>
      </c>
      <c r="AD78" s="111" t="s">
        <v>379</v>
      </c>
      <c r="AE78" s="111" t="s">
        <v>379</v>
      </c>
      <c r="AF78" s="111" t="s">
        <v>379</v>
      </c>
      <c r="AG78" s="111" t="s">
        <v>379</v>
      </c>
      <c r="AH78" s="111" t="s">
        <v>379</v>
      </c>
      <c r="AI78" s="111" t="s">
        <v>379</v>
      </c>
      <c r="AJ78" s="111" t="s">
        <v>379</v>
      </c>
      <c r="AK78" s="111" t="s">
        <v>379</v>
      </c>
      <c r="AL78" s="111" t="s">
        <v>379</v>
      </c>
      <c r="AM78" s="111" t="s">
        <v>379</v>
      </c>
      <c r="AN78" s="407" t="s">
        <v>379</v>
      </c>
      <c r="AO78" s="583"/>
    </row>
    <row r="79" spans="1:41" ht="24.75" customHeight="1" x14ac:dyDescent="0.2">
      <c r="A79" s="842" t="s">
        <v>139</v>
      </c>
      <c r="B79" s="584" t="s">
        <v>299</v>
      </c>
      <c r="C79" s="238">
        <v>115</v>
      </c>
      <c r="D79" s="572">
        <v>107</v>
      </c>
      <c r="E79" s="572">
        <v>110</v>
      </c>
      <c r="F79" s="572">
        <v>10</v>
      </c>
      <c r="G79" s="510">
        <v>12</v>
      </c>
      <c r="H79" s="510">
        <v>103</v>
      </c>
      <c r="I79" s="573">
        <v>113</v>
      </c>
      <c r="J79" s="510">
        <v>113</v>
      </c>
      <c r="K79" s="510">
        <v>113</v>
      </c>
      <c r="L79" s="510"/>
      <c r="M79" s="510"/>
      <c r="N79" s="510">
        <v>114</v>
      </c>
      <c r="O79" s="510">
        <v>114</v>
      </c>
      <c r="P79" s="510">
        <v>114</v>
      </c>
      <c r="Q79" s="510"/>
      <c r="R79" s="574">
        <v>114</v>
      </c>
      <c r="S79" s="510">
        <v>55</v>
      </c>
      <c r="T79" s="510">
        <v>55</v>
      </c>
      <c r="U79" s="510">
        <v>5</v>
      </c>
      <c r="V79" s="510"/>
      <c r="W79" s="510">
        <v>11</v>
      </c>
      <c r="X79" s="510">
        <v>11</v>
      </c>
      <c r="Y79" s="510">
        <v>1</v>
      </c>
      <c r="Z79" s="510"/>
      <c r="AA79" s="510">
        <v>114</v>
      </c>
      <c r="AB79" s="510">
        <v>114</v>
      </c>
      <c r="AC79" s="510">
        <v>5</v>
      </c>
      <c r="AD79" s="510"/>
      <c r="AE79" s="510"/>
      <c r="AF79" s="510">
        <v>5</v>
      </c>
      <c r="AG79" s="510">
        <v>110</v>
      </c>
      <c r="AH79" s="510"/>
      <c r="AI79" s="510">
        <v>114</v>
      </c>
      <c r="AJ79" s="575">
        <v>2</v>
      </c>
      <c r="AK79" s="544">
        <v>52</v>
      </c>
      <c r="AL79" s="544">
        <v>1</v>
      </c>
      <c r="AM79" s="544">
        <v>114</v>
      </c>
      <c r="AN79" s="524">
        <v>2</v>
      </c>
      <c r="AO79" s="576"/>
    </row>
    <row r="80" spans="1:41" ht="24.75" customHeight="1" x14ac:dyDescent="0.2">
      <c r="A80" s="842"/>
      <c r="B80" s="584" t="s">
        <v>300</v>
      </c>
      <c r="C80" s="475">
        <v>232</v>
      </c>
      <c r="D80" s="572">
        <v>153</v>
      </c>
      <c r="E80" s="417">
        <v>154</v>
      </c>
      <c r="F80" s="417">
        <v>47</v>
      </c>
      <c r="G80" s="475">
        <v>14</v>
      </c>
      <c r="H80" s="475">
        <v>218</v>
      </c>
      <c r="I80" s="475">
        <v>210</v>
      </c>
      <c r="J80" s="510">
        <v>210</v>
      </c>
      <c r="K80" s="475">
        <v>204</v>
      </c>
      <c r="L80" s="475"/>
      <c r="M80" s="475"/>
      <c r="N80" s="475">
        <v>121</v>
      </c>
      <c r="O80" s="475"/>
      <c r="P80" s="475">
        <v>121</v>
      </c>
      <c r="Q80" s="475"/>
      <c r="R80" s="608">
        <v>186</v>
      </c>
      <c r="S80" s="475">
        <v>18</v>
      </c>
      <c r="T80" s="475">
        <v>160</v>
      </c>
      <c r="U80" s="475">
        <v>8</v>
      </c>
      <c r="V80" s="475"/>
      <c r="W80" s="475">
        <v>20</v>
      </c>
      <c r="X80" s="475">
        <v>20</v>
      </c>
      <c r="Y80" s="475">
        <v>12</v>
      </c>
      <c r="Z80" s="475"/>
      <c r="AA80" s="475">
        <v>220</v>
      </c>
      <c r="AB80" s="475">
        <v>154</v>
      </c>
      <c r="AC80" s="475">
        <v>2</v>
      </c>
      <c r="AD80" s="475">
        <v>66</v>
      </c>
      <c r="AE80" s="475">
        <v>7</v>
      </c>
      <c r="AF80" s="475">
        <v>10</v>
      </c>
      <c r="AG80" s="475">
        <v>222</v>
      </c>
      <c r="AH80" s="475"/>
      <c r="AI80" s="475">
        <v>207</v>
      </c>
      <c r="AJ80" s="609">
        <v>4</v>
      </c>
      <c r="AK80" s="546">
        <v>86</v>
      </c>
      <c r="AL80" s="546">
        <v>3</v>
      </c>
      <c r="AM80" s="546">
        <v>140</v>
      </c>
      <c r="AN80" s="508">
        <v>3</v>
      </c>
      <c r="AO80" s="610"/>
    </row>
    <row r="81" spans="1:41" ht="24.75" customHeight="1" x14ac:dyDescent="0.2">
      <c r="A81" s="847"/>
      <c r="B81" s="584" t="s">
        <v>301</v>
      </c>
      <c r="C81" s="475">
        <v>48</v>
      </c>
      <c r="D81" s="572">
        <v>45</v>
      </c>
      <c r="E81" s="417"/>
      <c r="F81" s="417">
        <v>16</v>
      </c>
      <c r="G81" s="475">
        <v>13</v>
      </c>
      <c r="H81" s="475">
        <v>35</v>
      </c>
      <c r="I81" s="475">
        <v>45</v>
      </c>
      <c r="J81" s="510">
        <v>45</v>
      </c>
      <c r="K81" s="475">
        <v>45</v>
      </c>
      <c r="L81" s="475"/>
      <c r="M81" s="475"/>
      <c r="N81" s="475">
        <v>45</v>
      </c>
      <c r="O81" s="475"/>
      <c r="P81" s="475">
        <v>45</v>
      </c>
      <c r="Q81" s="475"/>
      <c r="R81" s="608">
        <v>45</v>
      </c>
      <c r="S81" s="475"/>
      <c r="T81" s="475">
        <v>45</v>
      </c>
      <c r="U81" s="475"/>
      <c r="V81" s="475"/>
      <c r="W81" s="475">
        <v>13</v>
      </c>
      <c r="X81" s="475">
        <v>13</v>
      </c>
      <c r="Y81" s="475">
        <v>3</v>
      </c>
      <c r="Z81" s="475"/>
      <c r="AA81" s="475">
        <v>45</v>
      </c>
      <c r="AB81" s="475"/>
      <c r="AC81" s="475"/>
      <c r="AD81" s="475">
        <v>45</v>
      </c>
      <c r="AE81" s="475">
        <v>3</v>
      </c>
      <c r="AF81" s="475">
        <v>3</v>
      </c>
      <c r="AG81" s="475">
        <v>45</v>
      </c>
      <c r="AH81" s="475"/>
      <c r="AI81" s="475">
        <v>45</v>
      </c>
      <c r="AJ81" s="609">
        <v>2</v>
      </c>
      <c r="AK81" s="546"/>
      <c r="AL81" s="546"/>
      <c r="AM81" s="546">
        <v>45</v>
      </c>
      <c r="AN81" s="508">
        <v>1</v>
      </c>
      <c r="AO81" s="610"/>
    </row>
    <row r="82" spans="1:41" ht="24.75" customHeight="1" thickBot="1" x14ac:dyDescent="0.25">
      <c r="A82" s="847"/>
      <c r="B82" s="597" t="s">
        <v>302</v>
      </c>
      <c r="C82" s="577"/>
      <c r="D82" s="577"/>
      <c r="E82" s="577"/>
      <c r="F82" s="577"/>
      <c r="G82" s="577"/>
      <c r="H82" s="577"/>
      <c r="I82" s="577"/>
      <c r="J82" s="577"/>
      <c r="K82" s="577"/>
      <c r="L82" s="577"/>
      <c r="M82" s="577"/>
      <c r="N82" s="577"/>
      <c r="O82" s="577"/>
      <c r="P82" s="577"/>
      <c r="Q82" s="577"/>
      <c r="R82" s="625"/>
      <c r="S82" s="577"/>
      <c r="T82" s="577"/>
      <c r="U82" s="577"/>
      <c r="V82" s="577"/>
      <c r="W82" s="577"/>
      <c r="X82" s="577"/>
      <c r="Y82" s="577"/>
      <c r="Z82" s="577"/>
      <c r="AA82" s="577"/>
      <c r="AB82" s="577"/>
      <c r="AC82" s="577"/>
      <c r="AD82" s="577"/>
      <c r="AE82" s="577"/>
      <c r="AF82" s="577"/>
      <c r="AG82" s="577"/>
      <c r="AH82" s="577"/>
      <c r="AI82" s="577"/>
      <c r="AJ82" s="577"/>
      <c r="AK82" s="577"/>
      <c r="AL82" s="577"/>
      <c r="AM82" s="577"/>
      <c r="AN82" s="626"/>
      <c r="AO82" s="580"/>
    </row>
    <row r="83" spans="1:41" ht="24.75" customHeight="1" thickTop="1" thickBot="1" x14ac:dyDescent="0.25">
      <c r="A83" s="844"/>
      <c r="B83" s="438" t="s">
        <v>262</v>
      </c>
      <c r="C83" s="162">
        <v>395</v>
      </c>
      <c r="D83" s="345">
        <f t="shared" ref="D83:AN83" si="16">SUM(D79:D82)</f>
        <v>305</v>
      </c>
      <c r="E83" s="345">
        <f t="shared" si="16"/>
        <v>264</v>
      </c>
      <c r="F83" s="345">
        <f t="shared" si="16"/>
        <v>73</v>
      </c>
      <c r="G83" s="162">
        <f t="shared" si="16"/>
        <v>39</v>
      </c>
      <c r="H83" s="162">
        <f t="shared" si="16"/>
        <v>356</v>
      </c>
      <c r="I83" s="653">
        <f t="shared" si="16"/>
        <v>368</v>
      </c>
      <c r="J83" s="162">
        <f t="shared" si="16"/>
        <v>368</v>
      </c>
      <c r="K83" s="162">
        <f t="shared" si="16"/>
        <v>362</v>
      </c>
      <c r="L83" s="162">
        <f t="shared" si="16"/>
        <v>0</v>
      </c>
      <c r="M83" s="162">
        <f t="shared" si="16"/>
        <v>0</v>
      </c>
      <c r="N83" s="162">
        <f t="shared" si="16"/>
        <v>280</v>
      </c>
      <c r="O83" s="162">
        <f t="shared" si="16"/>
        <v>114</v>
      </c>
      <c r="P83" s="162">
        <f t="shared" si="16"/>
        <v>280</v>
      </c>
      <c r="Q83" s="162">
        <f t="shared" si="16"/>
        <v>0</v>
      </c>
      <c r="R83" s="622">
        <f t="shared" si="16"/>
        <v>345</v>
      </c>
      <c r="S83" s="162">
        <f t="shared" si="16"/>
        <v>73</v>
      </c>
      <c r="T83" s="162">
        <f t="shared" si="16"/>
        <v>260</v>
      </c>
      <c r="U83" s="162">
        <f t="shared" si="16"/>
        <v>13</v>
      </c>
      <c r="V83" s="162">
        <f t="shared" si="16"/>
        <v>0</v>
      </c>
      <c r="W83" s="162">
        <f t="shared" si="16"/>
        <v>44</v>
      </c>
      <c r="X83" s="162">
        <f t="shared" si="16"/>
        <v>44</v>
      </c>
      <c r="Y83" s="162">
        <f t="shared" si="16"/>
        <v>16</v>
      </c>
      <c r="Z83" s="162">
        <f t="shared" si="16"/>
        <v>0</v>
      </c>
      <c r="AA83" s="162">
        <f t="shared" si="16"/>
        <v>379</v>
      </c>
      <c r="AB83" s="162">
        <f t="shared" si="16"/>
        <v>268</v>
      </c>
      <c r="AC83" s="162">
        <f t="shared" si="16"/>
        <v>7</v>
      </c>
      <c r="AD83" s="162">
        <f t="shared" si="16"/>
        <v>111</v>
      </c>
      <c r="AE83" s="162">
        <f t="shared" si="16"/>
        <v>10</v>
      </c>
      <c r="AF83" s="162">
        <f t="shared" si="16"/>
        <v>18</v>
      </c>
      <c r="AG83" s="162">
        <f t="shared" si="16"/>
        <v>377</v>
      </c>
      <c r="AH83" s="162">
        <f t="shared" si="16"/>
        <v>0</v>
      </c>
      <c r="AI83" s="162">
        <f t="shared" si="16"/>
        <v>366</v>
      </c>
      <c r="AJ83" s="654">
        <f t="shared" si="16"/>
        <v>8</v>
      </c>
      <c r="AK83" s="644">
        <f t="shared" si="16"/>
        <v>138</v>
      </c>
      <c r="AL83" s="644">
        <f t="shared" si="16"/>
        <v>4</v>
      </c>
      <c r="AM83" s="644">
        <f t="shared" si="16"/>
        <v>299</v>
      </c>
      <c r="AN83" s="623">
        <f t="shared" si="16"/>
        <v>6</v>
      </c>
      <c r="AO83" s="583"/>
    </row>
    <row r="84" spans="1:41" ht="24.75" customHeight="1" x14ac:dyDescent="0.2">
      <c r="A84" s="962" t="s">
        <v>30</v>
      </c>
      <c r="B84" s="584" t="s">
        <v>303</v>
      </c>
      <c r="C84" s="110" t="s">
        <v>379</v>
      </c>
      <c r="D84" s="110" t="s">
        <v>379</v>
      </c>
      <c r="E84" s="110" t="s">
        <v>379</v>
      </c>
      <c r="F84" s="110" t="s">
        <v>379</v>
      </c>
      <c r="G84" s="110" t="s">
        <v>379</v>
      </c>
      <c r="H84" s="110" t="s">
        <v>379</v>
      </c>
      <c r="I84" s="110" t="s">
        <v>379</v>
      </c>
      <c r="J84" s="110" t="s">
        <v>379</v>
      </c>
      <c r="K84" s="110" t="s">
        <v>379</v>
      </c>
      <c r="L84" s="110" t="s">
        <v>379</v>
      </c>
      <c r="M84" s="110" t="s">
        <v>379</v>
      </c>
      <c r="N84" s="110" t="s">
        <v>379</v>
      </c>
      <c r="O84" s="110" t="s">
        <v>379</v>
      </c>
      <c r="P84" s="110" t="s">
        <v>379</v>
      </c>
      <c r="Q84" s="110" t="s">
        <v>379</v>
      </c>
      <c r="R84" s="110" t="s">
        <v>379</v>
      </c>
      <c r="S84" s="110" t="s">
        <v>379</v>
      </c>
      <c r="T84" s="110" t="s">
        <v>379</v>
      </c>
      <c r="U84" s="110" t="s">
        <v>379</v>
      </c>
      <c r="V84" s="110" t="s">
        <v>379</v>
      </c>
      <c r="W84" s="110" t="s">
        <v>379</v>
      </c>
      <c r="X84" s="110" t="s">
        <v>379</v>
      </c>
      <c r="Y84" s="110" t="s">
        <v>379</v>
      </c>
      <c r="Z84" s="110" t="s">
        <v>379</v>
      </c>
      <c r="AA84" s="110" t="s">
        <v>379</v>
      </c>
      <c r="AB84" s="110" t="s">
        <v>379</v>
      </c>
      <c r="AC84" s="110" t="s">
        <v>379</v>
      </c>
      <c r="AD84" s="110" t="s">
        <v>379</v>
      </c>
      <c r="AE84" s="110" t="s">
        <v>379</v>
      </c>
      <c r="AF84" s="110" t="s">
        <v>379</v>
      </c>
      <c r="AG84" s="110" t="s">
        <v>379</v>
      </c>
      <c r="AH84" s="110" t="s">
        <v>379</v>
      </c>
      <c r="AI84" s="110" t="s">
        <v>379</v>
      </c>
      <c r="AJ84" s="110" t="s">
        <v>379</v>
      </c>
      <c r="AK84" s="110" t="s">
        <v>379</v>
      </c>
      <c r="AL84" s="110" t="s">
        <v>379</v>
      </c>
      <c r="AM84" s="110" t="s">
        <v>379</v>
      </c>
      <c r="AN84" s="406" t="s">
        <v>379</v>
      </c>
      <c r="AO84" s="576"/>
    </row>
    <row r="85" spans="1:41" ht="24.75" customHeight="1" x14ac:dyDescent="0.2">
      <c r="A85" s="963"/>
      <c r="B85" s="584" t="s">
        <v>304</v>
      </c>
      <c r="C85" s="655"/>
      <c r="D85" s="656"/>
      <c r="E85" s="656"/>
      <c r="F85" s="656"/>
      <c r="G85" s="657"/>
      <c r="H85" s="657"/>
      <c r="I85" s="658"/>
      <c r="J85" s="657"/>
      <c r="K85" s="657"/>
      <c r="L85" s="657"/>
      <c r="M85" s="657"/>
      <c r="N85" s="657"/>
      <c r="O85" s="657"/>
      <c r="P85" s="657"/>
      <c r="Q85" s="657"/>
      <c r="R85" s="659"/>
      <c r="S85" s="657"/>
      <c r="T85" s="657"/>
      <c r="U85" s="657"/>
      <c r="V85" s="657"/>
      <c r="W85" s="657"/>
      <c r="X85" s="657"/>
      <c r="Y85" s="657"/>
      <c r="Z85" s="657"/>
      <c r="AA85" s="657"/>
      <c r="AB85" s="660"/>
      <c r="AC85" s="660"/>
      <c r="AD85" s="660"/>
      <c r="AE85" s="660"/>
      <c r="AF85" s="660"/>
      <c r="AG85" s="660"/>
      <c r="AH85" s="660"/>
      <c r="AI85" s="660"/>
      <c r="AJ85" s="661"/>
      <c r="AK85" s="662"/>
      <c r="AL85" s="662"/>
      <c r="AM85" s="662"/>
      <c r="AN85" s="663"/>
      <c r="AO85" s="610"/>
    </row>
    <row r="86" spans="1:41" ht="24.75" customHeight="1" x14ac:dyDescent="0.2">
      <c r="A86" s="964"/>
      <c r="B86" s="646" t="s">
        <v>305</v>
      </c>
      <c r="C86" s="655"/>
      <c r="D86" s="656"/>
      <c r="E86" s="656"/>
      <c r="F86" s="656"/>
      <c r="G86" s="657"/>
      <c r="H86" s="657"/>
      <c r="I86" s="658"/>
      <c r="J86" s="657"/>
      <c r="K86" s="657"/>
      <c r="L86" s="657"/>
      <c r="M86" s="657"/>
      <c r="N86" s="657"/>
      <c r="O86" s="657"/>
      <c r="P86" s="657"/>
      <c r="Q86" s="657"/>
      <c r="R86" s="659"/>
      <c r="S86" s="657"/>
      <c r="T86" s="657"/>
      <c r="U86" s="657"/>
      <c r="V86" s="657"/>
      <c r="W86" s="657"/>
      <c r="X86" s="657"/>
      <c r="Y86" s="657"/>
      <c r="Z86" s="657"/>
      <c r="AA86" s="657"/>
      <c r="AB86" s="660"/>
      <c r="AC86" s="660"/>
      <c r="AD86" s="660"/>
      <c r="AE86" s="660"/>
      <c r="AF86" s="660"/>
      <c r="AG86" s="660"/>
      <c r="AH86" s="660"/>
      <c r="AI86" s="660"/>
      <c r="AJ86" s="661"/>
      <c r="AK86" s="662"/>
      <c r="AL86" s="662"/>
      <c r="AM86" s="662"/>
      <c r="AN86" s="663"/>
      <c r="AO86" s="638"/>
    </row>
    <row r="87" spans="1:41" ht="24.75" customHeight="1" x14ac:dyDescent="0.2">
      <c r="A87" s="964"/>
      <c r="B87" s="646" t="s">
        <v>306</v>
      </c>
      <c r="C87" s="655"/>
      <c r="D87" s="656"/>
      <c r="E87" s="656"/>
      <c r="F87" s="656"/>
      <c r="G87" s="657"/>
      <c r="H87" s="657"/>
      <c r="I87" s="658"/>
      <c r="J87" s="657"/>
      <c r="K87" s="657"/>
      <c r="L87" s="657"/>
      <c r="M87" s="657"/>
      <c r="N87" s="657"/>
      <c r="O87" s="657"/>
      <c r="P87" s="657"/>
      <c r="Q87" s="657"/>
      <c r="R87" s="659"/>
      <c r="S87" s="657"/>
      <c r="T87" s="657"/>
      <c r="U87" s="657"/>
      <c r="V87" s="657"/>
      <c r="W87" s="657"/>
      <c r="X87" s="657"/>
      <c r="Y87" s="657"/>
      <c r="Z87" s="657"/>
      <c r="AA87" s="660"/>
      <c r="AB87" s="660"/>
      <c r="AC87" s="660"/>
      <c r="AD87" s="660"/>
      <c r="AE87" s="660"/>
      <c r="AF87" s="660"/>
      <c r="AG87" s="660"/>
      <c r="AH87" s="660"/>
      <c r="AI87" s="660"/>
      <c r="AJ87" s="661"/>
      <c r="AK87" s="662"/>
      <c r="AL87" s="662"/>
      <c r="AM87" s="662"/>
      <c r="AN87" s="663"/>
      <c r="AO87" s="638"/>
    </row>
    <row r="88" spans="1:41" ht="24.75" customHeight="1" x14ac:dyDescent="0.2">
      <c r="A88" s="964"/>
      <c r="B88" s="646" t="s">
        <v>307</v>
      </c>
      <c r="C88" s="655"/>
      <c r="D88" s="656"/>
      <c r="E88" s="656"/>
      <c r="F88" s="656"/>
      <c r="G88" s="657"/>
      <c r="H88" s="657"/>
      <c r="I88" s="658"/>
      <c r="J88" s="657"/>
      <c r="K88" s="657"/>
      <c r="L88" s="657"/>
      <c r="M88" s="657"/>
      <c r="N88" s="657"/>
      <c r="O88" s="657"/>
      <c r="P88" s="657"/>
      <c r="Q88" s="657"/>
      <c r="R88" s="659"/>
      <c r="S88" s="657"/>
      <c r="T88" s="657"/>
      <c r="U88" s="657"/>
      <c r="V88" s="657"/>
      <c r="W88" s="657"/>
      <c r="X88" s="657"/>
      <c r="Y88" s="657"/>
      <c r="Z88" s="657"/>
      <c r="AA88" s="657"/>
      <c r="AB88" s="660"/>
      <c r="AC88" s="660"/>
      <c r="AD88" s="660"/>
      <c r="AE88" s="660"/>
      <c r="AF88" s="660"/>
      <c r="AG88" s="660"/>
      <c r="AH88" s="660"/>
      <c r="AI88" s="660"/>
      <c r="AJ88" s="661"/>
      <c r="AK88" s="662"/>
      <c r="AL88" s="662"/>
      <c r="AM88" s="662"/>
      <c r="AN88" s="663"/>
      <c r="AO88" s="638"/>
    </row>
    <row r="89" spans="1:41" ht="24.75" customHeight="1" x14ac:dyDescent="0.2">
      <c r="A89" s="964"/>
      <c r="B89" s="647" t="s">
        <v>308</v>
      </c>
      <c r="C89" s="655"/>
      <c r="D89" s="656"/>
      <c r="E89" s="656"/>
      <c r="F89" s="656"/>
      <c r="G89" s="657"/>
      <c r="H89" s="657"/>
      <c r="I89" s="658"/>
      <c r="J89" s="657"/>
      <c r="K89" s="657"/>
      <c r="L89" s="657"/>
      <c r="M89" s="657"/>
      <c r="N89" s="657"/>
      <c r="O89" s="657"/>
      <c r="P89" s="657"/>
      <c r="Q89" s="657"/>
      <c r="R89" s="659"/>
      <c r="S89" s="657"/>
      <c r="T89" s="657"/>
      <c r="U89" s="657"/>
      <c r="V89" s="657"/>
      <c r="W89" s="657"/>
      <c r="X89" s="657"/>
      <c r="Y89" s="657"/>
      <c r="Z89" s="657"/>
      <c r="AA89" s="657"/>
      <c r="AB89" s="660"/>
      <c r="AC89" s="660"/>
      <c r="AD89" s="660"/>
      <c r="AE89" s="660"/>
      <c r="AF89" s="660"/>
      <c r="AG89" s="660"/>
      <c r="AH89" s="660"/>
      <c r="AI89" s="660"/>
      <c r="AJ89" s="661"/>
      <c r="AK89" s="662"/>
      <c r="AL89" s="662"/>
      <c r="AM89" s="662"/>
      <c r="AN89" s="663"/>
      <c r="AO89" s="638"/>
    </row>
    <row r="90" spans="1:41" ht="24.75" customHeight="1" x14ac:dyDescent="0.2">
      <c r="A90" s="964"/>
      <c r="B90" s="648" t="s">
        <v>309</v>
      </c>
      <c r="C90" s="655"/>
      <c r="D90" s="656"/>
      <c r="E90" s="664"/>
      <c r="F90" s="664"/>
      <c r="G90" s="655"/>
      <c r="H90" s="655"/>
      <c r="I90" s="655"/>
      <c r="J90" s="657"/>
      <c r="K90" s="655"/>
      <c r="L90" s="655"/>
      <c r="M90" s="655"/>
      <c r="N90" s="655"/>
      <c r="O90" s="655"/>
      <c r="P90" s="655"/>
      <c r="Q90" s="655"/>
      <c r="R90" s="665"/>
      <c r="S90" s="655"/>
      <c r="T90" s="655"/>
      <c r="U90" s="655"/>
      <c r="V90" s="655"/>
      <c r="W90" s="655"/>
      <c r="X90" s="655"/>
      <c r="Y90" s="655"/>
      <c r="Z90" s="655"/>
      <c r="AA90" s="655"/>
      <c r="AB90" s="666"/>
      <c r="AC90" s="666"/>
      <c r="AD90" s="666"/>
      <c r="AE90" s="666"/>
      <c r="AF90" s="666"/>
      <c r="AG90" s="666"/>
      <c r="AH90" s="666"/>
      <c r="AI90" s="666"/>
      <c r="AJ90" s="667"/>
      <c r="AK90" s="668"/>
      <c r="AL90" s="668"/>
      <c r="AM90" s="668"/>
      <c r="AN90" s="669"/>
      <c r="AO90" s="638"/>
    </row>
    <row r="91" spans="1:41" ht="24.75" customHeight="1" thickBot="1" x14ac:dyDescent="0.25">
      <c r="A91" s="964"/>
      <c r="B91" s="621" t="s">
        <v>310</v>
      </c>
      <c r="C91" s="670">
        <v>1</v>
      </c>
      <c r="D91" s="671"/>
      <c r="E91" s="671"/>
      <c r="F91" s="671"/>
      <c r="G91" s="670"/>
      <c r="H91" s="670"/>
      <c r="I91" s="670"/>
      <c r="J91" s="670"/>
      <c r="K91" s="670"/>
      <c r="L91" s="670"/>
      <c r="M91" s="670"/>
      <c r="N91" s="670"/>
      <c r="O91" s="670"/>
      <c r="P91" s="670"/>
      <c r="Q91" s="670"/>
      <c r="R91" s="672"/>
      <c r="S91" s="670"/>
      <c r="T91" s="670"/>
      <c r="U91" s="670"/>
      <c r="V91" s="670"/>
      <c r="W91" s="670"/>
      <c r="X91" s="670"/>
      <c r="Y91" s="670"/>
      <c r="Z91" s="670"/>
      <c r="AA91" s="670"/>
      <c r="AB91" s="673"/>
      <c r="AC91" s="673"/>
      <c r="AD91" s="673"/>
      <c r="AE91" s="673"/>
      <c r="AF91" s="673"/>
      <c r="AG91" s="673"/>
      <c r="AH91" s="673"/>
      <c r="AI91" s="673"/>
      <c r="AJ91" s="674"/>
      <c r="AK91" s="675"/>
      <c r="AL91" s="675"/>
      <c r="AM91" s="675"/>
      <c r="AN91" s="676"/>
      <c r="AO91" s="643"/>
    </row>
    <row r="92" spans="1:41" ht="24.75" customHeight="1" thickTop="1" thickBot="1" x14ac:dyDescent="0.25">
      <c r="A92" s="965"/>
      <c r="B92" s="438" t="s">
        <v>262</v>
      </c>
      <c r="C92" s="110" t="s">
        <v>379</v>
      </c>
      <c r="D92" s="110" t="s">
        <v>379</v>
      </c>
      <c r="E92" s="110" t="s">
        <v>379</v>
      </c>
      <c r="F92" s="110" t="s">
        <v>379</v>
      </c>
      <c r="G92" s="110" t="s">
        <v>379</v>
      </c>
      <c r="H92" s="110" t="s">
        <v>379</v>
      </c>
      <c r="I92" s="110" t="s">
        <v>379</v>
      </c>
      <c r="J92" s="110" t="s">
        <v>379</v>
      </c>
      <c r="K92" s="110" t="s">
        <v>379</v>
      </c>
      <c r="L92" s="110" t="s">
        <v>379</v>
      </c>
      <c r="M92" s="110" t="s">
        <v>379</v>
      </c>
      <c r="N92" s="110" t="s">
        <v>379</v>
      </c>
      <c r="O92" s="110" t="s">
        <v>379</v>
      </c>
      <c r="P92" s="110" t="s">
        <v>379</v>
      </c>
      <c r="Q92" s="110" t="s">
        <v>379</v>
      </c>
      <c r="R92" s="110" t="s">
        <v>379</v>
      </c>
      <c r="S92" s="110" t="s">
        <v>379</v>
      </c>
      <c r="T92" s="110" t="s">
        <v>379</v>
      </c>
      <c r="U92" s="110" t="s">
        <v>379</v>
      </c>
      <c r="V92" s="110" t="s">
        <v>379</v>
      </c>
      <c r="W92" s="110" t="s">
        <v>379</v>
      </c>
      <c r="X92" s="110" t="s">
        <v>379</v>
      </c>
      <c r="Y92" s="110" t="s">
        <v>379</v>
      </c>
      <c r="Z92" s="110" t="s">
        <v>379</v>
      </c>
      <c r="AA92" s="110" t="s">
        <v>379</v>
      </c>
      <c r="AB92" s="110" t="s">
        <v>379</v>
      </c>
      <c r="AC92" s="110" t="s">
        <v>379</v>
      </c>
      <c r="AD92" s="110" t="s">
        <v>379</v>
      </c>
      <c r="AE92" s="110" t="s">
        <v>379</v>
      </c>
      <c r="AF92" s="110" t="s">
        <v>379</v>
      </c>
      <c r="AG92" s="110" t="s">
        <v>379</v>
      </c>
      <c r="AH92" s="110" t="s">
        <v>379</v>
      </c>
      <c r="AI92" s="110" t="s">
        <v>379</v>
      </c>
      <c r="AJ92" s="110" t="s">
        <v>379</v>
      </c>
      <c r="AK92" s="110" t="s">
        <v>379</v>
      </c>
      <c r="AL92" s="110" t="s">
        <v>379</v>
      </c>
      <c r="AM92" s="110" t="s">
        <v>379</v>
      </c>
      <c r="AN92" s="406" t="s">
        <v>379</v>
      </c>
      <c r="AO92" s="629"/>
    </row>
    <row r="93" spans="1:41" ht="35.25" customHeight="1" thickBot="1" x14ac:dyDescent="0.25">
      <c r="A93" s="960" t="s">
        <v>5</v>
      </c>
      <c r="B93" s="612" t="s">
        <v>311</v>
      </c>
      <c r="C93" s="146">
        <f>[10]大豆生産①!C89</f>
        <v>33</v>
      </c>
      <c r="D93" s="146">
        <v>15.7</v>
      </c>
      <c r="E93" s="146">
        <v>15.7</v>
      </c>
      <c r="F93" s="347">
        <v>15.7</v>
      </c>
      <c r="G93" s="348">
        <v>17.3</v>
      </c>
      <c r="H93" s="348">
        <v>15.7</v>
      </c>
      <c r="I93" s="348"/>
      <c r="J93" s="348">
        <v>15.7</v>
      </c>
      <c r="K93" s="348">
        <v>15.7</v>
      </c>
      <c r="L93" s="348"/>
      <c r="M93" s="348"/>
      <c r="N93" s="348">
        <v>15.7</v>
      </c>
      <c r="O93" s="348"/>
      <c r="P93" s="348"/>
      <c r="Q93" s="348">
        <v>15.7</v>
      </c>
      <c r="R93" s="349">
        <v>15.7</v>
      </c>
      <c r="S93" s="348"/>
      <c r="T93" s="348">
        <v>15.7</v>
      </c>
      <c r="U93" s="348"/>
      <c r="V93" s="348"/>
      <c r="W93" s="348"/>
      <c r="X93" s="348"/>
      <c r="Y93" s="350">
        <v>17.3</v>
      </c>
      <c r="Z93" s="348"/>
      <c r="AA93" s="348">
        <v>15.7</v>
      </c>
      <c r="AB93" s="348">
        <v>15.7</v>
      </c>
      <c r="AC93" s="348">
        <v>1</v>
      </c>
      <c r="AD93" s="348"/>
      <c r="AE93" s="348"/>
      <c r="AF93" s="348">
        <v>17.3</v>
      </c>
      <c r="AG93" s="348">
        <v>15.7</v>
      </c>
      <c r="AH93" s="147"/>
      <c r="AI93" s="147">
        <v>15.7</v>
      </c>
      <c r="AJ93" s="147">
        <v>1</v>
      </c>
      <c r="AK93" s="147"/>
      <c r="AL93" s="147"/>
      <c r="AM93" s="147">
        <v>15.7</v>
      </c>
      <c r="AN93" s="148">
        <v>1</v>
      </c>
      <c r="AO93" s="351" t="s">
        <v>371</v>
      </c>
    </row>
    <row r="94" spans="1:41" ht="33.75" customHeight="1" thickTop="1" thickBot="1" x14ac:dyDescent="0.25">
      <c r="A94" s="961"/>
      <c r="B94" s="611" t="s">
        <v>263</v>
      </c>
      <c r="C94" s="345">
        <f>[10]大豆生産①!C90</f>
        <v>33</v>
      </c>
      <c r="D94" s="345">
        <f t="shared" ref="D94:AN94" si="17">+D93</f>
        <v>15.7</v>
      </c>
      <c r="E94" s="345">
        <f t="shared" si="17"/>
        <v>15.7</v>
      </c>
      <c r="F94" s="345">
        <f t="shared" si="17"/>
        <v>15.7</v>
      </c>
      <c r="G94" s="345">
        <f t="shared" si="17"/>
        <v>17.3</v>
      </c>
      <c r="H94" s="345">
        <f t="shared" si="17"/>
        <v>15.7</v>
      </c>
      <c r="I94" s="345">
        <f t="shared" si="17"/>
        <v>0</v>
      </c>
      <c r="J94" s="345">
        <f t="shared" si="17"/>
        <v>15.7</v>
      </c>
      <c r="K94" s="345">
        <f t="shared" si="17"/>
        <v>15.7</v>
      </c>
      <c r="L94" s="345">
        <f t="shared" si="17"/>
        <v>0</v>
      </c>
      <c r="M94" s="345">
        <f t="shared" si="17"/>
        <v>0</v>
      </c>
      <c r="N94" s="345">
        <f t="shared" si="17"/>
        <v>15.7</v>
      </c>
      <c r="O94" s="345">
        <f t="shared" si="17"/>
        <v>0</v>
      </c>
      <c r="P94" s="345">
        <f t="shared" si="17"/>
        <v>0</v>
      </c>
      <c r="Q94" s="345">
        <f t="shared" si="17"/>
        <v>15.7</v>
      </c>
      <c r="R94" s="581">
        <f t="shared" si="17"/>
        <v>15.7</v>
      </c>
      <c r="S94" s="345">
        <f t="shared" si="17"/>
        <v>0</v>
      </c>
      <c r="T94" s="345">
        <f t="shared" si="17"/>
        <v>15.7</v>
      </c>
      <c r="U94" s="345">
        <f t="shared" si="17"/>
        <v>0</v>
      </c>
      <c r="V94" s="345">
        <f t="shared" si="17"/>
        <v>0</v>
      </c>
      <c r="W94" s="345">
        <f t="shared" si="17"/>
        <v>0</v>
      </c>
      <c r="X94" s="345">
        <f t="shared" si="17"/>
        <v>0</v>
      </c>
      <c r="Y94" s="345">
        <f t="shared" si="17"/>
        <v>17.3</v>
      </c>
      <c r="Z94" s="345">
        <f t="shared" si="17"/>
        <v>0</v>
      </c>
      <c r="AA94" s="345">
        <f t="shared" si="17"/>
        <v>15.7</v>
      </c>
      <c r="AB94" s="345">
        <f t="shared" si="17"/>
        <v>15.7</v>
      </c>
      <c r="AC94" s="345">
        <f t="shared" si="17"/>
        <v>1</v>
      </c>
      <c r="AD94" s="345">
        <f t="shared" si="17"/>
        <v>0</v>
      </c>
      <c r="AE94" s="345">
        <f t="shared" si="17"/>
        <v>0</v>
      </c>
      <c r="AF94" s="345">
        <f t="shared" si="17"/>
        <v>17.3</v>
      </c>
      <c r="AG94" s="345">
        <f t="shared" si="17"/>
        <v>15.7</v>
      </c>
      <c r="AH94" s="345">
        <f t="shared" si="17"/>
        <v>0</v>
      </c>
      <c r="AI94" s="345">
        <f t="shared" si="17"/>
        <v>15.7</v>
      </c>
      <c r="AJ94" s="345">
        <f t="shared" si="17"/>
        <v>1</v>
      </c>
      <c r="AK94" s="345">
        <f t="shared" si="17"/>
        <v>0</v>
      </c>
      <c r="AL94" s="345">
        <f t="shared" si="17"/>
        <v>0</v>
      </c>
      <c r="AM94" s="345">
        <f t="shared" si="17"/>
        <v>15.7</v>
      </c>
      <c r="AN94" s="582">
        <f t="shared" si="17"/>
        <v>1</v>
      </c>
      <c r="AO94" s="677"/>
    </row>
    <row r="95" spans="1:41" x14ac:dyDescent="0.2">
      <c r="A95" s="163" t="s">
        <v>173</v>
      </c>
      <c r="B95" s="70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18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2"/>
    </row>
    <row r="96" spans="1:41" x14ac:dyDescent="0.2">
      <c r="A96" s="163" t="s">
        <v>203</v>
      </c>
      <c r="B96" s="70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18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2"/>
    </row>
    <row r="97" spans="1:41" x14ac:dyDescent="0.2">
      <c r="A97" s="164" t="s">
        <v>174</v>
      </c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2"/>
    </row>
    <row r="98" spans="1:41" x14ac:dyDescent="0.2">
      <c r="A98" s="165" t="s">
        <v>175</v>
      </c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2"/>
    </row>
    <row r="99" spans="1:41" ht="23.1" customHeight="1" x14ac:dyDescent="0.2">
      <c r="A99" s="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2"/>
    </row>
    <row r="100" spans="1:41" ht="23.1" customHeight="1" x14ac:dyDescent="0.2">
      <c r="A100" s="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2"/>
    </row>
    <row r="101" spans="1:41" ht="23.1" customHeight="1" x14ac:dyDescent="0.2">
      <c r="A101" s="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2"/>
    </row>
    <row r="102" spans="1:41" ht="23.1" customHeight="1" x14ac:dyDescent="0.2">
      <c r="A102" s="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2"/>
    </row>
    <row r="103" spans="1:41" ht="23.1" customHeight="1" x14ac:dyDescent="0.2">
      <c r="A103" s="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2"/>
    </row>
    <row r="104" spans="1:41" ht="23.1" customHeight="1" x14ac:dyDescent="0.2">
      <c r="A104" s="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2"/>
    </row>
    <row r="105" spans="1:41" ht="23.1" customHeight="1" x14ac:dyDescent="0.2">
      <c r="A105" s="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2"/>
    </row>
    <row r="106" spans="1:41" ht="23.1" customHeight="1" x14ac:dyDescent="0.2">
      <c r="A106" s="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2"/>
    </row>
    <row r="107" spans="1:41" ht="23.1" customHeight="1" x14ac:dyDescent="0.2">
      <c r="A107" s="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2"/>
    </row>
    <row r="108" spans="1:41" ht="23.1" customHeight="1" x14ac:dyDescent="0.2">
      <c r="A108" s="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2"/>
    </row>
    <row r="109" spans="1:41" ht="23.1" customHeight="1" x14ac:dyDescent="0.2">
      <c r="A109" s="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2"/>
    </row>
    <row r="110" spans="1:41" ht="23.1" customHeight="1" x14ac:dyDescent="0.2">
      <c r="A110" s="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2"/>
    </row>
    <row r="111" spans="1:41" ht="23.1" customHeight="1" x14ac:dyDescent="0.2">
      <c r="A111" s="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2"/>
    </row>
    <row r="112" spans="1:41" ht="23.1" customHeight="1" x14ac:dyDescent="0.2">
      <c r="A112" s="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2"/>
    </row>
    <row r="113" spans="1:41" ht="23.1" customHeight="1" x14ac:dyDescent="0.2">
      <c r="A113" s="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2"/>
    </row>
    <row r="114" spans="1:41" ht="23.1" customHeight="1" x14ac:dyDescent="0.2">
      <c r="A114" s="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2"/>
    </row>
    <row r="115" spans="1:41" ht="23.1" customHeight="1" x14ac:dyDescent="0.2">
      <c r="A115" s="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2"/>
    </row>
    <row r="116" spans="1:41" ht="23.1" customHeight="1" x14ac:dyDescent="0.2">
      <c r="A116" s="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2"/>
    </row>
    <row r="117" spans="1:41" ht="23.1" customHeight="1" x14ac:dyDescent="0.2">
      <c r="A117" s="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2"/>
    </row>
    <row r="118" spans="1:41" ht="23.1" customHeight="1" x14ac:dyDescent="0.2">
      <c r="A118" s="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2"/>
    </row>
    <row r="119" spans="1:41" ht="23.1" customHeight="1" x14ac:dyDescent="0.2">
      <c r="A119" s="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2"/>
    </row>
    <row r="120" spans="1:41" s="7" customFormat="1" ht="23.1" customHeight="1" x14ac:dyDescent="0.2">
      <c r="A120" s="20"/>
      <c r="B120" s="20"/>
      <c r="C120" s="20"/>
      <c r="D120" s="20"/>
      <c r="E120" s="20"/>
      <c r="F120" s="20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5"/>
      <c r="Z120" s="44"/>
      <c r="AA120" s="44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</row>
    <row r="121" spans="1:41" s="7" customFormat="1" ht="23.1" customHeight="1" x14ac:dyDescent="0.2">
      <c r="A121" s="20"/>
      <c r="B121" s="20"/>
      <c r="C121" s="20"/>
      <c r="D121" s="20"/>
      <c r="E121" s="20"/>
      <c r="F121" s="20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5"/>
      <c r="Z121" s="44"/>
      <c r="AA121" s="44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</row>
    <row r="122" spans="1:41" s="7" customFormat="1" ht="23.1" customHeight="1" x14ac:dyDescent="0.2">
      <c r="A122" s="20"/>
      <c r="B122" s="20"/>
      <c r="C122" s="20"/>
      <c r="D122" s="20"/>
      <c r="E122" s="20"/>
      <c r="F122" s="20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7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</row>
    <row r="123" spans="1:41" s="7" customFormat="1" ht="30" customHeight="1" x14ac:dyDescent="0.2">
      <c r="A123" s="20"/>
      <c r="B123" s="20"/>
      <c r="C123" s="20"/>
      <c r="D123" s="20"/>
      <c r="E123" s="20"/>
      <c r="F123" s="20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7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</row>
    <row r="124" spans="1:41" s="7" customFormat="1" ht="30" customHeight="1" x14ac:dyDescent="0.2">
      <c r="A124" s="48"/>
      <c r="B124" s="20"/>
      <c r="C124" s="20"/>
      <c r="D124" s="20"/>
      <c r="E124" s="20"/>
      <c r="F124" s="20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7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</row>
    <row r="125" spans="1:41" s="7" customFormat="1" x14ac:dyDescent="0.2">
      <c r="A125" s="48"/>
      <c r="B125" s="48"/>
      <c r="C125" s="20"/>
      <c r="D125" s="20"/>
      <c r="E125" s="20"/>
      <c r="F125" s="20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7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</row>
    <row r="126" spans="1:41" s="7" customFormat="1" x14ac:dyDescent="0.2">
      <c r="A126" s="48"/>
      <c r="B126" s="48"/>
      <c r="C126" s="20"/>
      <c r="D126" s="20"/>
      <c r="E126" s="20"/>
      <c r="F126" s="20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7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</row>
    <row r="127" spans="1:41" s="7" customFormat="1" x14ac:dyDescent="0.2">
      <c r="A127" s="48"/>
      <c r="B127" s="48"/>
      <c r="C127" s="20"/>
      <c r="D127" s="20"/>
      <c r="E127" s="20"/>
      <c r="F127" s="20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7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</row>
    <row r="128" spans="1:41" s="7" customFormat="1" x14ac:dyDescent="0.2">
      <c r="A128" s="48"/>
      <c r="B128" s="48"/>
      <c r="C128" s="20"/>
      <c r="D128" s="20"/>
      <c r="E128" s="20"/>
      <c r="F128" s="20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7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</row>
    <row r="129" spans="1:40" s="7" customFormat="1" x14ac:dyDescent="0.2">
      <c r="A129" s="48"/>
      <c r="B129" s="48"/>
      <c r="C129" s="20"/>
      <c r="D129" s="20"/>
      <c r="E129" s="20"/>
      <c r="F129" s="20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7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</row>
    <row r="130" spans="1:40" s="7" customFormat="1" x14ac:dyDescent="0.2">
      <c r="A130" s="49"/>
      <c r="B130" s="49"/>
      <c r="C130" s="10"/>
      <c r="D130" s="10"/>
      <c r="E130" s="10"/>
      <c r="F130" s="1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1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</row>
    <row r="131" spans="1:40" s="7" customFormat="1" x14ac:dyDescent="0.2">
      <c r="A131" s="49"/>
      <c r="B131" s="49"/>
      <c r="C131" s="10"/>
      <c r="D131" s="10"/>
      <c r="E131" s="10"/>
      <c r="F131" s="10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1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</row>
    <row r="132" spans="1:40" s="7" customFormat="1" x14ac:dyDescent="0.2">
      <c r="A132" s="49"/>
      <c r="B132" s="49"/>
      <c r="C132" s="10"/>
      <c r="D132" s="10"/>
      <c r="E132" s="10"/>
      <c r="F132" s="10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1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</row>
    <row r="133" spans="1:40" s="7" customFormat="1" x14ac:dyDescent="0.2">
      <c r="A133" s="49"/>
      <c r="B133" s="49"/>
      <c r="C133" s="10"/>
      <c r="D133" s="10"/>
      <c r="E133" s="10"/>
      <c r="F133" s="1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1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</row>
    <row r="134" spans="1:40" s="7" customFormat="1" x14ac:dyDescent="0.2">
      <c r="A134" s="49"/>
      <c r="B134" s="49"/>
      <c r="C134" s="10"/>
      <c r="D134" s="10"/>
      <c r="E134" s="10"/>
      <c r="F134" s="1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1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</row>
    <row r="135" spans="1:40" s="7" customFormat="1" x14ac:dyDescent="0.2">
      <c r="A135" s="49"/>
      <c r="B135" s="49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53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</row>
    <row r="136" spans="1:40" s="7" customFormat="1" x14ac:dyDescent="0.2">
      <c r="A136" s="49"/>
      <c r="B136" s="49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53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</row>
    <row r="137" spans="1:40" s="7" customFormat="1" x14ac:dyDescent="0.2">
      <c r="A137" s="49"/>
      <c r="B137" s="49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53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</row>
    <row r="138" spans="1:40" s="7" customFormat="1" x14ac:dyDescent="0.2">
      <c r="A138" s="49"/>
      <c r="B138" s="49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53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</row>
    <row r="139" spans="1:40" s="7" customFormat="1" x14ac:dyDescent="0.2">
      <c r="A139" s="49"/>
      <c r="B139" s="49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53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</row>
    <row r="140" spans="1:40" s="7" customFormat="1" x14ac:dyDescent="0.2">
      <c r="A140" s="49"/>
      <c r="B140" s="49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53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</row>
    <row r="141" spans="1:40" s="7" customFormat="1" x14ac:dyDescent="0.2">
      <c r="A141" s="49"/>
      <c r="B141" s="49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53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</row>
    <row r="142" spans="1:40" s="7" customFormat="1" x14ac:dyDescent="0.2">
      <c r="A142" s="49"/>
      <c r="B142" s="4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53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</row>
    <row r="143" spans="1:40" s="7" customFormat="1" x14ac:dyDescent="0.2">
      <c r="A143" s="49"/>
      <c r="B143" s="49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53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</row>
    <row r="144" spans="1:40" s="7" customFormat="1" x14ac:dyDescent="0.2">
      <c r="A144" s="49"/>
      <c r="B144" s="49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53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</row>
    <row r="145" spans="1:40" s="7" customFormat="1" x14ac:dyDescent="0.2">
      <c r="A145" s="49"/>
      <c r="B145" s="49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53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</row>
    <row r="146" spans="1:40" s="7" customFormat="1" x14ac:dyDescent="0.2">
      <c r="A146" s="49"/>
      <c r="B146" s="49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53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</row>
    <row r="147" spans="1:40" s="7" customFormat="1" x14ac:dyDescent="0.2">
      <c r="A147" s="49"/>
      <c r="B147" s="49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53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</row>
    <row r="148" spans="1:40" s="7" customFormat="1" x14ac:dyDescent="0.2">
      <c r="A148" s="49"/>
      <c r="B148" s="49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53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</row>
    <row r="149" spans="1:40" s="7" customFormat="1" x14ac:dyDescent="0.2">
      <c r="A149" s="49"/>
      <c r="B149" s="49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53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</row>
    <row r="150" spans="1:40" s="7" customFormat="1" x14ac:dyDescent="0.2">
      <c r="A150" s="49"/>
      <c r="B150" s="49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53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</row>
    <row r="151" spans="1:40" s="7" customFormat="1" x14ac:dyDescent="0.2">
      <c r="A151" s="49"/>
      <c r="B151" s="49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53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</row>
    <row r="152" spans="1:40" s="7" customFormat="1" x14ac:dyDescent="0.2">
      <c r="A152" s="49"/>
      <c r="B152" s="49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53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</row>
    <row r="153" spans="1:40" s="7" customFormat="1" x14ac:dyDescent="0.2">
      <c r="A153" s="49"/>
      <c r="B153" s="49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53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</row>
    <row r="154" spans="1:40" s="7" customFormat="1" x14ac:dyDescent="0.2">
      <c r="A154" s="49"/>
      <c r="B154" s="49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53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</row>
    <row r="155" spans="1:40" s="7" customFormat="1" x14ac:dyDescent="0.2">
      <c r="A155" s="49"/>
      <c r="B155" s="49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53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</row>
    <row r="156" spans="1:40" s="7" customFormat="1" x14ac:dyDescent="0.2">
      <c r="A156" s="49"/>
      <c r="B156" s="49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53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</row>
    <row r="157" spans="1:40" s="7" customFormat="1" x14ac:dyDescent="0.2">
      <c r="A157" s="49"/>
      <c r="B157" s="49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53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</row>
    <row r="158" spans="1:40" s="7" customFormat="1" x14ac:dyDescent="0.2">
      <c r="A158" s="49"/>
      <c r="B158" s="4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53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</row>
    <row r="159" spans="1:40" s="7" customFormat="1" x14ac:dyDescent="0.2">
      <c r="A159" s="49"/>
      <c r="B159" s="4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53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</row>
    <row r="160" spans="1:40" s="7" customFormat="1" x14ac:dyDescent="0.2">
      <c r="A160" s="49"/>
      <c r="B160" s="4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53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</row>
    <row r="161" spans="1:40" s="7" customFormat="1" x14ac:dyDescent="0.2">
      <c r="A161" s="49"/>
      <c r="B161" s="49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53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</row>
    <row r="162" spans="1:40" s="7" customFormat="1" ht="17.25" customHeight="1" x14ac:dyDescent="0.2">
      <c r="A162" s="49"/>
      <c r="B162" s="49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53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</row>
    <row r="163" spans="1:40" s="7" customFormat="1" x14ac:dyDescent="0.2">
      <c r="A163" s="10"/>
      <c r="B163" s="49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53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</row>
    <row r="164" spans="1:40" s="7" customForma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53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</row>
    <row r="165" spans="1:40" s="7" customForma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53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</row>
    <row r="166" spans="1:40" s="7" customForma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53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</row>
    <row r="167" spans="1:40" s="7" customForma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53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</row>
    <row r="168" spans="1:40" s="7" customFormat="1" x14ac:dyDescent="0.2">
      <c r="A168" s="27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53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</row>
  </sheetData>
  <mergeCells count="64">
    <mergeCell ref="W3:W9"/>
    <mergeCell ref="X5:X9"/>
    <mergeCell ref="A22:A24"/>
    <mergeCell ref="A66:A73"/>
    <mergeCell ref="A93:A94"/>
    <mergeCell ref="A74:A78"/>
    <mergeCell ref="A79:A83"/>
    <mergeCell ref="A84:A92"/>
    <mergeCell ref="A62:A65"/>
    <mergeCell ref="A58:A61"/>
    <mergeCell ref="A39:A47"/>
    <mergeCell ref="A48:A57"/>
    <mergeCell ref="A25:A28"/>
    <mergeCell ref="A29:A32"/>
    <mergeCell ref="A33:A34"/>
    <mergeCell ref="A35:A38"/>
    <mergeCell ref="T6:T9"/>
    <mergeCell ref="U6:U9"/>
    <mergeCell ref="V6:V9"/>
    <mergeCell ref="F3:F9"/>
    <mergeCell ref="H6:H9"/>
    <mergeCell ref="Q6:Q9"/>
    <mergeCell ref="A15:A21"/>
    <mergeCell ref="A3:A10"/>
    <mergeCell ref="I3:I9"/>
    <mergeCell ref="C3:C9"/>
    <mergeCell ref="G6:G9"/>
    <mergeCell ref="D5:D9"/>
    <mergeCell ref="A13:B13"/>
    <mergeCell ref="A14:B14"/>
    <mergeCell ref="A11:B11"/>
    <mergeCell ref="A12:B12"/>
    <mergeCell ref="AO3:AO10"/>
    <mergeCell ref="B3:B10"/>
    <mergeCell ref="AI3:AN4"/>
    <mergeCell ref="G3:H4"/>
    <mergeCell ref="G5:H5"/>
    <mergeCell ref="AH5:AH9"/>
    <mergeCell ref="AI5:AI9"/>
    <mergeCell ref="AK5:AK9"/>
    <mergeCell ref="E3:E9"/>
    <mergeCell ref="AN7:AN9"/>
    <mergeCell ref="AF3:AH4"/>
    <mergeCell ref="AM5:AM9"/>
    <mergeCell ref="AJ7:AJ9"/>
    <mergeCell ref="AL7:AL9"/>
    <mergeCell ref="J3:J9"/>
    <mergeCell ref="S6:S9"/>
    <mergeCell ref="AF5:AG5"/>
    <mergeCell ref="K5:K9"/>
    <mergeCell ref="N3:N9"/>
    <mergeCell ref="AE7:AE9"/>
    <mergeCell ref="AC7:AC9"/>
    <mergeCell ref="M5:M9"/>
    <mergeCell ref="O5:O9"/>
    <mergeCell ref="P5:P9"/>
    <mergeCell ref="Z5:Z9"/>
    <mergeCell ref="AA5:AE5"/>
    <mergeCell ref="Y5:Y9"/>
    <mergeCell ref="Y3:AE4"/>
    <mergeCell ref="L3:L9"/>
    <mergeCell ref="R3:V4"/>
    <mergeCell ref="R5:R9"/>
    <mergeCell ref="S5:V5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50" firstPageNumber="50" fitToWidth="2" fitToHeight="0" pageOrder="overThenDown" orientation="portrait" useFirstPageNumber="1" r:id="rId1"/>
  <headerFooter scaleWithDoc="0">
    <oddFooter>&amp;C&amp;"ＭＳ ゴシック,標準"&amp;P</oddFooter>
  </headerFooter>
  <rowBreaks count="1" manualBreakCount="1">
    <brk id="57" max="40" man="1"/>
  </rowBreaks>
  <colBreaks count="1" manualBreakCount="1">
    <brk id="22" max="9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92"/>
  <sheetViews>
    <sheetView view="pageBreakPreview" zoomScale="75" zoomScaleNormal="75" zoomScaleSheetLayoutView="75" workbookViewId="0">
      <pane ySplit="7" topLeftCell="A89" activePane="bottomLeft" state="frozen"/>
      <selection activeCell="B26" sqref="B26"/>
      <selection pane="bottomLeft" activeCell="B26" sqref="B26"/>
    </sheetView>
  </sheetViews>
  <sheetFormatPr defaultColWidth="12.58203125" defaultRowHeight="14.4" x14ac:dyDescent="0.2"/>
  <cols>
    <col min="1" max="1" width="3.9140625" style="27" customWidth="1"/>
    <col min="2" max="2" width="12.9140625" style="27" customWidth="1"/>
    <col min="3" max="3" width="9.9140625" style="27" customWidth="1"/>
    <col min="4" max="15" width="5.4140625" style="27" bestFit="1" customWidth="1"/>
    <col min="16" max="21" width="5.58203125" style="27" customWidth="1"/>
    <col min="22" max="22" width="3.58203125" style="27" customWidth="1"/>
    <col min="23" max="23" width="5.58203125" style="27" customWidth="1"/>
    <col min="24" max="24" width="3.58203125" style="27" customWidth="1"/>
    <col min="25" max="28" width="5.58203125" style="27" customWidth="1"/>
    <col min="29" max="16384" width="12.58203125" style="27"/>
  </cols>
  <sheetData>
    <row r="1" spans="1:15" s="142" customFormat="1" ht="30" customHeight="1" x14ac:dyDescent="0.2">
      <c r="A1" s="134" t="s">
        <v>12</v>
      </c>
      <c r="B1" s="135"/>
      <c r="C1" s="141"/>
      <c r="D1" s="141"/>
      <c r="E1" s="141"/>
      <c r="F1" s="141"/>
      <c r="G1" s="141"/>
      <c r="H1" s="141"/>
      <c r="I1" s="141"/>
      <c r="J1" s="141"/>
      <c r="K1" s="140"/>
      <c r="L1" s="141"/>
      <c r="M1" s="141"/>
      <c r="N1" s="141"/>
    </row>
    <row r="2" spans="1:15" s="142" customFormat="1" ht="30" customHeight="1" thickBot="1" x14ac:dyDescent="0.25">
      <c r="A2" s="134" t="s">
        <v>237</v>
      </c>
      <c r="B2" s="135"/>
      <c r="C2" s="141"/>
      <c r="D2" s="141"/>
      <c r="E2" s="141"/>
      <c r="F2" s="141"/>
      <c r="G2" s="141"/>
      <c r="H2" s="141"/>
      <c r="I2" s="141"/>
      <c r="J2" s="141"/>
      <c r="K2" s="140"/>
      <c r="L2" s="141"/>
      <c r="M2" s="141"/>
      <c r="N2" s="141"/>
    </row>
    <row r="3" spans="1:15" ht="24.9" customHeight="1" x14ac:dyDescent="0.2">
      <c r="A3" s="1004" t="s">
        <v>101</v>
      </c>
      <c r="B3" s="1007" t="s">
        <v>103</v>
      </c>
      <c r="C3" s="1013" t="s">
        <v>329</v>
      </c>
      <c r="D3" s="991" t="s">
        <v>228</v>
      </c>
      <c r="E3" s="992"/>
      <c r="F3" s="992"/>
      <c r="G3" s="992"/>
      <c r="H3" s="992"/>
      <c r="I3" s="993"/>
      <c r="J3" s="1010" t="s">
        <v>229</v>
      </c>
      <c r="K3" s="1011"/>
      <c r="L3" s="1011"/>
      <c r="M3" s="1011"/>
      <c r="N3" s="1011"/>
      <c r="O3" s="1012"/>
    </row>
    <row r="4" spans="1:15" ht="24.9" customHeight="1" x14ac:dyDescent="0.2">
      <c r="A4" s="1005"/>
      <c r="B4" s="1008"/>
      <c r="C4" s="1014"/>
      <c r="D4" s="1016" t="s">
        <v>232</v>
      </c>
      <c r="E4" s="978" t="s">
        <v>231</v>
      </c>
      <c r="F4" s="220"/>
      <c r="G4" s="970" t="s">
        <v>315</v>
      </c>
      <c r="H4" s="970" t="s">
        <v>234</v>
      </c>
      <c r="I4" s="975" t="s">
        <v>235</v>
      </c>
      <c r="J4" s="980" t="s">
        <v>233</v>
      </c>
      <c r="K4" s="978" t="s">
        <v>231</v>
      </c>
      <c r="L4" s="220"/>
      <c r="M4" s="970" t="s">
        <v>315</v>
      </c>
      <c r="N4" s="970" t="s">
        <v>234</v>
      </c>
      <c r="O4" s="975" t="s">
        <v>235</v>
      </c>
    </row>
    <row r="5" spans="1:15" ht="24.9" customHeight="1" x14ac:dyDescent="0.2">
      <c r="A5" s="1005"/>
      <c r="B5" s="1008"/>
      <c r="C5" s="1014"/>
      <c r="D5" s="1016"/>
      <c r="E5" s="979"/>
      <c r="F5" s="973" t="s">
        <v>230</v>
      </c>
      <c r="G5" s="971"/>
      <c r="H5" s="971"/>
      <c r="I5" s="976"/>
      <c r="J5" s="980"/>
      <c r="K5" s="979"/>
      <c r="L5" s="973" t="s">
        <v>230</v>
      </c>
      <c r="M5" s="971"/>
      <c r="N5" s="971"/>
      <c r="O5" s="976"/>
    </row>
    <row r="6" spans="1:15" ht="24.9" customHeight="1" x14ac:dyDescent="0.2">
      <c r="A6" s="1005"/>
      <c r="B6" s="1008"/>
      <c r="C6" s="1015"/>
      <c r="D6" s="1017"/>
      <c r="E6" s="221"/>
      <c r="F6" s="974"/>
      <c r="G6" s="972"/>
      <c r="H6" s="972"/>
      <c r="I6" s="977"/>
      <c r="J6" s="981"/>
      <c r="K6" s="221"/>
      <c r="L6" s="974"/>
      <c r="M6" s="972"/>
      <c r="N6" s="972"/>
      <c r="O6" s="977"/>
    </row>
    <row r="7" spans="1:15" ht="24.9" customHeight="1" thickBot="1" x14ac:dyDescent="0.25">
      <c r="A7" s="1006"/>
      <c r="B7" s="1009"/>
      <c r="C7" s="219" t="s">
        <v>8</v>
      </c>
      <c r="D7" s="223" t="s">
        <v>8</v>
      </c>
      <c r="E7" s="66" t="s">
        <v>8</v>
      </c>
      <c r="F7" s="66" t="s">
        <v>8</v>
      </c>
      <c r="G7" s="66" t="s">
        <v>8</v>
      </c>
      <c r="H7" s="66" t="s">
        <v>8</v>
      </c>
      <c r="I7" s="80" t="s">
        <v>8</v>
      </c>
      <c r="J7" s="222" t="s">
        <v>8</v>
      </c>
      <c r="K7" s="66" t="s">
        <v>8</v>
      </c>
      <c r="L7" s="66" t="s">
        <v>8</v>
      </c>
      <c r="M7" s="66" t="s">
        <v>8</v>
      </c>
      <c r="N7" s="66" t="s">
        <v>8</v>
      </c>
      <c r="O7" s="80" t="s">
        <v>8</v>
      </c>
    </row>
    <row r="8" spans="1:15" ht="19.5" customHeight="1" thickBot="1" x14ac:dyDescent="0.25">
      <c r="A8" s="1022" t="s">
        <v>250</v>
      </c>
      <c r="B8" s="1023"/>
      <c r="C8" s="678">
        <v>1500</v>
      </c>
      <c r="D8" s="679">
        <v>928</v>
      </c>
      <c r="E8" s="678">
        <v>841</v>
      </c>
      <c r="F8" s="678">
        <v>571</v>
      </c>
      <c r="G8" s="678">
        <f t="shared" ref="G8:O8" si="0">SUM(G9:G11)</f>
        <v>0</v>
      </c>
      <c r="H8" s="678">
        <v>37</v>
      </c>
      <c r="I8" s="680">
        <v>50</v>
      </c>
      <c r="J8" s="681">
        <v>575</v>
      </c>
      <c r="K8" s="678">
        <v>574</v>
      </c>
      <c r="L8" s="678">
        <v>423</v>
      </c>
      <c r="M8" s="678">
        <f t="shared" si="0"/>
        <v>0</v>
      </c>
      <c r="N8" s="678">
        <f t="shared" si="0"/>
        <v>0</v>
      </c>
      <c r="O8" s="680">
        <f t="shared" si="0"/>
        <v>0</v>
      </c>
    </row>
    <row r="9" spans="1:15" ht="19.5" customHeight="1" x14ac:dyDescent="0.2">
      <c r="A9" s="1024" t="s">
        <v>252</v>
      </c>
      <c r="B9" s="1025"/>
      <c r="C9" s="682">
        <f>+C12+C13+C14</f>
        <v>675</v>
      </c>
      <c r="D9" s="683">
        <f t="shared" ref="D9:O9" si="1">+D12+D13+D14</f>
        <v>193.66666666666666</v>
      </c>
      <c r="E9" s="684">
        <f t="shared" si="1"/>
        <v>191</v>
      </c>
      <c r="F9" s="684">
        <f t="shared" si="1"/>
        <v>140.15</v>
      </c>
      <c r="G9" s="684">
        <f t="shared" si="1"/>
        <v>0</v>
      </c>
      <c r="H9" s="684">
        <f t="shared" si="1"/>
        <v>0</v>
      </c>
      <c r="I9" s="685">
        <f t="shared" si="1"/>
        <v>3</v>
      </c>
      <c r="J9" s="686">
        <f t="shared" si="1"/>
        <v>202.33333333333331</v>
      </c>
      <c r="K9" s="684">
        <f t="shared" si="1"/>
        <v>202.33333333333331</v>
      </c>
      <c r="L9" s="684">
        <f t="shared" si="1"/>
        <v>185.48888888888888</v>
      </c>
      <c r="M9" s="684">
        <f t="shared" si="1"/>
        <v>0</v>
      </c>
      <c r="N9" s="684">
        <f t="shared" si="1"/>
        <v>0</v>
      </c>
      <c r="O9" s="685">
        <f t="shared" si="1"/>
        <v>0</v>
      </c>
    </row>
    <row r="10" spans="1:15" ht="19.5" customHeight="1" x14ac:dyDescent="0.2">
      <c r="A10" s="1026" t="s">
        <v>251</v>
      </c>
      <c r="B10" s="1027"/>
      <c r="C10" s="687" t="s">
        <v>379</v>
      </c>
      <c r="D10" s="688" t="s">
        <v>379</v>
      </c>
      <c r="E10" s="689" t="s">
        <v>379</v>
      </c>
      <c r="F10" s="689" t="s">
        <v>379</v>
      </c>
      <c r="G10" s="689" t="s">
        <v>379</v>
      </c>
      <c r="H10" s="689" t="s">
        <v>379</v>
      </c>
      <c r="I10" s="690" t="s">
        <v>379</v>
      </c>
      <c r="J10" s="688" t="s">
        <v>379</v>
      </c>
      <c r="K10" s="689" t="s">
        <v>379</v>
      </c>
      <c r="L10" s="689" t="s">
        <v>379</v>
      </c>
      <c r="M10" s="689" t="s">
        <v>379</v>
      </c>
      <c r="N10" s="689" t="s">
        <v>379</v>
      </c>
      <c r="O10" s="691" t="s">
        <v>379</v>
      </c>
    </row>
    <row r="11" spans="1:15" ht="19.5" customHeight="1" thickBot="1" x14ac:dyDescent="0.25">
      <c r="A11" s="1018" t="s">
        <v>253</v>
      </c>
      <c r="B11" s="1019"/>
      <c r="C11" s="687" t="s">
        <v>379</v>
      </c>
      <c r="D11" s="688" t="s">
        <v>379</v>
      </c>
      <c r="E11" s="689" t="s">
        <v>379</v>
      </c>
      <c r="F11" s="689" t="s">
        <v>379</v>
      </c>
      <c r="G11" s="689" t="s">
        <v>379</v>
      </c>
      <c r="H11" s="689" t="s">
        <v>379</v>
      </c>
      <c r="I11" s="690" t="s">
        <v>379</v>
      </c>
      <c r="J11" s="688" t="s">
        <v>379</v>
      </c>
      <c r="K11" s="689" t="s">
        <v>379</v>
      </c>
      <c r="L11" s="689" t="s">
        <v>379</v>
      </c>
      <c r="M11" s="689" t="s">
        <v>379</v>
      </c>
      <c r="N11" s="689" t="s">
        <v>379</v>
      </c>
      <c r="O11" s="691" t="s">
        <v>379</v>
      </c>
    </row>
    <row r="12" spans="1:15" ht="19.5" customHeight="1" x14ac:dyDescent="0.2">
      <c r="A12" s="1020" t="s">
        <v>142</v>
      </c>
      <c r="B12" s="566" t="s">
        <v>143</v>
      </c>
      <c r="C12" s="692">
        <f>+C21+C25+C29</f>
        <v>203</v>
      </c>
      <c r="D12" s="683">
        <f>+D21+D25+D29</f>
        <v>66.666666666666657</v>
      </c>
      <c r="E12" s="684">
        <f t="shared" ref="E12:O12" si="2">+E21+E25+E29</f>
        <v>66</v>
      </c>
      <c r="F12" s="684">
        <f t="shared" si="2"/>
        <v>57.15</v>
      </c>
      <c r="G12" s="684">
        <f t="shared" si="2"/>
        <v>0</v>
      </c>
      <c r="H12" s="684">
        <f t="shared" si="2"/>
        <v>0</v>
      </c>
      <c r="I12" s="685">
        <f t="shared" si="2"/>
        <v>1</v>
      </c>
      <c r="J12" s="686">
        <f t="shared" si="2"/>
        <v>136.33333333333331</v>
      </c>
      <c r="K12" s="684">
        <f t="shared" si="2"/>
        <v>136.33333333333331</v>
      </c>
      <c r="L12" s="684">
        <f t="shared" si="2"/>
        <v>132.48888888888888</v>
      </c>
      <c r="M12" s="684">
        <f t="shared" si="2"/>
        <v>0</v>
      </c>
      <c r="N12" s="684">
        <f t="shared" si="2"/>
        <v>0</v>
      </c>
      <c r="O12" s="685">
        <f t="shared" si="2"/>
        <v>0</v>
      </c>
    </row>
    <row r="13" spans="1:15" ht="19.5" customHeight="1" x14ac:dyDescent="0.2">
      <c r="A13" s="847"/>
      <c r="B13" s="568" t="s">
        <v>144</v>
      </c>
      <c r="C13" s="689">
        <f t="shared" ref="C13" si="3">+C31+C35+C44</f>
        <v>267</v>
      </c>
      <c r="D13" s="693" t="s">
        <v>379</v>
      </c>
      <c r="E13" s="689" t="s">
        <v>379</v>
      </c>
      <c r="F13" s="689" t="s">
        <v>379</v>
      </c>
      <c r="G13" s="689" t="s">
        <v>379</v>
      </c>
      <c r="H13" s="689" t="s">
        <v>379</v>
      </c>
      <c r="I13" s="690" t="s">
        <v>379</v>
      </c>
      <c r="J13" s="688" t="s">
        <v>379</v>
      </c>
      <c r="K13" s="689" t="s">
        <v>379</v>
      </c>
      <c r="L13" s="689" t="s">
        <v>379</v>
      </c>
      <c r="M13" s="689" t="s">
        <v>379</v>
      </c>
      <c r="N13" s="689" t="s">
        <v>379</v>
      </c>
      <c r="O13" s="691" t="s">
        <v>379</v>
      </c>
    </row>
    <row r="14" spans="1:15" ht="19.5" customHeight="1" x14ac:dyDescent="0.2">
      <c r="A14" s="847"/>
      <c r="B14" s="568" t="s">
        <v>145</v>
      </c>
      <c r="C14" s="689">
        <f>+C54</f>
        <v>205</v>
      </c>
      <c r="D14" s="694">
        <f>+D54</f>
        <v>127</v>
      </c>
      <c r="E14" s="695">
        <f t="shared" ref="E14:O14" si="4">+E54</f>
        <v>125</v>
      </c>
      <c r="F14" s="695">
        <f t="shared" si="4"/>
        <v>83</v>
      </c>
      <c r="G14" s="695">
        <f t="shared" si="4"/>
        <v>0</v>
      </c>
      <c r="H14" s="695">
        <f t="shared" si="4"/>
        <v>0</v>
      </c>
      <c r="I14" s="691">
        <f t="shared" si="4"/>
        <v>2</v>
      </c>
      <c r="J14" s="696">
        <f t="shared" si="4"/>
        <v>66</v>
      </c>
      <c r="K14" s="695">
        <f t="shared" si="4"/>
        <v>66</v>
      </c>
      <c r="L14" s="695">
        <f t="shared" si="4"/>
        <v>53</v>
      </c>
      <c r="M14" s="695">
        <f t="shared" si="4"/>
        <v>0</v>
      </c>
      <c r="N14" s="695">
        <f t="shared" si="4"/>
        <v>0</v>
      </c>
      <c r="O14" s="691">
        <f t="shared" si="4"/>
        <v>0</v>
      </c>
    </row>
    <row r="15" spans="1:15" ht="19.5" customHeight="1" x14ac:dyDescent="0.2">
      <c r="A15" s="847"/>
      <c r="B15" s="568" t="s">
        <v>146</v>
      </c>
      <c r="C15" s="687" t="s">
        <v>379</v>
      </c>
      <c r="D15" s="688" t="s">
        <v>379</v>
      </c>
      <c r="E15" s="689" t="s">
        <v>379</v>
      </c>
      <c r="F15" s="689" t="s">
        <v>379</v>
      </c>
      <c r="G15" s="689" t="s">
        <v>379</v>
      </c>
      <c r="H15" s="689" t="s">
        <v>379</v>
      </c>
      <c r="I15" s="690" t="s">
        <v>379</v>
      </c>
      <c r="J15" s="688" t="s">
        <v>379</v>
      </c>
      <c r="K15" s="689" t="s">
        <v>379</v>
      </c>
      <c r="L15" s="689" t="s">
        <v>379</v>
      </c>
      <c r="M15" s="689" t="s">
        <v>379</v>
      </c>
      <c r="N15" s="689" t="s">
        <v>379</v>
      </c>
      <c r="O15" s="691" t="s">
        <v>379</v>
      </c>
    </row>
    <row r="16" spans="1:15" ht="19.5" customHeight="1" x14ac:dyDescent="0.2">
      <c r="A16" s="847"/>
      <c r="B16" s="568" t="s">
        <v>28</v>
      </c>
      <c r="C16" s="687" t="s">
        <v>379</v>
      </c>
      <c r="D16" s="688" t="s">
        <v>379</v>
      </c>
      <c r="E16" s="689" t="s">
        <v>379</v>
      </c>
      <c r="F16" s="689" t="s">
        <v>379</v>
      </c>
      <c r="G16" s="689" t="s">
        <v>379</v>
      </c>
      <c r="H16" s="689" t="s">
        <v>379</v>
      </c>
      <c r="I16" s="690" t="s">
        <v>379</v>
      </c>
      <c r="J16" s="688" t="s">
        <v>379</v>
      </c>
      <c r="K16" s="689" t="s">
        <v>379</v>
      </c>
      <c r="L16" s="689" t="s">
        <v>379</v>
      </c>
      <c r="M16" s="689" t="s">
        <v>379</v>
      </c>
      <c r="N16" s="689" t="s">
        <v>379</v>
      </c>
      <c r="O16" s="691" t="s">
        <v>379</v>
      </c>
    </row>
    <row r="17" spans="1:15" ht="19.5" customHeight="1" x14ac:dyDescent="0.2">
      <c r="A17" s="847"/>
      <c r="B17" s="568" t="s">
        <v>147</v>
      </c>
      <c r="C17" s="687" t="s">
        <v>379</v>
      </c>
      <c r="D17" s="688" t="s">
        <v>379</v>
      </c>
      <c r="E17" s="689" t="s">
        <v>379</v>
      </c>
      <c r="F17" s="689" t="s">
        <v>379</v>
      </c>
      <c r="G17" s="689" t="s">
        <v>379</v>
      </c>
      <c r="H17" s="689" t="s">
        <v>379</v>
      </c>
      <c r="I17" s="690" t="s">
        <v>379</v>
      </c>
      <c r="J17" s="688" t="s">
        <v>379</v>
      </c>
      <c r="K17" s="689" t="s">
        <v>379</v>
      </c>
      <c r="L17" s="689" t="s">
        <v>379</v>
      </c>
      <c r="M17" s="689" t="s">
        <v>379</v>
      </c>
      <c r="N17" s="689" t="s">
        <v>379</v>
      </c>
      <c r="O17" s="691" t="s">
        <v>379</v>
      </c>
    </row>
    <row r="18" spans="1:15" ht="19.5" customHeight="1" thickBot="1" x14ac:dyDescent="0.25">
      <c r="A18" s="844"/>
      <c r="B18" s="571" t="s">
        <v>141</v>
      </c>
      <c r="C18" s="697">
        <f>+C91</f>
        <v>33</v>
      </c>
      <c r="D18" s="698">
        <f t="shared" ref="D18:O18" si="5">+D91</f>
        <v>26</v>
      </c>
      <c r="E18" s="699">
        <f t="shared" si="5"/>
        <v>26</v>
      </c>
      <c r="F18" s="699">
        <f t="shared" si="5"/>
        <v>0</v>
      </c>
      <c r="G18" s="699">
        <f t="shared" si="5"/>
        <v>0</v>
      </c>
      <c r="H18" s="699">
        <f t="shared" si="5"/>
        <v>0</v>
      </c>
      <c r="I18" s="700">
        <f t="shared" si="5"/>
        <v>0</v>
      </c>
      <c r="J18" s="701">
        <f t="shared" si="5"/>
        <v>7</v>
      </c>
      <c r="K18" s="699">
        <f t="shared" si="5"/>
        <v>7</v>
      </c>
      <c r="L18" s="699">
        <f t="shared" si="5"/>
        <v>0</v>
      </c>
      <c r="M18" s="699">
        <f t="shared" si="5"/>
        <v>0</v>
      </c>
      <c r="N18" s="699">
        <f t="shared" si="5"/>
        <v>0</v>
      </c>
      <c r="O18" s="700">
        <f t="shared" si="5"/>
        <v>0</v>
      </c>
    </row>
    <row r="19" spans="1:15" ht="19.5" customHeight="1" x14ac:dyDescent="0.2">
      <c r="A19" s="841" t="s">
        <v>128</v>
      </c>
      <c r="B19" s="422" t="s">
        <v>254</v>
      </c>
      <c r="C19" s="702">
        <f>[1]大豆生産①!C18</f>
        <v>48</v>
      </c>
      <c r="D19" s="703">
        <v>5</v>
      </c>
      <c r="E19" s="243">
        <v>5</v>
      </c>
      <c r="F19" s="243">
        <v>5</v>
      </c>
      <c r="G19" s="243"/>
      <c r="H19" s="243"/>
      <c r="I19" s="704"/>
      <c r="J19" s="705">
        <v>43</v>
      </c>
      <c r="K19" s="243">
        <v>43</v>
      </c>
      <c r="L19" s="243">
        <v>43</v>
      </c>
      <c r="M19" s="243"/>
      <c r="N19" s="243"/>
      <c r="O19" s="706"/>
    </row>
    <row r="20" spans="1:15" ht="19.5" customHeight="1" thickBot="1" x14ac:dyDescent="0.25">
      <c r="A20" s="847"/>
      <c r="B20" s="430" t="s">
        <v>255</v>
      </c>
      <c r="C20" s="707">
        <v>6</v>
      </c>
      <c r="D20" s="708"/>
      <c r="E20" s="245"/>
      <c r="F20" s="245"/>
      <c r="G20" s="245"/>
      <c r="H20" s="245"/>
      <c r="I20" s="709"/>
      <c r="J20" s="710">
        <v>6</v>
      </c>
      <c r="K20" s="245">
        <v>6</v>
      </c>
      <c r="L20" s="245">
        <v>6</v>
      </c>
      <c r="M20" s="245"/>
      <c r="N20" s="245"/>
      <c r="O20" s="711"/>
    </row>
    <row r="21" spans="1:15" ht="19.5" customHeight="1" thickTop="1" thickBot="1" x14ac:dyDescent="0.25">
      <c r="A21" s="844"/>
      <c r="B21" s="438" t="s">
        <v>263</v>
      </c>
      <c r="C21" s="712">
        <v>54</v>
      </c>
      <c r="D21" s="713">
        <f>SUM(D19:D20)</f>
        <v>5</v>
      </c>
      <c r="E21" s="714">
        <f t="shared" ref="E21:O21" si="6">SUM(E19:E20)</f>
        <v>5</v>
      </c>
      <c r="F21" s="714">
        <f t="shared" si="6"/>
        <v>5</v>
      </c>
      <c r="G21" s="714">
        <f t="shared" si="6"/>
        <v>0</v>
      </c>
      <c r="H21" s="714">
        <f t="shared" si="6"/>
        <v>0</v>
      </c>
      <c r="I21" s="715">
        <f t="shared" si="6"/>
        <v>0</v>
      </c>
      <c r="J21" s="716">
        <f t="shared" si="6"/>
        <v>49</v>
      </c>
      <c r="K21" s="714">
        <f t="shared" si="6"/>
        <v>49</v>
      </c>
      <c r="L21" s="714">
        <f t="shared" si="6"/>
        <v>49</v>
      </c>
      <c r="M21" s="714">
        <f t="shared" si="6"/>
        <v>0</v>
      </c>
      <c r="N21" s="714">
        <f t="shared" si="6"/>
        <v>0</v>
      </c>
      <c r="O21" s="715">
        <f t="shared" si="6"/>
        <v>0</v>
      </c>
    </row>
    <row r="22" spans="1:15" ht="19.5" customHeight="1" x14ac:dyDescent="0.2">
      <c r="A22" s="982" t="s">
        <v>129</v>
      </c>
      <c r="B22" s="717" t="s">
        <v>256</v>
      </c>
      <c r="C22" s="718">
        <f>[2]大豆生産①!C21</f>
        <v>33</v>
      </c>
      <c r="D22" s="719">
        <v>16</v>
      </c>
      <c r="E22" s="720">
        <v>16</v>
      </c>
      <c r="F22" s="720">
        <v>15</v>
      </c>
      <c r="G22" s="720"/>
      <c r="H22" s="720"/>
      <c r="I22" s="459"/>
      <c r="J22" s="721">
        <v>17</v>
      </c>
      <c r="K22" s="720">
        <v>17</v>
      </c>
      <c r="L22" s="720">
        <v>17</v>
      </c>
      <c r="M22" s="720"/>
      <c r="N22" s="720"/>
      <c r="O22" s="722"/>
    </row>
    <row r="23" spans="1:15" ht="19.5" customHeight="1" x14ac:dyDescent="0.2">
      <c r="A23" s="983"/>
      <c r="B23" s="717" t="s">
        <v>257</v>
      </c>
      <c r="C23" s="723">
        <f>[2]大豆生産①!C22</f>
        <v>16</v>
      </c>
      <c r="D23" s="724">
        <v>9</v>
      </c>
      <c r="E23" s="725">
        <v>9</v>
      </c>
      <c r="F23" s="725">
        <v>8</v>
      </c>
      <c r="G23" s="725"/>
      <c r="H23" s="725"/>
      <c r="I23" s="726"/>
      <c r="J23" s="727">
        <v>7</v>
      </c>
      <c r="K23" s="725">
        <v>7</v>
      </c>
      <c r="L23" s="725">
        <v>7</v>
      </c>
      <c r="M23" s="725"/>
      <c r="N23" s="725"/>
      <c r="O23" s="728"/>
    </row>
    <row r="24" spans="1:15" ht="19.5" customHeight="1" thickBot="1" x14ac:dyDescent="0.25">
      <c r="A24" s="983"/>
      <c r="B24" s="729" t="s">
        <v>258</v>
      </c>
      <c r="C24" s="730">
        <f>[2]大豆生産①!C23</f>
        <v>15</v>
      </c>
      <c r="D24" s="731">
        <v>8</v>
      </c>
      <c r="E24" s="732">
        <v>8</v>
      </c>
      <c r="F24" s="732">
        <v>5</v>
      </c>
      <c r="G24" s="732"/>
      <c r="H24" s="732"/>
      <c r="I24" s="733"/>
      <c r="J24" s="734">
        <v>7</v>
      </c>
      <c r="K24" s="732">
        <v>7</v>
      </c>
      <c r="L24" s="732">
        <v>7</v>
      </c>
      <c r="M24" s="732"/>
      <c r="N24" s="732"/>
      <c r="O24" s="735"/>
    </row>
    <row r="25" spans="1:15" ht="19.5" customHeight="1" thickTop="1" thickBot="1" x14ac:dyDescent="0.25">
      <c r="A25" s="984"/>
      <c r="B25" s="438" t="s">
        <v>263</v>
      </c>
      <c r="C25" s="736">
        <f>SUM(C22:C24)</f>
        <v>64</v>
      </c>
      <c r="D25" s="737">
        <f>SUM(D22:D24)</f>
        <v>33</v>
      </c>
      <c r="E25" s="738">
        <f t="shared" ref="E25:O25" si="7">SUM(E22:E24)</f>
        <v>33</v>
      </c>
      <c r="F25" s="467">
        <f t="shared" si="7"/>
        <v>28</v>
      </c>
      <c r="G25" s="467">
        <f t="shared" si="7"/>
        <v>0</v>
      </c>
      <c r="H25" s="467">
        <f t="shared" si="7"/>
        <v>0</v>
      </c>
      <c r="I25" s="739">
        <f t="shared" si="7"/>
        <v>0</v>
      </c>
      <c r="J25" s="740">
        <f t="shared" si="7"/>
        <v>31</v>
      </c>
      <c r="K25" s="738">
        <f t="shared" si="7"/>
        <v>31</v>
      </c>
      <c r="L25" s="738">
        <f t="shared" si="7"/>
        <v>31</v>
      </c>
      <c r="M25" s="738">
        <f t="shared" si="7"/>
        <v>0</v>
      </c>
      <c r="N25" s="738">
        <f t="shared" si="7"/>
        <v>0</v>
      </c>
      <c r="O25" s="739">
        <f t="shared" si="7"/>
        <v>0</v>
      </c>
    </row>
    <row r="26" spans="1:15" ht="19.5" customHeight="1" x14ac:dyDescent="0.2">
      <c r="A26" s="994" t="s">
        <v>149</v>
      </c>
      <c r="B26" s="717" t="s">
        <v>259</v>
      </c>
      <c r="C26" s="702">
        <v>57</v>
      </c>
      <c r="D26" s="703">
        <v>19</v>
      </c>
      <c r="E26" s="243">
        <v>19</v>
      </c>
      <c r="F26" s="243">
        <v>16.149999999999999</v>
      </c>
      <c r="G26" s="243"/>
      <c r="H26" s="243"/>
      <c r="I26" s="704"/>
      <c r="J26" s="705">
        <v>38</v>
      </c>
      <c r="K26" s="243">
        <v>38</v>
      </c>
      <c r="L26" s="243">
        <v>36.1</v>
      </c>
      <c r="M26" s="243"/>
      <c r="N26" s="243"/>
      <c r="O26" s="706"/>
    </row>
    <row r="27" spans="1:15" ht="19.5" customHeight="1" x14ac:dyDescent="0.2">
      <c r="A27" s="995"/>
      <c r="B27" s="717" t="s">
        <v>260</v>
      </c>
      <c r="C27" s="741">
        <v>17</v>
      </c>
      <c r="D27" s="742">
        <v>5.6666666666666661</v>
      </c>
      <c r="E27" s="743">
        <v>5</v>
      </c>
      <c r="F27" s="743">
        <v>5</v>
      </c>
      <c r="G27" s="743"/>
      <c r="H27" s="743"/>
      <c r="I27" s="744">
        <v>1</v>
      </c>
      <c r="J27" s="745">
        <v>11.333333333333332</v>
      </c>
      <c r="K27" s="743">
        <v>11.333333333333332</v>
      </c>
      <c r="L27" s="743">
        <v>10.388888888888889</v>
      </c>
      <c r="M27" s="743"/>
      <c r="N27" s="743"/>
      <c r="O27" s="746"/>
    </row>
    <row r="28" spans="1:15" ht="19.5" customHeight="1" thickBot="1" x14ac:dyDescent="0.25">
      <c r="A28" s="995"/>
      <c r="B28" s="747" t="s">
        <v>261</v>
      </c>
      <c r="C28" s="707">
        <v>11</v>
      </c>
      <c r="D28" s="708">
        <v>4</v>
      </c>
      <c r="E28" s="245">
        <v>4</v>
      </c>
      <c r="F28" s="245">
        <v>3</v>
      </c>
      <c r="G28" s="245"/>
      <c r="H28" s="245"/>
      <c r="I28" s="709"/>
      <c r="J28" s="710">
        <v>7</v>
      </c>
      <c r="K28" s="245">
        <v>7</v>
      </c>
      <c r="L28" s="245">
        <v>6</v>
      </c>
      <c r="M28" s="245"/>
      <c r="N28" s="245"/>
      <c r="O28" s="709"/>
    </row>
    <row r="29" spans="1:15" ht="19.5" customHeight="1" thickTop="1" thickBot="1" x14ac:dyDescent="0.25">
      <c r="A29" s="996"/>
      <c r="B29" s="748" t="s">
        <v>263</v>
      </c>
      <c r="C29" s="712">
        <v>85</v>
      </c>
      <c r="D29" s="713">
        <f>SUM(D26:D28)</f>
        <v>28.666666666666664</v>
      </c>
      <c r="E29" s="714">
        <f t="shared" ref="E29:O29" si="8">SUM(E26:E28)</f>
        <v>28</v>
      </c>
      <c r="F29" s="714">
        <f t="shared" si="8"/>
        <v>24.15</v>
      </c>
      <c r="G29" s="714">
        <f t="shared" si="8"/>
        <v>0</v>
      </c>
      <c r="H29" s="714">
        <f t="shared" si="8"/>
        <v>0</v>
      </c>
      <c r="I29" s="715">
        <f t="shared" si="8"/>
        <v>1</v>
      </c>
      <c r="J29" s="716">
        <f t="shared" si="8"/>
        <v>56.333333333333329</v>
      </c>
      <c r="K29" s="714">
        <f t="shared" si="8"/>
        <v>56.333333333333329</v>
      </c>
      <c r="L29" s="714">
        <f t="shared" si="8"/>
        <v>52.488888888888894</v>
      </c>
      <c r="M29" s="714">
        <f t="shared" si="8"/>
        <v>0</v>
      </c>
      <c r="N29" s="714">
        <f t="shared" si="8"/>
        <v>0</v>
      </c>
      <c r="O29" s="715">
        <f t="shared" si="8"/>
        <v>0</v>
      </c>
    </row>
    <row r="30" spans="1:15" ht="19.5" customHeight="1" thickBot="1" x14ac:dyDescent="0.25">
      <c r="A30" s="968" t="s">
        <v>150</v>
      </c>
      <c r="B30" s="749" t="s">
        <v>264</v>
      </c>
      <c r="C30" s="750">
        <v>122</v>
      </c>
      <c r="D30" s="751">
        <v>64</v>
      </c>
      <c r="E30" s="752">
        <v>64</v>
      </c>
      <c r="F30" s="752">
        <v>25</v>
      </c>
      <c r="G30" s="752"/>
      <c r="H30" s="752"/>
      <c r="I30" s="753"/>
      <c r="J30" s="754">
        <v>58</v>
      </c>
      <c r="K30" s="755">
        <v>58</v>
      </c>
      <c r="L30" s="752">
        <v>30</v>
      </c>
      <c r="M30" s="752"/>
      <c r="N30" s="752"/>
      <c r="O30" s="756"/>
    </row>
    <row r="31" spans="1:15" ht="19.5" customHeight="1" thickTop="1" thickBot="1" x14ac:dyDescent="0.25">
      <c r="A31" s="1021"/>
      <c r="B31" s="748" t="s">
        <v>263</v>
      </c>
      <c r="C31" s="712">
        <v>122</v>
      </c>
      <c r="D31" s="713">
        <f t="shared" ref="D31:O31" si="9">SUM(D30:D30)</f>
        <v>64</v>
      </c>
      <c r="E31" s="714">
        <f t="shared" si="9"/>
        <v>64</v>
      </c>
      <c r="F31" s="714">
        <f t="shared" si="9"/>
        <v>25</v>
      </c>
      <c r="G31" s="714">
        <f t="shared" si="9"/>
        <v>0</v>
      </c>
      <c r="H31" s="714">
        <f t="shared" si="9"/>
        <v>0</v>
      </c>
      <c r="I31" s="715">
        <f t="shared" si="9"/>
        <v>0</v>
      </c>
      <c r="J31" s="716">
        <f t="shared" si="9"/>
        <v>58</v>
      </c>
      <c r="K31" s="714">
        <f t="shared" si="9"/>
        <v>58</v>
      </c>
      <c r="L31" s="714">
        <f t="shared" si="9"/>
        <v>30</v>
      </c>
      <c r="M31" s="714">
        <f t="shared" si="9"/>
        <v>0</v>
      </c>
      <c r="N31" s="714">
        <f t="shared" si="9"/>
        <v>0</v>
      </c>
      <c r="O31" s="715">
        <f t="shared" si="9"/>
        <v>0</v>
      </c>
    </row>
    <row r="32" spans="1:15" ht="19.5" customHeight="1" x14ac:dyDescent="0.2">
      <c r="A32" s="994" t="s">
        <v>151</v>
      </c>
      <c r="B32" s="584" t="s">
        <v>265</v>
      </c>
      <c r="C32" s="702">
        <v>33</v>
      </c>
      <c r="D32" s="757">
        <v>4</v>
      </c>
      <c r="E32" s="243">
        <v>4</v>
      </c>
      <c r="F32" s="243">
        <v>2</v>
      </c>
      <c r="G32" s="243"/>
      <c r="H32" s="243"/>
      <c r="I32" s="704"/>
      <c r="J32" s="705">
        <v>29</v>
      </c>
      <c r="K32" s="243">
        <v>29</v>
      </c>
      <c r="L32" s="243">
        <v>17</v>
      </c>
      <c r="M32" s="243"/>
      <c r="N32" s="243"/>
      <c r="O32" s="706"/>
    </row>
    <row r="33" spans="1:15" ht="19.5" customHeight="1" x14ac:dyDescent="0.2">
      <c r="A33" s="995"/>
      <c r="B33" s="584" t="s">
        <v>266</v>
      </c>
      <c r="C33" s="741">
        <v>16</v>
      </c>
      <c r="D33" s="694" t="s">
        <v>379</v>
      </c>
      <c r="E33" s="689" t="s">
        <v>379</v>
      </c>
      <c r="F33" s="689" t="s">
        <v>379</v>
      </c>
      <c r="G33" s="689" t="s">
        <v>379</v>
      </c>
      <c r="H33" s="689" t="s">
        <v>379</v>
      </c>
      <c r="I33" s="690" t="s">
        <v>379</v>
      </c>
      <c r="J33" s="688" t="s">
        <v>379</v>
      </c>
      <c r="K33" s="689" t="s">
        <v>379</v>
      </c>
      <c r="L33" s="689" t="s">
        <v>379</v>
      </c>
      <c r="M33" s="689" t="s">
        <v>379</v>
      </c>
      <c r="N33" s="689" t="s">
        <v>379</v>
      </c>
      <c r="O33" s="691" t="s">
        <v>379</v>
      </c>
    </row>
    <row r="34" spans="1:15" ht="19.5" customHeight="1" thickBot="1" x14ac:dyDescent="0.25">
      <c r="A34" s="995"/>
      <c r="B34" s="758" t="s">
        <v>267</v>
      </c>
      <c r="C34" s="707">
        <v>8</v>
      </c>
      <c r="D34" s="708">
        <v>1</v>
      </c>
      <c r="E34" s="245">
        <v>1</v>
      </c>
      <c r="F34" s="245"/>
      <c r="G34" s="245"/>
      <c r="H34" s="245"/>
      <c r="I34" s="709"/>
      <c r="J34" s="710">
        <v>7</v>
      </c>
      <c r="K34" s="245">
        <v>7</v>
      </c>
      <c r="L34" s="245">
        <v>4</v>
      </c>
      <c r="M34" s="245"/>
      <c r="N34" s="245"/>
      <c r="O34" s="711"/>
    </row>
    <row r="35" spans="1:15" ht="19.5" customHeight="1" thickTop="1" thickBot="1" x14ac:dyDescent="0.25">
      <c r="A35" s="996"/>
      <c r="B35" s="748" t="s">
        <v>263</v>
      </c>
      <c r="C35" s="712">
        <v>57</v>
      </c>
      <c r="D35" s="759" t="s">
        <v>379</v>
      </c>
      <c r="E35" s="760" t="s">
        <v>379</v>
      </c>
      <c r="F35" s="760" t="s">
        <v>379</v>
      </c>
      <c r="G35" s="760" t="s">
        <v>379</v>
      </c>
      <c r="H35" s="760" t="s">
        <v>379</v>
      </c>
      <c r="I35" s="761" t="s">
        <v>379</v>
      </c>
      <c r="J35" s="762" t="s">
        <v>379</v>
      </c>
      <c r="K35" s="760" t="s">
        <v>379</v>
      </c>
      <c r="L35" s="760" t="s">
        <v>379</v>
      </c>
      <c r="M35" s="760" t="s">
        <v>379</v>
      </c>
      <c r="N35" s="760" t="s">
        <v>379</v>
      </c>
      <c r="O35" s="763" t="s">
        <v>379</v>
      </c>
    </row>
    <row r="36" spans="1:15" ht="19.5" customHeight="1" x14ac:dyDescent="0.2">
      <c r="A36" s="994" t="s">
        <v>152</v>
      </c>
      <c r="B36" s="717" t="s">
        <v>268</v>
      </c>
      <c r="C36" s="702">
        <v>36</v>
      </c>
      <c r="D36" s="703">
        <v>13</v>
      </c>
      <c r="E36" s="243">
        <v>12</v>
      </c>
      <c r="F36" s="243">
        <v>6</v>
      </c>
      <c r="G36" s="243"/>
      <c r="H36" s="243">
        <v>0.6</v>
      </c>
      <c r="I36" s="704"/>
      <c r="J36" s="705">
        <v>23</v>
      </c>
      <c r="K36" s="243">
        <v>22</v>
      </c>
      <c r="L36" s="243">
        <v>11</v>
      </c>
      <c r="M36" s="243"/>
      <c r="N36" s="243"/>
      <c r="O36" s="706">
        <v>0.7</v>
      </c>
    </row>
    <row r="37" spans="1:15" ht="19.5" customHeight="1" x14ac:dyDescent="0.2">
      <c r="A37" s="995"/>
      <c r="B37" s="717" t="s">
        <v>269</v>
      </c>
      <c r="C37" s="741">
        <v>6</v>
      </c>
      <c r="D37" s="694" t="s">
        <v>379</v>
      </c>
      <c r="E37" s="689" t="s">
        <v>379</v>
      </c>
      <c r="F37" s="689" t="s">
        <v>379</v>
      </c>
      <c r="G37" s="689" t="s">
        <v>379</v>
      </c>
      <c r="H37" s="689" t="s">
        <v>379</v>
      </c>
      <c r="I37" s="690" t="s">
        <v>379</v>
      </c>
      <c r="J37" s="688" t="s">
        <v>379</v>
      </c>
      <c r="K37" s="689" t="s">
        <v>379</v>
      </c>
      <c r="L37" s="689" t="s">
        <v>379</v>
      </c>
      <c r="M37" s="689" t="s">
        <v>379</v>
      </c>
      <c r="N37" s="689" t="s">
        <v>379</v>
      </c>
      <c r="O37" s="691" t="s">
        <v>379</v>
      </c>
    </row>
    <row r="38" spans="1:15" ht="19.5" customHeight="1" x14ac:dyDescent="0.2">
      <c r="A38" s="995"/>
      <c r="B38" s="764" t="s">
        <v>270</v>
      </c>
      <c r="C38" s="741">
        <v>5</v>
      </c>
      <c r="D38" s="694" t="s">
        <v>379</v>
      </c>
      <c r="E38" s="689" t="s">
        <v>379</v>
      </c>
      <c r="F38" s="689" t="s">
        <v>379</v>
      </c>
      <c r="G38" s="689" t="s">
        <v>379</v>
      </c>
      <c r="H38" s="689" t="s">
        <v>379</v>
      </c>
      <c r="I38" s="690" t="s">
        <v>379</v>
      </c>
      <c r="J38" s="688" t="s">
        <v>379</v>
      </c>
      <c r="K38" s="689" t="s">
        <v>379</v>
      </c>
      <c r="L38" s="689" t="s">
        <v>379</v>
      </c>
      <c r="M38" s="689" t="s">
        <v>379</v>
      </c>
      <c r="N38" s="689" t="s">
        <v>379</v>
      </c>
      <c r="O38" s="691" t="s">
        <v>379</v>
      </c>
    </row>
    <row r="39" spans="1:15" ht="19.5" customHeight="1" x14ac:dyDescent="0.2">
      <c r="A39" s="995"/>
      <c r="B39" s="765" t="s">
        <v>271</v>
      </c>
      <c r="C39" s="766">
        <v>13</v>
      </c>
      <c r="D39" s="767">
        <v>1</v>
      </c>
      <c r="E39" s="768">
        <v>1</v>
      </c>
      <c r="F39" s="768">
        <v>1</v>
      </c>
      <c r="G39" s="768"/>
      <c r="H39" s="768"/>
      <c r="I39" s="769"/>
      <c r="J39" s="770">
        <v>12</v>
      </c>
      <c r="K39" s="768">
        <v>12</v>
      </c>
      <c r="L39" s="768">
        <v>6</v>
      </c>
      <c r="M39" s="768"/>
      <c r="N39" s="768"/>
      <c r="O39" s="771"/>
    </row>
    <row r="40" spans="1:15" ht="19.5" customHeight="1" x14ac:dyDescent="0.2">
      <c r="A40" s="995"/>
      <c r="B40" s="717" t="s">
        <v>272</v>
      </c>
      <c r="C40" s="741">
        <v>8</v>
      </c>
      <c r="D40" s="742"/>
      <c r="E40" s="743"/>
      <c r="F40" s="743"/>
      <c r="G40" s="743"/>
      <c r="H40" s="743"/>
      <c r="I40" s="744"/>
      <c r="J40" s="745">
        <v>8</v>
      </c>
      <c r="K40" s="743">
        <v>8</v>
      </c>
      <c r="L40" s="743">
        <v>4</v>
      </c>
      <c r="M40" s="743"/>
      <c r="N40" s="743"/>
      <c r="O40" s="746"/>
    </row>
    <row r="41" spans="1:15" ht="19.5" customHeight="1" x14ac:dyDescent="0.2">
      <c r="A41" s="995"/>
      <c r="B41" s="765" t="s">
        <v>273</v>
      </c>
      <c r="C41" s="741">
        <v>6</v>
      </c>
      <c r="D41" s="742"/>
      <c r="E41" s="743"/>
      <c r="F41" s="743"/>
      <c r="G41" s="743"/>
      <c r="H41" s="743"/>
      <c r="I41" s="744"/>
      <c r="J41" s="745">
        <v>6</v>
      </c>
      <c r="K41" s="743">
        <v>6</v>
      </c>
      <c r="L41" s="743">
        <v>3</v>
      </c>
      <c r="M41" s="743"/>
      <c r="N41" s="743"/>
      <c r="O41" s="746"/>
    </row>
    <row r="42" spans="1:15" ht="19.5" customHeight="1" x14ac:dyDescent="0.2">
      <c r="A42" s="995"/>
      <c r="B42" s="765" t="s">
        <v>274</v>
      </c>
      <c r="C42" s="766">
        <v>4</v>
      </c>
      <c r="D42" s="694" t="s">
        <v>379</v>
      </c>
      <c r="E42" s="689" t="s">
        <v>379</v>
      </c>
      <c r="F42" s="689" t="s">
        <v>379</v>
      </c>
      <c r="G42" s="689" t="s">
        <v>379</v>
      </c>
      <c r="H42" s="689" t="s">
        <v>379</v>
      </c>
      <c r="I42" s="690" t="s">
        <v>379</v>
      </c>
      <c r="J42" s="688" t="s">
        <v>379</v>
      </c>
      <c r="K42" s="689" t="s">
        <v>379</v>
      </c>
      <c r="L42" s="689" t="s">
        <v>379</v>
      </c>
      <c r="M42" s="689" t="s">
        <v>379</v>
      </c>
      <c r="N42" s="689" t="s">
        <v>379</v>
      </c>
      <c r="O42" s="691" t="s">
        <v>379</v>
      </c>
    </row>
    <row r="43" spans="1:15" ht="19.5" customHeight="1" thickBot="1" x14ac:dyDescent="0.25">
      <c r="A43" s="995"/>
      <c r="B43" s="772" t="s">
        <v>275</v>
      </c>
      <c r="C43" s="707">
        <v>10</v>
      </c>
      <c r="D43" s="708">
        <v>8</v>
      </c>
      <c r="E43" s="245">
        <v>8</v>
      </c>
      <c r="F43" s="245">
        <v>7</v>
      </c>
      <c r="G43" s="245"/>
      <c r="H43" s="245"/>
      <c r="I43" s="709"/>
      <c r="J43" s="710">
        <v>2</v>
      </c>
      <c r="K43" s="245">
        <v>2</v>
      </c>
      <c r="L43" s="245">
        <v>1</v>
      </c>
      <c r="M43" s="245"/>
      <c r="N43" s="245"/>
      <c r="O43" s="711"/>
    </row>
    <row r="44" spans="1:15" ht="19.5" customHeight="1" thickTop="1" thickBot="1" x14ac:dyDescent="0.25">
      <c r="A44" s="996"/>
      <c r="B44" s="748" t="s">
        <v>263</v>
      </c>
      <c r="C44" s="712">
        <v>88</v>
      </c>
      <c r="D44" s="713">
        <f>SUM(D36:D43)</f>
        <v>22</v>
      </c>
      <c r="E44" s="714">
        <f t="shared" ref="E44:O44" si="10">SUM(E36:E43)</f>
        <v>21</v>
      </c>
      <c r="F44" s="714">
        <f t="shared" si="10"/>
        <v>14</v>
      </c>
      <c r="G44" s="714">
        <f t="shared" si="10"/>
        <v>0</v>
      </c>
      <c r="H44" s="714">
        <f t="shared" si="10"/>
        <v>0.6</v>
      </c>
      <c r="I44" s="715">
        <f t="shared" si="10"/>
        <v>0</v>
      </c>
      <c r="J44" s="716">
        <f t="shared" si="10"/>
        <v>51</v>
      </c>
      <c r="K44" s="714">
        <f t="shared" si="10"/>
        <v>50</v>
      </c>
      <c r="L44" s="714">
        <f t="shared" si="10"/>
        <v>25</v>
      </c>
      <c r="M44" s="714">
        <f t="shared" si="10"/>
        <v>0</v>
      </c>
      <c r="N44" s="714">
        <f t="shared" si="10"/>
        <v>0</v>
      </c>
      <c r="O44" s="715">
        <f t="shared" si="10"/>
        <v>0.7</v>
      </c>
    </row>
    <row r="45" spans="1:15" ht="19.5" customHeight="1" x14ac:dyDescent="0.2">
      <c r="A45" s="997" t="s">
        <v>153</v>
      </c>
      <c r="B45" s="422" t="s">
        <v>276</v>
      </c>
      <c r="C45" s="505">
        <v>69</v>
      </c>
      <c r="D45" s="703">
        <v>50</v>
      </c>
      <c r="E45" s="243">
        <v>48</v>
      </c>
      <c r="F45" s="243">
        <v>40</v>
      </c>
      <c r="G45" s="243"/>
      <c r="H45" s="243"/>
      <c r="I45" s="704">
        <v>2</v>
      </c>
      <c r="J45" s="705">
        <v>19</v>
      </c>
      <c r="K45" s="243">
        <v>19</v>
      </c>
      <c r="L45" s="243">
        <v>12</v>
      </c>
      <c r="M45" s="243"/>
      <c r="N45" s="243"/>
      <c r="O45" s="706"/>
    </row>
    <row r="46" spans="1:15" ht="19.5" customHeight="1" x14ac:dyDescent="0.2">
      <c r="A46" s="998"/>
      <c r="B46" s="452" t="s">
        <v>277</v>
      </c>
      <c r="C46" s="475">
        <v>18</v>
      </c>
      <c r="D46" s="703">
        <v>10</v>
      </c>
      <c r="E46" s="243">
        <v>10</v>
      </c>
      <c r="F46" s="243">
        <v>10</v>
      </c>
      <c r="G46" s="243"/>
      <c r="H46" s="243"/>
      <c r="I46" s="704"/>
      <c r="J46" s="705">
        <v>8</v>
      </c>
      <c r="K46" s="243">
        <v>8</v>
      </c>
      <c r="L46" s="243">
        <v>8</v>
      </c>
      <c r="M46" s="243"/>
      <c r="N46" s="243"/>
      <c r="O46" s="706"/>
    </row>
    <row r="47" spans="1:15" ht="19.5" customHeight="1" x14ac:dyDescent="0.2">
      <c r="A47" s="998"/>
      <c r="B47" s="452" t="s">
        <v>278</v>
      </c>
      <c r="C47" s="475">
        <v>15</v>
      </c>
      <c r="D47" s="703">
        <v>9</v>
      </c>
      <c r="E47" s="243">
        <v>9</v>
      </c>
      <c r="F47" s="243">
        <v>9</v>
      </c>
      <c r="G47" s="243"/>
      <c r="H47" s="243"/>
      <c r="I47" s="704"/>
      <c r="J47" s="705">
        <v>6</v>
      </c>
      <c r="K47" s="243">
        <v>6</v>
      </c>
      <c r="L47" s="243">
        <v>6</v>
      </c>
      <c r="M47" s="243"/>
      <c r="N47" s="243"/>
      <c r="O47" s="706"/>
    </row>
    <row r="48" spans="1:15" ht="19.5" customHeight="1" x14ac:dyDescent="0.2">
      <c r="A48" s="998"/>
      <c r="B48" s="452" t="s">
        <v>279</v>
      </c>
      <c r="C48" s="475">
        <v>3</v>
      </c>
      <c r="D48" s="703">
        <v>1</v>
      </c>
      <c r="E48" s="243">
        <v>1</v>
      </c>
      <c r="F48" s="243">
        <v>1</v>
      </c>
      <c r="G48" s="243"/>
      <c r="H48" s="243"/>
      <c r="I48" s="704"/>
      <c r="J48" s="705">
        <v>2</v>
      </c>
      <c r="K48" s="243">
        <v>2</v>
      </c>
      <c r="L48" s="243">
        <v>2</v>
      </c>
      <c r="M48" s="243"/>
      <c r="N48" s="243"/>
      <c r="O48" s="706"/>
    </row>
    <row r="49" spans="1:15" ht="19.5" customHeight="1" x14ac:dyDescent="0.2">
      <c r="A49" s="998"/>
      <c r="B49" s="452" t="s">
        <v>280</v>
      </c>
      <c r="C49" s="475">
        <v>60</v>
      </c>
      <c r="D49" s="703">
        <v>49</v>
      </c>
      <c r="E49" s="243">
        <v>49</v>
      </c>
      <c r="F49" s="243">
        <v>23</v>
      </c>
      <c r="G49" s="243"/>
      <c r="H49" s="243"/>
      <c r="I49" s="704"/>
      <c r="J49" s="705">
        <v>11</v>
      </c>
      <c r="K49" s="243">
        <v>11</v>
      </c>
      <c r="L49" s="243">
        <v>8</v>
      </c>
      <c r="M49" s="243"/>
      <c r="N49" s="243"/>
      <c r="O49" s="706"/>
    </row>
    <row r="50" spans="1:15" ht="19.5" customHeight="1" x14ac:dyDescent="0.2">
      <c r="A50" s="998"/>
      <c r="B50" s="452" t="s">
        <v>281</v>
      </c>
      <c r="C50" s="475">
        <v>11</v>
      </c>
      <c r="D50" s="703"/>
      <c r="E50" s="243"/>
      <c r="F50" s="243"/>
      <c r="G50" s="243"/>
      <c r="H50" s="243"/>
      <c r="I50" s="704"/>
      <c r="J50" s="705">
        <v>11</v>
      </c>
      <c r="K50" s="243">
        <v>11</v>
      </c>
      <c r="L50" s="243">
        <v>8</v>
      </c>
      <c r="M50" s="243"/>
      <c r="N50" s="243"/>
      <c r="O50" s="706"/>
    </row>
    <row r="51" spans="1:15" ht="19.5" customHeight="1" x14ac:dyDescent="0.2">
      <c r="A51" s="998"/>
      <c r="B51" s="509" t="s">
        <v>282</v>
      </c>
      <c r="C51" s="510">
        <v>7</v>
      </c>
      <c r="D51" s="694" t="s">
        <v>379</v>
      </c>
      <c r="E51" s="689" t="s">
        <v>379</v>
      </c>
      <c r="F51" s="689" t="s">
        <v>379</v>
      </c>
      <c r="G51" s="689" t="s">
        <v>379</v>
      </c>
      <c r="H51" s="689" t="s">
        <v>379</v>
      </c>
      <c r="I51" s="690" t="s">
        <v>379</v>
      </c>
      <c r="J51" s="688" t="s">
        <v>379</v>
      </c>
      <c r="K51" s="689" t="s">
        <v>379</v>
      </c>
      <c r="L51" s="689" t="s">
        <v>379</v>
      </c>
      <c r="M51" s="689" t="s">
        <v>379</v>
      </c>
      <c r="N51" s="689" t="s">
        <v>379</v>
      </c>
      <c r="O51" s="691" t="s">
        <v>379</v>
      </c>
    </row>
    <row r="52" spans="1:15" ht="19.5" customHeight="1" x14ac:dyDescent="0.2">
      <c r="A52" s="998"/>
      <c r="B52" s="452" t="s">
        <v>283</v>
      </c>
      <c r="C52" s="475">
        <v>5</v>
      </c>
      <c r="D52" s="694" t="s">
        <v>379</v>
      </c>
      <c r="E52" s="689" t="s">
        <v>379</v>
      </c>
      <c r="F52" s="689" t="s">
        <v>379</v>
      </c>
      <c r="G52" s="689" t="s">
        <v>379</v>
      </c>
      <c r="H52" s="689" t="s">
        <v>379</v>
      </c>
      <c r="I52" s="690" t="s">
        <v>379</v>
      </c>
      <c r="J52" s="688" t="s">
        <v>379</v>
      </c>
      <c r="K52" s="689" t="s">
        <v>379</v>
      </c>
      <c r="L52" s="689" t="s">
        <v>379</v>
      </c>
      <c r="M52" s="689" t="s">
        <v>379</v>
      </c>
      <c r="N52" s="689" t="s">
        <v>379</v>
      </c>
      <c r="O52" s="691" t="s">
        <v>379</v>
      </c>
    </row>
    <row r="53" spans="1:15" ht="19.5" customHeight="1" thickBot="1" x14ac:dyDescent="0.25">
      <c r="A53" s="998"/>
      <c r="B53" s="430" t="s">
        <v>284</v>
      </c>
      <c r="C53" s="431">
        <v>17</v>
      </c>
      <c r="D53" s="708">
        <v>8</v>
      </c>
      <c r="E53" s="245">
        <v>8</v>
      </c>
      <c r="F53" s="245"/>
      <c r="G53" s="245"/>
      <c r="H53" s="245"/>
      <c r="I53" s="709"/>
      <c r="J53" s="710">
        <v>9</v>
      </c>
      <c r="K53" s="245">
        <v>9</v>
      </c>
      <c r="L53" s="245">
        <v>9</v>
      </c>
      <c r="M53" s="245"/>
      <c r="N53" s="245"/>
      <c r="O53" s="711"/>
    </row>
    <row r="54" spans="1:15" ht="19.5" customHeight="1" thickTop="1" thickBot="1" x14ac:dyDescent="0.25">
      <c r="A54" s="999"/>
      <c r="B54" s="748" t="s">
        <v>263</v>
      </c>
      <c r="C54" s="712">
        <v>205</v>
      </c>
      <c r="D54" s="713">
        <f>SUM(D45:D53)</f>
        <v>127</v>
      </c>
      <c r="E54" s="714">
        <f t="shared" ref="E54:O54" si="11">SUM(E45:E53)</f>
        <v>125</v>
      </c>
      <c r="F54" s="714">
        <f t="shared" si="11"/>
        <v>83</v>
      </c>
      <c r="G54" s="714">
        <f t="shared" si="11"/>
        <v>0</v>
      </c>
      <c r="H54" s="714">
        <f t="shared" si="11"/>
        <v>0</v>
      </c>
      <c r="I54" s="715">
        <f t="shared" si="11"/>
        <v>2</v>
      </c>
      <c r="J54" s="716">
        <f t="shared" si="11"/>
        <v>66</v>
      </c>
      <c r="K54" s="714">
        <f t="shared" si="11"/>
        <v>66</v>
      </c>
      <c r="L54" s="714">
        <f t="shared" si="11"/>
        <v>53</v>
      </c>
      <c r="M54" s="714">
        <f t="shared" si="11"/>
        <v>0</v>
      </c>
      <c r="N54" s="714">
        <f t="shared" si="11"/>
        <v>0</v>
      </c>
      <c r="O54" s="715">
        <f t="shared" si="11"/>
        <v>0</v>
      </c>
    </row>
    <row r="55" spans="1:15" ht="19.5" customHeight="1" x14ac:dyDescent="0.2">
      <c r="A55" s="848" t="s">
        <v>135</v>
      </c>
      <c r="B55" s="422" t="s">
        <v>245</v>
      </c>
      <c r="C55" s="773">
        <v>189</v>
      </c>
      <c r="D55" s="774">
        <v>167</v>
      </c>
      <c r="E55" s="243">
        <v>167</v>
      </c>
      <c r="F55" s="243">
        <v>112</v>
      </c>
      <c r="G55" s="243"/>
      <c r="H55" s="243"/>
      <c r="I55" s="704"/>
      <c r="J55" s="705">
        <v>22</v>
      </c>
      <c r="K55" s="243">
        <v>22</v>
      </c>
      <c r="L55" s="243">
        <v>18</v>
      </c>
      <c r="M55" s="243"/>
      <c r="N55" s="243"/>
      <c r="O55" s="706"/>
    </row>
    <row r="56" spans="1:15" ht="19.5" customHeight="1" x14ac:dyDescent="0.2">
      <c r="A56" s="849"/>
      <c r="B56" s="452" t="s">
        <v>285</v>
      </c>
      <c r="C56" s="775">
        <v>4</v>
      </c>
      <c r="D56" s="776"/>
      <c r="E56" s="743"/>
      <c r="F56" s="743"/>
      <c r="G56" s="743"/>
      <c r="H56" s="743"/>
      <c r="I56" s="744"/>
      <c r="J56" s="745">
        <v>4</v>
      </c>
      <c r="K56" s="743">
        <v>4</v>
      </c>
      <c r="L56" s="743">
        <v>3</v>
      </c>
      <c r="M56" s="743"/>
      <c r="N56" s="743"/>
      <c r="O56" s="746"/>
    </row>
    <row r="57" spans="1:15" ht="19.5" customHeight="1" thickBot="1" x14ac:dyDescent="0.25">
      <c r="A57" s="849"/>
      <c r="B57" s="430" t="s">
        <v>286</v>
      </c>
      <c r="C57" s="777">
        <v>34</v>
      </c>
      <c r="D57" s="778">
        <v>26</v>
      </c>
      <c r="E57" s="245">
        <v>26</v>
      </c>
      <c r="F57" s="245">
        <v>17</v>
      </c>
      <c r="G57" s="245"/>
      <c r="H57" s="245"/>
      <c r="I57" s="709"/>
      <c r="J57" s="710">
        <v>8</v>
      </c>
      <c r="K57" s="245">
        <v>8</v>
      </c>
      <c r="L57" s="245">
        <v>6</v>
      </c>
      <c r="M57" s="245"/>
      <c r="N57" s="245"/>
      <c r="O57" s="711"/>
    </row>
    <row r="58" spans="1:15" ht="19.5" customHeight="1" thickTop="1" thickBot="1" x14ac:dyDescent="0.25">
      <c r="A58" s="850"/>
      <c r="B58" s="438" t="s">
        <v>263</v>
      </c>
      <c r="C58" s="779">
        <v>227</v>
      </c>
      <c r="D58" s="780">
        <f t="shared" ref="D58:O58" si="12">SUM(D55:D57)</f>
        <v>193</v>
      </c>
      <c r="E58" s="714">
        <f t="shared" si="12"/>
        <v>193</v>
      </c>
      <c r="F58" s="440">
        <f t="shared" si="12"/>
        <v>129</v>
      </c>
      <c r="G58" s="440">
        <f t="shared" si="12"/>
        <v>0</v>
      </c>
      <c r="H58" s="440">
        <f t="shared" si="12"/>
        <v>0</v>
      </c>
      <c r="I58" s="715">
        <f t="shared" si="12"/>
        <v>0</v>
      </c>
      <c r="J58" s="781">
        <f t="shared" si="12"/>
        <v>34</v>
      </c>
      <c r="K58" s="440">
        <f t="shared" si="12"/>
        <v>34</v>
      </c>
      <c r="L58" s="440">
        <f t="shared" si="12"/>
        <v>27</v>
      </c>
      <c r="M58" s="440">
        <f t="shared" si="12"/>
        <v>0</v>
      </c>
      <c r="N58" s="440">
        <f t="shared" si="12"/>
        <v>0</v>
      </c>
      <c r="O58" s="495">
        <f t="shared" si="12"/>
        <v>0</v>
      </c>
    </row>
    <row r="59" spans="1:15" ht="19.5" customHeight="1" x14ac:dyDescent="0.2">
      <c r="A59" s="848" t="s">
        <v>154</v>
      </c>
      <c r="B59" s="422" t="s">
        <v>287</v>
      </c>
      <c r="C59" s="782">
        <v>65</v>
      </c>
      <c r="D59" s="757">
        <v>27</v>
      </c>
      <c r="E59" s="783">
        <v>27</v>
      </c>
      <c r="F59" s="783">
        <v>22</v>
      </c>
      <c r="G59" s="783"/>
      <c r="H59" s="783"/>
      <c r="I59" s="784"/>
      <c r="J59" s="785">
        <v>38</v>
      </c>
      <c r="K59" s="783">
        <v>38</v>
      </c>
      <c r="L59" s="783">
        <v>30</v>
      </c>
      <c r="M59" s="783"/>
      <c r="N59" s="783"/>
      <c r="O59" s="786"/>
    </row>
    <row r="60" spans="1:15" ht="19.5" customHeight="1" x14ac:dyDescent="0.2">
      <c r="A60" s="849"/>
      <c r="B60" s="452" t="s">
        <v>288</v>
      </c>
      <c r="C60" s="741">
        <v>2</v>
      </c>
      <c r="D60" s="742"/>
      <c r="E60" s="743"/>
      <c r="F60" s="743"/>
      <c r="G60" s="743"/>
      <c r="H60" s="743"/>
      <c r="I60" s="744"/>
      <c r="J60" s="745">
        <v>2</v>
      </c>
      <c r="K60" s="743">
        <v>2</v>
      </c>
      <c r="L60" s="743">
        <v>2</v>
      </c>
      <c r="M60" s="743"/>
      <c r="N60" s="743"/>
      <c r="O60" s="746"/>
    </row>
    <row r="61" spans="1:15" ht="19.5" customHeight="1" thickBot="1" x14ac:dyDescent="0.25">
      <c r="A61" s="849"/>
      <c r="B61" s="430" t="s">
        <v>289</v>
      </c>
      <c r="C61" s="707">
        <v>10</v>
      </c>
      <c r="D61" s="708">
        <v>1</v>
      </c>
      <c r="E61" s="245">
        <v>1</v>
      </c>
      <c r="F61" s="245">
        <v>1</v>
      </c>
      <c r="G61" s="245"/>
      <c r="H61" s="245"/>
      <c r="I61" s="709"/>
      <c r="J61" s="710">
        <v>9</v>
      </c>
      <c r="K61" s="245">
        <v>9</v>
      </c>
      <c r="L61" s="245">
        <v>9</v>
      </c>
      <c r="M61" s="245"/>
      <c r="N61" s="245"/>
      <c r="O61" s="711"/>
    </row>
    <row r="62" spans="1:15" ht="19.5" customHeight="1" thickTop="1" thickBot="1" x14ac:dyDescent="0.25">
      <c r="A62" s="850"/>
      <c r="B62" s="438" t="s">
        <v>262</v>
      </c>
      <c r="C62" s="712">
        <v>77</v>
      </c>
      <c r="D62" s="713">
        <f>SUM(D59:D61)</f>
        <v>28</v>
      </c>
      <c r="E62" s="714">
        <f t="shared" ref="E62:O62" si="13">SUM(E59:E61)</f>
        <v>28</v>
      </c>
      <c r="F62" s="714">
        <f t="shared" si="13"/>
        <v>23</v>
      </c>
      <c r="G62" s="714">
        <f t="shared" si="13"/>
        <v>0</v>
      </c>
      <c r="H62" s="714">
        <f t="shared" si="13"/>
        <v>0</v>
      </c>
      <c r="I62" s="715">
        <f t="shared" si="13"/>
        <v>0</v>
      </c>
      <c r="J62" s="716">
        <f t="shared" si="13"/>
        <v>49</v>
      </c>
      <c r="K62" s="714">
        <f t="shared" si="13"/>
        <v>49</v>
      </c>
      <c r="L62" s="714">
        <f t="shared" si="13"/>
        <v>41</v>
      </c>
      <c r="M62" s="714">
        <f t="shared" si="13"/>
        <v>0</v>
      </c>
      <c r="N62" s="714">
        <f t="shared" si="13"/>
        <v>0</v>
      </c>
      <c r="O62" s="715">
        <f t="shared" si="13"/>
        <v>0</v>
      </c>
    </row>
    <row r="63" spans="1:15" ht="19.5" customHeight="1" x14ac:dyDescent="0.2">
      <c r="A63" s="1000" t="s">
        <v>155</v>
      </c>
      <c r="B63" s="645" t="s">
        <v>290</v>
      </c>
      <c r="C63" s="702">
        <v>13</v>
      </c>
      <c r="D63" s="703">
        <v>3</v>
      </c>
      <c r="E63" s="243">
        <v>3</v>
      </c>
      <c r="F63" s="243">
        <v>2</v>
      </c>
      <c r="G63" s="243"/>
      <c r="H63" s="243"/>
      <c r="I63" s="704"/>
      <c r="J63" s="705">
        <v>10</v>
      </c>
      <c r="K63" s="243">
        <v>10</v>
      </c>
      <c r="L63" s="243">
        <v>9</v>
      </c>
      <c r="M63" s="243"/>
      <c r="N63" s="243"/>
      <c r="O63" s="706"/>
    </row>
    <row r="64" spans="1:15" ht="19.5" customHeight="1" x14ac:dyDescent="0.2">
      <c r="A64" s="1001"/>
      <c r="B64" s="646" t="s">
        <v>291</v>
      </c>
      <c r="C64" s="702">
        <v>3</v>
      </c>
      <c r="D64" s="703">
        <v>1</v>
      </c>
      <c r="E64" s="243">
        <v>1</v>
      </c>
      <c r="F64" s="243">
        <v>1</v>
      </c>
      <c r="G64" s="243"/>
      <c r="H64" s="243"/>
      <c r="I64" s="704"/>
      <c r="J64" s="705">
        <v>2</v>
      </c>
      <c r="K64" s="243">
        <v>2</v>
      </c>
      <c r="L64" s="243">
        <v>2</v>
      </c>
      <c r="M64" s="243"/>
      <c r="N64" s="243"/>
      <c r="O64" s="706"/>
    </row>
    <row r="65" spans="1:15" ht="19.5" customHeight="1" x14ac:dyDescent="0.2">
      <c r="A65" s="1001"/>
      <c r="B65" s="647" t="s">
        <v>292</v>
      </c>
      <c r="C65" s="741">
        <v>3</v>
      </c>
      <c r="D65" s="742"/>
      <c r="E65" s="243"/>
      <c r="F65" s="243"/>
      <c r="G65" s="243"/>
      <c r="H65" s="243"/>
      <c r="I65" s="704"/>
      <c r="J65" s="705">
        <v>3</v>
      </c>
      <c r="K65" s="243">
        <v>3</v>
      </c>
      <c r="L65" s="243">
        <v>3</v>
      </c>
      <c r="M65" s="243"/>
      <c r="N65" s="243"/>
      <c r="O65" s="706"/>
    </row>
    <row r="66" spans="1:15" ht="19.5" customHeight="1" x14ac:dyDescent="0.2">
      <c r="A66" s="1001"/>
      <c r="B66" s="648" t="s">
        <v>293</v>
      </c>
      <c r="C66" s="741">
        <v>2</v>
      </c>
      <c r="D66" s="742"/>
      <c r="E66" s="743"/>
      <c r="F66" s="243"/>
      <c r="G66" s="243"/>
      <c r="H66" s="243"/>
      <c r="I66" s="744"/>
      <c r="J66" s="745">
        <v>2</v>
      </c>
      <c r="K66" s="743">
        <v>2</v>
      </c>
      <c r="L66" s="743">
        <v>2</v>
      </c>
      <c r="M66" s="743"/>
      <c r="N66" s="743"/>
      <c r="O66" s="746"/>
    </row>
    <row r="67" spans="1:15" ht="19.5" customHeight="1" x14ac:dyDescent="0.2">
      <c r="A67" s="1002"/>
      <c r="B67" s="648" t="s">
        <v>294</v>
      </c>
      <c r="C67" s="741">
        <v>4</v>
      </c>
      <c r="D67" s="742">
        <v>1</v>
      </c>
      <c r="E67" s="743">
        <v>1</v>
      </c>
      <c r="F67" s="743">
        <v>1</v>
      </c>
      <c r="G67" s="743"/>
      <c r="H67" s="743"/>
      <c r="I67" s="744"/>
      <c r="J67" s="745">
        <v>3</v>
      </c>
      <c r="K67" s="743">
        <v>3</v>
      </c>
      <c r="L67" s="743">
        <v>3</v>
      </c>
      <c r="M67" s="743"/>
      <c r="N67" s="743"/>
      <c r="O67" s="746"/>
    </row>
    <row r="68" spans="1:15" ht="19.5" customHeight="1" x14ac:dyDescent="0.2">
      <c r="A68" s="1002"/>
      <c r="B68" s="648" t="s">
        <v>295</v>
      </c>
      <c r="C68" s="741">
        <v>2</v>
      </c>
      <c r="D68" s="742"/>
      <c r="E68" s="743"/>
      <c r="F68" s="743"/>
      <c r="G68" s="743"/>
      <c r="H68" s="743"/>
      <c r="I68" s="744"/>
      <c r="J68" s="745">
        <v>2</v>
      </c>
      <c r="K68" s="743">
        <v>2</v>
      </c>
      <c r="L68" s="743">
        <v>2</v>
      </c>
      <c r="M68" s="743"/>
      <c r="N68" s="743"/>
      <c r="O68" s="746"/>
    </row>
    <row r="69" spans="1:15" ht="19.5" customHeight="1" thickBot="1" x14ac:dyDescent="0.25">
      <c r="A69" s="1002"/>
      <c r="B69" s="787" t="s">
        <v>296</v>
      </c>
      <c r="C69" s="707">
        <v>34</v>
      </c>
      <c r="D69" s="708">
        <v>12</v>
      </c>
      <c r="E69" s="245">
        <v>12</v>
      </c>
      <c r="F69" s="245">
        <v>10</v>
      </c>
      <c r="G69" s="245"/>
      <c r="H69" s="245"/>
      <c r="I69" s="709"/>
      <c r="J69" s="710">
        <v>22</v>
      </c>
      <c r="K69" s="245">
        <v>22</v>
      </c>
      <c r="L69" s="245">
        <v>18</v>
      </c>
      <c r="M69" s="245"/>
      <c r="N69" s="245"/>
      <c r="O69" s="709"/>
    </row>
    <row r="70" spans="1:15" ht="19.5" customHeight="1" thickTop="1" thickBot="1" x14ac:dyDescent="0.25">
      <c r="A70" s="1003"/>
      <c r="B70" s="438" t="s">
        <v>262</v>
      </c>
      <c r="C70" s="788">
        <v>61</v>
      </c>
      <c r="D70" s="789">
        <f t="shared" ref="D70:O70" si="14">SUM(D63:D69)</f>
        <v>17</v>
      </c>
      <c r="E70" s="790">
        <f t="shared" si="14"/>
        <v>17</v>
      </c>
      <c r="F70" s="790">
        <f t="shared" si="14"/>
        <v>14</v>
      </c>
      <c r="G70" s="790">
        <f t="shared" si="14"/>
        <v>0</v>
      </c>
      <c r="H70" s="790">
        <f t="shared" si="14"/>
        <v>0</v>
      </c>
      <c r="I70" s="791">
        <f t="shared" si="14"/>
        <v>0</v>
      </c>
      <c r="J70" s="792">
        <f t="shared" si="14"/>
        <v>44</v>
      </c>
      <c r="K70" s="790">
        <f t="shared" si="14"/>
        <v>44</v>
      </c>
      <c r="L70" s="790">
        <f t="shared" si="14"/>
        <v>39</v>
      </c>
      <c r="M70" s="790">
        <f t="shared" si="14"/>
        <v>0</v>
      </c>
      <c r="N70" s="790">
        <f t="shared" si="14"/>
        <v>0</v>
      </c>
      <c r="O70" s="791">
        <f t="shared" si="14"/>
        <v>0</v>
      </c>
    </row>
    <row r="71" spans="1:15" ht="19.5" customHeight="1" x14ac:dyDescent="0.2">
      <c r="A71" s="982" t="s">
        <v>138</v>
      </c>
      <c r="B71" s="717" t="s">
        <v>313</v>
      </c>
      <c r="C71" s="741">
        <v>8</v>
      </c>
      <c r="D71" s="742">
        <v>1</v>
      </c>
      <c r="E71" s="243">
        <v>1</v>
      </c>
      <c r="F71" s="743"/>
      <c r="G71" s="743"/>
      <c r="H71" s="743"/>
      <c r="I71" s="704"/>
      <c r="J71" s="705">
        <v>7</v>
      </c>
      <c r="K71" s="243">
        <v>7</v>
      </c>
      <c r="L71" s="243"/>
      <c r="M71" s="243"/>
      <c r="N71" s="243"/>
      <c r="O71" s="706"/>
    </row>
    <row r="72" spans="1:15" ht="19.5" customHeight="1" x14ac:dyDescent="0.2">
      <c r="A72" s="983"/>
      <c r="B72" s="452" t="s">
        <v>312</v>
      </c>
      <c r="C72" s="687" t="s">
        <v>379</v>
      </c>
      <c r="D72" s="688" t="s">
        <v>379</v>
      </c>
      <c r="E72" s="689" t="s">
        <v>379</v>
      </c>
      <c r="F72" s="689" t="s">
        <v>379</v>
      </c>
      <c r="G72" s="689" t="s">
        <v>379</v>
      </c>
      <c r="H72" s="689" t="s">
        <v>379</v>
      </c>
      <c r="I72" s="690" t="s">
        <v>379</v>
      </c>
      <c r="J72" s="688" t="s">
        <v>379</v>
      </c>
      <c r="K72" s="689" t="s">
        <v>379</v>
      </c>
      <c r="L72" s="689" t="s">
        <v>379</v>
      </c>
      <c r="M72" s="689" t="s">
        <v>379</v>
      </c>
      <c r="N72" s="689" t="s">
        <v>379</v>
      </c>
      <c r="O72" s="691" t="s">
        <v>379</v>
      </c>
    </row>
    <row r="73" spans="1:15" ht="19.5" customHeight="1" x14ac:dyDescent="0.2">
      <c r="A73" s="983"/>
      <c r="B73" s="452" t="s">
        <v>297</v>
      </c>
      <c r="C73" s="741">
        <v>5</v>
      </c>
      <c r="D73" s="742"/>
      <c r="E73" s="743"/>
      <c r="F73" s="743"/>
      <c r="G73" s="743"/>
      <c r="H73" s="743"/>
      <c r="I73" s="744"/>
      <c r="J73" s="745">
        <v>5</v>
      </c>
      <c r="K73" s="743">
        <v>5</v>
      </c>
      <c r="L73" s="743"/>
      <c r="M73" s="743"/>
      <c r="N73" s="743"/>
      <c r="O73" s="746"/>
    </row>
    <row r="74" spans="1:15" ht="19.5" customHeight="1" thickBot="1" x14ac:dyDescent="0.25">
      <c r="A74" s="983"/>
      <c r="B74" s="729" t="s">
        <v>298</v>
      </c>
      <c r="C74" s="793">
        <v>19</v>
      </c>
      <c r="D74" s="794">
        <v>4</v>
      </c>
      <c r="E74" s="245">
        <v>4</v>
      </c>
      <c r="F74" s="795">
        <v>2</v>
      </c>
      <c r="G74" s="795"/>
      <c r="H74" s="795"/>
      <c r="I74" s="709"/>
      <c r="J74" s="710">
        <v>15</v>
      </c>
      <c r="K74" s="245">
        <v>15</v>
      </c>
      <c r="L74" s="245">
        <v>2</v>
      </c>
      <c r="M74" s="245"/>
      <c r="N74" s="245"/>
      <c r="O74" s="711"/>
    </row>
    <row r="75" spans="1:15" ht="19.5" customHeight="1" thickTop="1" thickBot="1" x14ac:dyDescent="0.25">
      <c r="A75" s="984"/>
      <c r="B75" s="438" t="s">
        <v>263</v>
      </c>
      <c r="C75" s="796" t="s">
        <v>379</v>
      </c>
      <c r="D75" s="762" t="s">
        <v>379</v>
      </c>
      <c r="E75" s="760" t="s">
        <v>379</v>
      </c>
      <c r="F75" s="760" t="s">
        <v>379</v>
      </c>
      <c r="G75" s="760" t="s">
        <v>379</v>
      </c>
      <c r="H75" s="760" t="s">
        <v>379</v>
      </c>
      <c r="I75" s="761" t="s">
        <v>379</v>
      </c>
      <c r="J75" s="762" t="s">
        <v>379</v>
      </c>
      <c r="K75" s="760" t="s">
        <v>379</v>
      </c>
      <c r="L75" s="760" t="s">
        <v>379</v>
      </c>
      <c r="M75" s="760" t="s">
        <v>379</v>
      </c>
      <c r="N75" s="760" t="s">
        <v>379</v>
      </c>
      <c r="O75" s="763" t="s">
        <v>379</v>
      </c>
    </row>
    <row r="76" spans="1:15" ht="19.5" customHeight="1" x14ac:dyDescent="0.2">
      <c r="A76" s="982" t="s">
        <v>139</v>
      </c>
      <c r="B76" s="717" t="s">
        <v>299</v>
      </c>
      <c r="C76" s="702">
        <v>115</v>
      </c>
      <c r="D76" s="703">
        <v>108</v>
      </c>
      <c r="E76" s="243">
        <v>88</v>
      </c>
      <c r="F76" s="243">
        <v>68</v>
      </c>
      <c r="G76" s="243"/>
      <c r="H76" s="243"/>
      <c r="I76" s="704">
        <v>20</v>
      </c>
      <c r="J76" s="705">
        <v>7</v>
      </c>
      <c r="K76" s="243">
        <v>7</v>
      </c>
      <c r="L76" s="243">
        <v>7</v>
      </c>
      <c r="M76" s="243"/>
      <c r="N76" s="243"/>
      <c r="O76" s="706"/>
    </row>
    <row r="77" spans="1:15" ht="19.5" customHeight="1" x14ac:dyDescent="0.2">
      <c r="A77" s="985"/>
      <c r="B77" s="717" t="s">
        <v>300</v>
      </c>
      <c r="C77" s="741">
        <v>232</v>
      </c>
      <c r="D77" s="742">
        <v>223</v>
      </c>
      <c r="E77" s="743">
        <v>177</v>
      </c>
      <c r="F77" s="743">
        <v>131</v>
      </c>
      <c r="G77" s="743"/>
      <c r="H77" s="743">
        <v>19</v>
      </c>
      <c r="I77" s="744">
        <v>27</v>
      </c>
      <c r="J77" s="745">
        <v>9</v>
      </c>
      <c r="K77" s="743">
        <v>9</v>
      </c>
      <c r="L77" s="743">
        <v>9</v>
      </c>
      <c r="M77" s="743"/>
      <c r="N77" s="743"/>
      <c r="O77" s="746"/>
    </row>
    <row r="78" spans="1:15" ht="19.5" customHeight="1" x14ac:dyDescent="0.2">
      <c r="A78" s="983"/>
      <c r="B78" s="717" t="s">
        <v>301</v>
      </c>
      <c r="C78" s="741">
        <v>48</v>
      </c>
      <c r="D78" s="742">
        <v>39</v>
      </c>
      <c r="E78" s="743">
        <v>22</v>
      </c>
      <c r="F78" s="743">
        <v>22</v>
      </c>
      <c r="G78" s="743"/>
      <c r="H78" s="743">
        <v>17</v>
      </c>
      <c r="I78" s="744"/>
      <c r="J78" s="745">
        <v>9</v>
      </c>
      <c r="K78" s="743">
        <v>9</v>
      </c>
      <c r="L78" s="743">
        <v>9</v>
      </c>
      <c r="M78" s="743"/>
      <c r="N78" s="743"/>
      <c r="O78" s="746"/>
    </row>
    <row r="79" spans="1:15" ht="19.5" customHeight="1" thickBot="1" x14ac:dyDescent="0.25">
      <c r="A79" s="983"/>
      <c r="B79" s="787" t="s">
        <v>302</v>
      </c>
      <c r="C79" s="707"/>
      <c r="D79" s="708"/>
      <c r="E79" s="245"/>
      <c r="F79" s="245"/>
      <c r="G79" s="245"/>
      <c r="H79" s="245"/>
      <c r="I79" s="709"/>
      <c r="J79" s="710"/>
      <c r="K79" s="245"/>
      <c r="L79" s="245"/>
      <c r="M79" s="245"/>
      <c r="N79" s="245"/>
      <c r="O79" s="709"/>
    </row>
    <row r="80" spans="1:15" ht="19.5" customHeight="1" thickTop="1" thickBot="1" x14ac:dyDescent="0.25">
      <c r="A80" s="984"/>
      <c r="B80" s="438" t="s">
        <v>262</v>
      </c>
      <c r="C80" s="788">
        <v>395</v>
      </c>
      <c r="D80" s="713">
        <f t="shared" ref="D80:O80" si="15">SUM(D76:D79)</f>
        <v>370</v>
      </c>
      <c r="E80" s="714">
        <f t="shared" si="15"/>
        <v>287</v>
      </c>
      <c r="F80" s="714">
        <f t="shared" si="15"/>
        <v>221</v>
      </c>
      <c r="G80" s="714">
        <f t="shared" si="15"/>
        <v>0</v>
      </c>
      <c r="H80" s="714">
        <f t="shared" si="15"/>
        <v>36</v>
      </c>
      <c r="I80" s="715">
        <f t="shared" si="15"/>
        <v>47</v>
      </c>
      <c r="J80" s="716">
        <f t="shared" si="15"/>
        <v>25</v>
      </c>
      <c r="K80" s="714">
        <f t="shared" si="15"/>
        <v>25</v>
      </c>
      <c r="L80" s="714">
        <f t="shared" si="15"/>
        <v>25</v>
      </c>
      <c r="M80" s="714">
        <f t="shared" si="15"/>
        <v>0</v>
      </c>
      <c r="N80" s="714">
        <f t="shared" si="15"/>
        <v>0</v>
      </c>
      <c r="O80" s="715">
        <f t="shared" si="15"/>
        <v>0</v>
      </c>
    </row>
    <row r="81" spans="1:15" ht="19.5" customHeight="1" x14ac:dyDescent="0.2">
      <c r="A81" s="986" t="s">
        <v>156</v>
      </c>
      <c r="B81" s="797" t="s">
        <v>303</v>
      </c>
      <c r="C81" s="687" t="s">
        <v>379</v>
      </c>
      <c r="D81" s="688" t="s">
        <v>379</v>
      </c>
      <c r="E81" s="689" t="s">
        <v>379</v>
      </c>
      <c r="F81" s="689" t="s">
        <v>379</v>
      </c>
      <c r="G81" s="689" t="s">
        <v>379</v>
      </c>
      <c r="H81" s="689" t="s">
        <v>379</v>
      </c>
      <c r="I81" s="690" t="s">
        <v>379</v>
      </c>
      <c r="J81" s="688" t="s">
        <v>379</v>
      </c>
      <c r="K81" s="689" t="s">
        <v>379</v>
      </c>
      <c r="L81" s="689" t="s">
        <v>379</v>
      </c>
      <c r="M81" s="689" t="s">
        <v>379</v>
      </c>
      <c r="N81" s="689" t="s">
        <v>379</v>
      </c>
      <c r="O81" s="691" t="s">
        <v>379</v>
      </c>
    </row>
    <row r="82" spans="1:15" ht="19.5" customHeight="1" x14ac:dyDescent="0.2">
      <c r="A82" s="987"/>
      <c r="B82" s="798" t="s">
        <v>304</v>
      </c>
      <c r="C82" s="799"/>
      <c r="D82" s="800"/>
      <c r="E82" s="243"/>
      <c r="F82" s="705"/>
      <c r="G82" s="705"/>
      <c r="H82" s="243"/>
      <c r="I82" s="704"/>
      <c r="J82" s="705"/>
      <c r="K82" s="243"/>
      <c r="L82" s="243"/>
      <c r="M82" s="243"/>
      <c r="N82" s="243"/>
      <c r="O82" s="706"/>
    </row>
    <row r="83" spans="1:15" ht="19.5" customHeight="1" x14ac:dyDescent="0.2">
      <c r="A83" s="987"/>
      <c r="B83" s="798" t="s">
        <v>305</v>
      </c>
      <c r="C83" s="799"/>
      <c r="D83" s="800"/>
      <c r="E83" s="243"/>
      <c r="F83" s="705"/>
      <c r="G83" s="705"/>
      <c r="H83" s="243"/>
      <c r="I83" s="704"/>
      <c r="J83" s="705"/>
      <c r="K83" s="243"/>
      <c r="L83" s="243"/>
      <c r="M83" s="243"/>
      <c r="N83" s="243"/>
      <c r="O83" s="706"/>
    </row>
    <row r="84" spans="1:15" ht="19.5" customHeight="1" x14ac:dyDescent="0.2">
      <c r="A84" s="987"/>
      <c r="B84" s="646" t="s">
        <v>306</v>
      </c>
      <c r="C84" s="799"/>
      <c r="D84" s="800"/>
      <c r="E84" s="243"/>
      <c r="F84" s="705"/>
      <c r="G84" s="705"/>
      <c r="H84" s="243"/>
      <c r="I84" s="704"/>
      <c r="J84" s="705"/>
      <c r="K84" s="243"/>
      <c r="L84" s="243"/>
      <c r="M84" s="243"/>
      <c r="N84" s="243"/>
      <c r="O84" s="706"/>
    </row>
    <row r="85" spans="1:15" ht="19.5" customHeight="1" x14ac:dyDescent="0.2">
      <c r="A85" s="987"/>
      <c r="B85" s="646" t="s">
        <v>307</v>
      </c>
      <c r="C85" s="799"/>
      <c r="D85" s="800"/>
      <c r="E85" s="243"/>
      <c r="F85" s="705"/>
      <c r="G85" s="705"/>
      <c r="H85" s="243"/>
      <c r="I85" s="704"/>
      <c r="J85" s="705"/>
      <c r="K85" s="243"/>
      <c r="L85" s="243"/>
      <c r="M85" s="243"/>
      <c r="N85" s="243"/>
      <c r="O85" s="706"/>
    </row>
    <row r="86" spans="1:15" ht="19.5" customHeight="1" x14ac:dyDescent="0.2">
      <c r="A86" s="987"/>
      <c r="B86" s="798" t="s">
        <v>308</v>
      </c>
      <c r="C86" s="799"/>
      <c r="D86" s="800"/>
      <c r="E86" s="243"/>
      <c r="F86" s="705"/>
      <c r="G86" s="705"/>
      <c r="H86" s="243"/>
      <c r="I86" s="704"/>
      <c r="J86" s="705"/>
      <c r="K86" s="243"/>
      <c r="L86" s="243"/>
      <c r="M86" s="243"/>
      <c r="N86" s="243"/>
      <c r="O86" s="706"/>
    </row>
    <row r="87" spans="1:15" ht="19.5" customHeight="1" x14ac:dyDescent="0.2">
      <c r="A87" s="988"/>
      <c r="B87" s="798" t="s">
        <v>309</v>
      </c>
      <c r="C87" s="702"/>
      <c r="D87" s="703"/>
      <c r="E87" s="743"/>
      <c r="F87" s="743"/>
      <c r="G87" s="743"/>
      <c r="H87" s="743"/>
      <c r="I87" s="744"/>
      <c r="J87" s="745"/>
      <c r="K87" s="743"/>
      <c r="L87" s="743"/>
      <c r="M87" s="743"/>
      <c r="N87" s="743"/>
      <c r="O87" s="746"/>
    </row>
    <row r="88" spans="1:15" ht="19.5" customHeight="1" thickBot="1" x14ac:dyDescent="0.25">
      <c r="A88" s="988"/>
      <c r="B88" s="801" t="s">
        <v>310</v>
      </c>
      <c r="C88" s="802">
        <v>1</v>
      </c>
      <c r="D88" s="803" t="s">
        <v>379</v>
      </c>
      <c r="E88" s="804" t="s">
        <v>379</v>
      </c>
      <c r="F88" s="804" t="s">
        <v>379</v>
      </c>
      <c r="G88" s="804" t="s">
        <v>379</v>
      </c>
      <c r="H88" s="804" t="s">
        <v>379</v>
      </c>
      <c r="I88" s="805" t="s">
        <v>379</v>
      </c>
      <c r="J88" s="806" t="s">
        <v>379</v>
      </c>
      <c r="K88" s="804" t="s">
        <v>379</v>
      </c>
      <c r="L88" s="804" t="s">
        <v>379</v>
      </c>
      <c r="M88" s="804" t="s">
        <v>379</v>
      </c>
      <c r="N88" s="804" t="s">
        <v>379</v>
      </c>
      <c r="O88" s="807" t="s">
        <v>379</v>
      </c>
    </row>
    <row r="89" spans="1:15" ht="19.5" customHeight="1" thickTop="1" thickBot="1" x14ac:dyDescent="0.25">
      <c r="A89" s="989"/>
      <c r="B89" s="438" t="s">
        <v>262</v>
      </c>
      <c r="C89" s="796" t="s">
        <v>379</v>
      </c>
      <c r="D89" s="808">
        <v>2</v>
      </c>
      <c r="E89" s="809">
        <v>2</v>
      </c>
      <c r="F89" s="809">
        <v>0</v>
      </c>
      <c r="G89" s="809">
        <v>0</v>
      </c>
      <c r="H89" s="809">
        <v>0</v>
      </c>
      <c r="I89" s="810">
        <v>0</v>
      </c>
      <c r="J89" s="811">
        <v>1</v>
      </c>
      <c r="K89" s="809">
        <v>1</v>
      </c>
      <c r="L89" s="809">
        <v>0</v>
      </c>
      <c r="M89" s="809">
        <v>0</v>
      </c>
      <c r="N89" s="809">
        <v>0</v>
      </c>
      <c r="O89" s="810">
        <v>0</v>
      </c>
    </row>
    <row r="90" spans="1:15" ht="30.75" customHeight="1" thickBot="1" x14ac:dyDescent="0.25">
      <c r="A90" s="990" t="s">
        <v>5</v>
      </c>
      <c r="B90" s="749" t="s">
        <v>311</v>
      </c>
      <c r="C90" s="361">
        <f>[10]大豆生産①!C89</f>
        <v>33</v>
      </c>
      <c r="D90" s="362">
        <v>26</v>
      </c>
      <c r="E90" s="363">
        <v>26</v>
      </c>
      <c r="F90" s="363"/>
      <c r="G90" s="363"/>
      <c r="H90" s="363"/>
      <c r="I90" s="364"/>
      <c r="J90" s="362">
        <v>7</v>
      </c>
      <c r="K90" s="363">
        <v>7</v>
      </c>
      <c r="L90" s="812"/>
      <c r="M90" s="813"/>
      <c r="N90" s="813"/>
      <c r="O90" s="814"/>
    </row>
    <row r="91" spans="1:15" ht="31.5" customHeight="1" thickTop="1" thickBot="1" x14ac:dyDescent="0.25">
      <c r="A91" s="984"/>
      <c r="B91" s="438" t="s">
        <v>263</v>
      </c>
      <c r="C91" s="815">
        <v>33</v>
      </c>
      <c r="D91" s="816">
        <f t="shared" ref="D91:O91" si="16">SUM(D90:D90)</f>
        <v>26</v>
      </c>
      <c r="E91" s="817">
        <f t="shared" si="16"/>
        <v>26</v>
      </c>
      <c r="F91" s="817">
        <f t="shared" si="16"/>
        <v>0</v>
      </c>
      <c r="G91" s="817">
        <f t="shared" si="16"/>
        <v>0</v>
      </c>
      <c r="H91" s="817">
        <f t="shared" si="16"/>
        <v>0</v>
      </c>
      <c r="I91" s="818">
        <f t="shared" si="16"/>
        <v>0</v>
      </c>
      <c r="J91" s="819">
        <f t="shared" si="16"/>
        <v>7</v>
      </c>
      <c r="K91" s="817">
        <f t="shared" si="16"/>
        <v>7</v>
      </c>
      <c r="L91" s="817">
        <f t="shared" si="16"/>
        <v>0</v>
      </c>
      <c r="M91" s="817">
        <f t="shared" si="16"/>
        <v>0</v>
      </c>
      <c r="N91" s="817">
        <f t="shared" si="16"/>
        <v>0</v>
      </c>
      <c r="O91" s="818">
        <f t="shared" si="16"/>
        <v>0</v>
      </c>
    </row>
    <row r="92" spans="1:15" x14ac:dyDescent="0.2">
      <c r="A92" s="27" t="s">
        <v>176</v>
      </c>
    </row>
  </sheetData>
  <mergeCells count="36">
    <mergeCell ref="J3:O3"/>
    <mergeCell ref="C3:C6"/>
    <mergeCell ref="D4:D6"/>
    <mergeCell ref="F5:F6"/>
    <mergeCell ref="A32:A35"/>
    <mergeCell ref="A11:B11"/>
    <mergeCell ref="A12:A18"/>
    <mergeCell ref="A19:A21"/>
    <mergeCell ref="A22:A25"/>
    <mergeCell ref="A26:A29"/>
    <mergeCell ref="A30:A31"/>
    <mergeCell ref="A8:B8"/>
    <mergeCell ref="A9:B9"/>
    <mergeCell ref="A10:B10"/>
    <mergeCell ref="H4:H6"/>
    <mergeCell ref="I4:I6"/>
    <mergeCell ref="A71:A75"/>
    <mergeCell ref="A76:A80"/>
    <mergeCell ref="A81:A89"/>
    <mergeCell ref="A90:A91"/>
    <mergeCell ref="D3:I3"/>
    <mergeCell ref="A36:A44"/>
    <mergeCell ref="A45:A54"/>
    <mergeCell ref="A55:A58"/>
    <mergeCell ref="A59:A62"/>
    <mergeCell ref="A63:A70"/>
    <mergeCell ref="A3:A7"/>
    <mergeCell ref="B3:B7"/>
    <mergeCell ref="N4:N6"/>
    <mergeCell ref="L5:L6"/>
    <mergeCell ref="O4:O6"/>
    <mergeCell ref="E4:E5"/>
    <mergeCell ref="K4:K5"/>
    <mergeCell ref="J4:J6"/>
    <mergeCell ref="G4:G6"/>
    <mergeCell ref="M4:M6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68" firstPageNumber="54" pageOrder="overThenDown" orientation="portrait" useFirstPageNumber="1" r:id="rId1"/>
  <headerFooter scaleWithDoc="0">
    <oddFooter>&amp;C&amp;"ＭＳ ゴシック,標準"&amp;P</oddFooter>
  </headerFooter>
  <rowBreaks count="1" manualBreakCount="1">
    <brk id="5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66"/>
  <sheetViews>
    <sheetView view="pageBreakPreview" zoomScaleNormal="100" zoomScaleSheetLayoutView="100" workbookViewId="0">
      <pane xSplit="3" ySplit="6" topLeftCell="D13" activePane="bottomRight" state="frozen"/>
      <selection activeCell="B26" sqref="B26"/>
      <selection pane="topRight" activeCell="B26" sqref="B26"/>
      <selection pane="bottomLeft" activeCell="B26" sqref="B26"/>
      <selection pane="bottomRight" activeCell="T26" sqref="T26"/>
    </sheetView>
  </sheetViews>
  <sheetFormatPr defaultRowHeight="16.2" x14ac:dyDescent="0.2"/>
  <cols>
    <col min="1" max="1" width="2.1640625" customWidth="1"/>
    <col min="2" max="2" width="5.58203125" customWidth="1"/>
    <col min="3" max="4" width="9.5" customWidth="1"/>
    <col min="5" max="6" width="8.08203125" customWidth="1"/>
    <col min="7" max="7" width="4.58203125" customWidth="1"/>
    <col min="8" max="8" width="7.6640625" customWidth="1"/>
    <col min="9" max="9" width="4.58203125" customWidth="1"/>
    <col min="10" max="10" width="7.6640625" customWidth="1"/>
    <col min="11" max="11" width="4.58203125" customWidth="1"/>
    <col min="12" max="12" width="7.6640625" customWidth="1"/>
    <col min="13" max="13" width="4.58203125" customWidth="1"/>
    <col min="14" max="14" width="7.6640625" customWidth="1"/>
    <col min="15" max="15" width="4.58203125" customWidth="1"/>
    <col min="16" max="16" width="7.6640625" customWidth="1"/>
    <col min="17" max="17" width="4.58203125" customWidth="1"/>
    <col min="18" max="18" width="7.6640625" customWidth="1"/>
    <col min="19" max="19" width="4.58203125" customWidth="1"/>
  </cols>
  <sheetData>
    <row r="1" spans="1:19" s="138" customFormat="1" ht="30" customHeight="1" x14ac:dyDescent="0.2">
      <c r="A1" s="139" t="s">
        <v>374</v>
      </c>
      <c r="K1" s="140"/>
      <c r="L1" s="140"/>
      <c r="M1" s="140"/>
    </row>
    <row r="2" spans="1:19" s="138" customFormat="1" ht="18.75" customHeight="1" thickBot="1" x14ac:dyDescent="0.25">
      <c r="A2" s="215" t="s">
        <v>225</v>
      </c>
      <c r="K2" s="140"/>
      <c r="L2" s="140"/>
      <c r="M2" s="140"/>
    </row>
    <row r="3" spans="1:19" s="138" customFormat="1" ht="18.75" customHeight="1" x14ac:dyDescent="0.2">
      <c r="B3" s="1034" t="s">
        <v>117</v>
      </c>
      <c r="C3" s="1035"/>
      <c r="D3" s="1046" t="s">
        <v>214</v>
      </c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1028" t="s">
        <v>121</v>
      </c>
      <c r="S3" s="1029"/>
    </row>
    <row r="4" spans="1:19" ht="18.75" customHeight="1" x14ac:dyDescent="0.2">
      <c r="B4" s="1036"/>
      <c r="C4" s="907"/>
      <c r="D4" s="1047"/>
      <c r="E4" s="1048" t="s">
        <v>115</v>
      </c>
      <c r="F4" s="1049"/>
      <c r="G4" s="1049"/>
      <c r="H4" s="1049"/>
      <c r="I4" s="1049"/>
      <c r="J4" s="1049"/>
      <c r="K4" s="1049"/>
      <c r="L4" s="1049" t="s">
        <v>115</v>
      </c>
      <c r="M4" s="1049"/>
      <c r="N4" s="1051" t="s">
        <v>77</v>
      </c>
      <c r="O4" s="1049"/>
      <c r="P4" s="1049"/>
      <c r="Q4" s="1049"/>
      <c r="R4" s="1030"/>
      <c r="S4" s="1031"/>
    </row>
    <row r="5" spans="1:19" ht="18.75" customHeight="1" x14ac:dyDescent="0.2">
      <c r="B5" s="1036"/>
      <c r="C5" s="907"/>
      <c r="D5" s="1047"/>
      <c r="E5" s="1053" t="s">
        <v>375</v>
      </c>
      <c r="F5" s="1048" t="s">
        <v>126</v>
      </c>
      <c r="G5" s="1055"/>
      <c r="H5" s="1048" t="s">
        <v>118</v>
      </c>
      <c r="I5" s="1055"/>
      <c r="J5" s="1048" t="s">
        <v>119</v>
      </c>
      <c r="K5" s="1055"/>
      <c r="L5" s="1072" t="s">
        <v>78</v>
      </c>
      <c r="M5" s="1073"/>
      <c r="N5" s="1051" t="s">
        <v>125</v>
      </c>
      <c r="O5" s="1049"/>
      <c r="P5" s="1065" t="s">
        <v>78</v>
      </c>
      <c r="Q5" s="1049"/>
      <c r="R5" s="1032"/>
      <c r="S5" s="1033"/>
    </row>
    <row r="6" spans="1:19" ht="18.75" customHeight="1" thickBot="1" x14ac:dyDescent="0.25">
      <c r="B6" s="1037"/>
      <c r="C6" s="908"/>
      <c r="D6" s="359" t="s">
        <v>376</v>
      </c>
      <c r="E6" s="1054"/>
      <c r="F6" s="365" t="s">
        <v>376</v>
      </c>
      <c r="G6" s="366" t="s">
        <v>120</v>
      </c>
      <c r="H6" s="365" t="s">
        <v>376</v>
      </c>
      <c r="I6" s="366" t="s">
        <v>120</v>
      </c>
      <c r="J6" s="365" t="s">
        <v>376</v>
      </c>
      <c r="K6" s="366" t="s">
        <v>120</v>
      </c>
      <c r="L6" s="207" t="s">
        <v>376</v>
      </c>
      <c r="M6" s="367" t="s">
        <v>120</v>
      </c>
      <c r="N6" s="365" t="s">
        <v>376</v>
      </c>
      <c r="O6" s="367" t="s">
        <v>124</v>
      </c>
      <c r="P6" s="365" t="s">
        <v>376</v>
      </c>
      <c r="Q6" s="366" t="s">
        <v>124</v>
      </c>
      <c r="R6" s="365" t="s">
        <v>376</v>
      </c>
      <c r="S6" s="77" t="s">
        <v>124</v>
      </c>
    </row>
    <row r="7" spans="1:19" ht="21" customHeight="1" x14ac:dyDescent="0.2">
      <c r="B7" s="1056" t="s">
        <v>222</v>
      </c>
      <c r="C7" s="1057"/>
      <c r="D7" s="368">
        <f>SUM(E7,N7,P7)</f>
        <v>711.53200000000004</v>
      </c>
      <c r="E7" s="369">
        <f>SUM(F7,H7,J7,L7)</f>
        <v>618.36800000000005</v>
      </c>
      <c r="F7" s="370">
        <v>122.37</v>
      </c>
      <c r="G7" s="370">
        <f>+F7/D7*100</f>
        <v>17.198102123305766</v>
      </c>
      <c r="H7" s="370">
        <v>243.96</v>
      </c>
      <c r="I7" s="370">
        <f>+H7/D7*100</f>
        <v>34.286581629498045</v>
      </c>
      <c r="J7" s="370">
        <v>251.078</v>
      </c>
      <c r="K7" s="370">
        <f>+J7/D7*100</f>
        <v>35.286958281567095</v>
      </c>
      <c r="L7" s="371">
        <v>0.96</v>
      </c>
      <c r="M7" s="370">
        <f>+L7/D7*100</f>
        <v>0.13492014413968731</v>
      </c>
      <c r="N7" s="370">
        <v>92.804000000000002</v>
      </c>
      <c r="O7" s="370">
        <f>+N7/D7*100</f>
        <v>13.042842767437024</v>
      </c>
      <c r="P7" s="370">
        <v>0.36</v>
      </c>
      <c r="Q7" s="370">
        <f>+P7/D7*100</f>
        <v>5.0595054052382744E-2</v>
      </c>
      <c r="R7" s="370" t="s">
        <v>377</v>
      </c>
      <c r="S7" s="372">
        <v>0</v>
      </c>
    </row>
    <row r="8" spans="1:19" ht="21" customHeight="1" x14ac:dyDescent="0.2">
      <c r="B8" s="1058" t="s">
        <v>223</v>
      </c>
      <c r="C8" s="1059"/>
      <c r="D8" s="373">
        <f>SUM(E8,N8,P8)</f>
        <v>75.52</v>
      </c>
      <c r="E8" s="371">
        <f t="shared" ref="E8:E10" si="0">SUM(F8,H8,J8,L8)</f>
        <v>64.319999999999993</v>
      </c>
      <c r="F8" s="370">
        <v>7.11</v>
      </c>
      <c r="G8" s="370">
        <f>+F8/D8*100</f>
        <v>9.4147245762711869</v>
      </c>
      <c r="H8" s="370">
        <v>18.72</v>
      </c>
      <c r="I8" s="370">
        <f>+H8/D8*100</f>
        <v>24.788135593220339</v>
      </c>
      <c r="J8" s="370">
        <v>38.49</v>
      </c>
      <c r="K8" s="370">
        <f>+J8/D8*100</f>
        <v>50.966631355932215</v>
      </c>
      <c r="L8" s="371"/>
      <c r="M8" s="370">
        <v>0</v>
      </c>
      <c r="N8" s="370">
        <v>11.2</v>
      </c>
      <c r="O8" s="370">
        <f>+N8/D8*100</f>
        <v>14.83050847457627</v>
      </c>
      <c r="P8" s="370"/>
      <c r="Q8" s="370">
        <v>0</v>
      </c>
      <c r="R8" s="370" t="s">
        <v>377</v>
      </c>
      <c r="S8" s="372">
        <v>0</v>
      </c>
    </row>
    <row r="9" spans="1:19" ht="21" customHeight="1" x14ac:dyDescent="0.2">
      <c r="B9" s="1058" t="s">
        <v>224</v>
      </c>
      <c r="C9" s="1059"/>
      <c r="D9" s="373">
        <f>SUM(E9,N9,P9)</f>
        <v>11.311</v>
      </c>
      <c r="E9" s="371">
        <f t="shared" si="0"/>
        <v>3.3609999999999998</v>
      </c>
      <c r="F9" s="370">
        <v>0.24</v>
      </c>
      <c r="G9" s="370">
        <v>1.8</v>
      </c>
      <c r="H9" s="370">
        <v>2.1</v>
      </c>
      <c r="I9" s="370">
        <v>18.600000000000001</v>
      </c>
      <c r="J9" s="370">
        <v>1.0209999999999999</v>
      </c>
      <c r="K9" s="370">
        <v>8.8000000000000007</v>
      </c>
      <c r="L9" s="371"/>
      <c r="M9" s="370">
        <v>0</v>
      </c>
      <c r="N9" s="370">
        <v>7.89</v>
      </c>
      <c r="O9" s="370">
        <v>69.900000000000006</v>
      </c>
      <c r="P9" s="370">
        <v>0.06</v>
      </c>
      <c r="Q9" s="370">
        <v>0.9</v>
      </c>
      <c r="R9" s="370" t="s">
        <v>377</v>
      </c>
      <c r="S9" s="372">
        <v>0</v>
      </c>
    </row>
    <row r="10" spans="1:19" ht="21" customHeight="1" thickBot="1" x14ac:dyDescent="0.25">
      <c r="B10" s="1060" t="s">
        <v>116</v>
      </c>
      <c r="C10" s="1061"/>
      <c r="D10" s="374">
        <f>SUM(E10,N10,P10)</f>
        <v>0.4</v>
      </c>
      <c r="E10" s="375">
        <f t="shared" si="0"/>
        <v>0</v>
      </c>
      <c r="F10" s="376"/>
      <c r="G10" s="376">
        <f>+F10/D10*100</f>
        <v>0</v>
      </c>
      <c r="H10" s="376"/>
      <c r="I10" s="376">
        <v>0</v>
      </c>
      <c r="J10" s="376"/>
      <c r="K10" s="376">
        <v>0</v>
      </c>
      <c r="L10" s="375"/>
      <c r="M10" s="376">
        <f>+L10/D11*100</f>
        <v>0</v>
      </c>
      <c r="N10" s="376">
        <v>0.4</v>
      </c>
      <c r="O10" s="370">
        <f>+N10/D10*100</f>
        <v>100</v>
      </c>
      <c r="P10" s="376"/>
      <c r="Q10" s="376">
        <v>0</v>
      </c>
      <c r="R10" s="376" t="s">
        <v>377</v>
      </c>
      <c r="S10" s="377">
        <v>0</v>
      </c>
    </row>
    <row r="11" spans="1:19" ht="21" customHeight="1" thickTop="1" thickBot="1" x14ac:dyDescent="0.25">
      <c r="B11" s="1044" t="s">
        <v>221</v>
      </c>
      <c r="C11" s="1045"/>
      <c r="D11" s="378">
        <f>SUM(E11,N11,P11)</f>
        <v>798.76300000000003</v>
      </c>
      <c r="E11" s="379">
        <f>SUM(E7:E10)</f>
        <v>686.04900000000009</v>
      </c>
      <c r="F11" s="380">
        <f>SUM(F7:F10)</f>
        <v>129.72000000000003</v>
      </c>
      <c r="G11" s="380">
        <f>+F11/D11*100</f>
        <v>16.240111272054417</v>
      </c>
      <c r="H11" s="380">
        <f>SUM(H7:H10)</f>
        <v>264.78000000000003</v>
      </c>
      <c r="I11" s="380">
        <f>+H11/D11*100</f>
        <v>33.148756264373787</v>
      </c>
      <c r="J11" s="380">
        <f>SUM(J7:J10)</f>
        <v>290.589</v>
      </c>
      <c r="K11" s="380">
        <f>+J11/D11*100</f>
        <v>36.379877385407184</v>
      </c>
      <c r="L11" s="379">
        <f>SUM(L7:L10)</f>
        <v>0.96</v>
      </c>
      <c r="M11" s="380">
        <f>+L11/D11*100</f>
        <v>0.12018583735100398</v>
      </c>
      <c r="N11" s="379">
        <f>SUM(N7:N10)</f>
        <v>112.29400000000001</v>
      </c>
      <c r="O11" s="381">
        <f>+N11/D11*100</f>
        <v>14.058487936972544</v>
      </c>
      <c r="P11" s="380">
        <f>SUM(P7:P10)</f>
        <v>0.42</v>
      </c>
      <c r="Q11" s="380">
        <f>+P11/D11*100</f>
        <v>5.2581303841064235E-2</v>
      </c>
      <c r="R11" s="380">
        <f>SUM(R7:R10)</f>
        <v>0</v>
      </c>
      <c r="S11" s="382">
        <f>+R11/D11*100</f>
        <v>0</v>
      </c>
    </row>
    <row r="12" spans="1:19" ht="21" customHeight="1" x14ac:dyDescent="0.2">
      <c r="B12" s="212"/>
      <c r="C12" s="212"/>
      <c r="D12" s="213"/>
      <c r="E12" s="201"/>
      <c r="F12" s="201"/>
      <c r="G12" s="202"/>
      <c r="H12" s="201"/>
      <c r="I12" s="202"/>
      <c r="J12" s="201"/>
      <c r="K12" s="202"/>
      <c r="L12" s="201"/>
      <c r="M12" s="202"/>
      <c r="N12" s="201"/>
      <c r="O12" s="202"/>
      <c r="P12" s="201"/>
      <c r="Q12" s="202"/>
      <c r="R12" s="201"/>
      <c r="S12" s="202"/>
    </row>
    <row r="13" spans="1:19" ht="21" customHeight="1" thickBot="1" x14ac:dyDescent="0.25">
      <c r="A13" s="216" t="s">
        <v>226</v>
      </c>
      <c r="C13" s="214"/>
      <c r="D13" s="214"/>
      <c r="E13" s="210"/>
      <c r="F13" s="210"/>
      <c r="G13" s="211"/>
      <c r="H13" s="210"/>
      <c r="I13" s="211"/>
      <c r="J13" s="210"/>
      <c r="K13" s="211"/>
      <c r="L13" s="210"/>
      <c r="M13" s="211"/>
      <c r="N13" s="210"/>
      <c r="O13" s="211"/>
      <c r="P13" s="210"/>
      <c r="Q13" s="211"/>
      <c r="R13" s="201"/>
      <c r="S13" s="202"/>
    </row>
    <row r="14" spans="1:19" ht="21" customHeight="1" x14ac:dyDescent="0.2">
      <c r="B14" s="1038" t="s">
        <v>220</v>
      </c>
      <c r="C14" s="1039"/>
      <c r="D14" s="1068" t="s">
        <v>214</v>
      </c>
      <c r="E14" s="204"/>
      <c r="F14" s="204"/>
      <c r="G14" s="205"/>
      <c r="H14" s="204"/>
      <c r="I14" s="205"/>
      <c r="J14" s="204"/>
      <c r="K14" s="205"/>
      <c r="L14" s="209"/>
      <c r="M14" s="208"/>
      <c r="N14" s="209"/>
      <c r="O14" s="208"/>
      <c r="P14" s="209"/>
      <c r="Q14" s="218"/>
      <c r="R14" s="1064"/>
      <c r="S14" s="1064"/>
    </row>
    <row r="15" spans="1:19" ht="18.75" customHeight="1" x14ac:dyDescent="0.2">
      <c r="B15" s="1040"/>
      <c r="C15" s="1041"/>
      <c r="D15" s="1069"/>
      <c r="E15" s="1048" t="s">
        <v>115</v>
      </c>
      <c r="F15" s="1049"/>
      <c r="G15" s="1049"/>
      <c r="H15" s="1049"/>
      <c r="I15" s="1049"/>
      <c r="J15" s="1049"/>
      <c r="K15" s="1049"/>
      <c r="L15" s="1050" t="s">
        <v>115</v>
      </c>
      <c r="M15" s="1050"/>
      <c r="N15" s="1051" t="s">
        <v>77</v>
      </c>
      <c r="O15" s="1049"/>
      <c r="P15" s="1049"/>
      <c r="Q15" s="1052"/>
      <c r="R15" s="1064"/>
      <c r="S15" s="1064"/>
    </row>
    <row r="16" spans="1:19" ht="18.75" customHeight="1" x14ac:dyDescent="0.2">
      <c r="B16" s="1040"/>
      <c r="C16" s="1041"/>
      <c r="D16" s="1069"/>
      <c r="E16" s="1053" t="s">
        <v>375</v>
      </c>
      <c r="F16" s="1048" t="s">
        <v>126</v>
      </c>
      <c r="G16" s="1055"/>
      <c r="H16" s="1048" t="s">
        <v>118</v>
      </c>
      <c r="I16" s="1055"/>
      <c r="J16" s="1048" t="s">
        <v>119</v>
      </c>
      <c r="K16" s="1055"/>
      <c r="L16" s="1048" t="s">
        <v>78</v>
      </c>
      <c r="M16" s="1055"/>
      <c r="N16" s="1051" t="s">
        <v>125</v>
      </c>
      <c r="O16" s="1049"/>
      <c r="P16" s="1065" t="s">
        <v>78</v>
      </c>
      <c r="Q16" s="1052"/>
      <c r="R16" s="1064"/>
      <c r="S16" s="1064"/>
    </row>
    <row r="17" spans="2:19" ht="18.75" customHeight="1" thickBot="1" x14ac:dyDescent="0.25">
      <c r="B17" s="1042"/>
      <c r="C17" s="1043"/>
      <c r="D17" s="200" t="s">
        <v>376</v>
      </c>
      <c r="E17" s="1054"/>
      <c r="F17" s="81" t="s">
        <v>376</v>
      </c>
      <c r="G17" s="82" t="s">
        <v>120</v>
      </c>
      <c r="H17" s="81" t="s">
        <v>376</v>
      </c>
      <c r="I17" s="82" t="s">
        <v>120</v>
      </c>
      <c r="J17" s="81" t="s">
        <v>376</v>
      </c>
      <c r="K17" s="82" t="s">
        <v>120</v>
      </c>
      <c r="L17" s="81" t="s">
        <v>376</v>
      </c>
      <c r="M17" s="82" t="s">
        <v>120</v>
      </c>
      <c r="N17" s="81" t="s">
        <v>376</v>
      </c>
      <c r="O17" s="100" t="s">
        <v>124</v>
      </c>
      <c r="P17" s="81" t="s">
        <v>376</v>
      </c>
      <c r="Q17" s="83" t="s">
        <v>124</v>
      </c>
      <c r="R17" s="217"/>
      <c r="S17" s="360"/>
    </row>
    <row r="18" spans="2:19" ht="21" customHeight="1" x14ac:dyDescent="0.2">
      <c r="B18" s="1070" t="s">
        <v>215</v>
      </c>
      <c r="C18" s="1071"/>
      <c r="D18" s="373">
        <f>SUM(E18,N18,P18)</f>
        <v>179.56399999999999</v>
      </c>
      <c r="E18" s="383">
        <f>SUM(F18,H18,J18)</f>
        <v>176.47399999999999</v>
      </c>
      <c r="F18" s="383">
        <v>2.294</v>
      </c>
      <c r="G18" s="384">
        <f>+F18/D18*100</f>
        <v>1.2775389276246911</v>
      </c>
      <c r="H18" s="383">
        <v>73.06</v>
      </c>
      <c r="I18" s="385">
        <f>+H18/D18*100</f>
        <v>40.68744291728855</v>
      </c>
      <c r="J18" s="383">
        <v>101.12</v>
      </c>
      <c r="K18" s="385">
        <f>+J18/D18*100</f>
        <v>56.31418324385735</v>
      </c>
      <c r="L18" s="383"/>
      <c r="M18" s="385">
        <f>+L18/D18*100</f>
        <v>0</v>
      </c>
      <c r="N18" s="383">
        <v>3.09</v>
      </c>
      <c r="O18" s="385">
        <f>+N18/D18*100</f>
        <v>1.7208349112294223</v>
      </c>
      <c r="P18" s="383"/>
      <c r="Q18" s="386">
        <f>+P18/D18*100</f>
        <v>0</v>
      </c>
      <c r="R18" s="201"/>
      <c r="S18" s="202"/>
    </row>
    <row r="19" spans="2:19" ht="21" customHeight="1" x14ac:dyDescent="0.2">
      <c r="B19" s="1063" t="s">
        <v>216</v>
      </c>
      <c r="C19" s="1052"/>
      <c r="D19" s="373">
        <f t="shared" ref="D19:D23" si="1">SUM(E19,N19,P19)</f>
        <v>0.77899999999999991</v>
      </c>
      <c r="E19" s="383">
        <f t="shared" ref="E19:E23" si="2">SUM(F19,H19,J19)</f>
        <v>0.77899999999999991</v>
      </c>
      <c r="F19" s="370"/>
      <c r="G19" s="384">
        <f t="shared" ref="G19:G23" si="3">+F19/D19*100</f>
        <v>0</v>
      </c>
      <c r="H19" s="370">
        <v>0.59899999999999998</v>
      </c>
      <c r="I19" s="384">
        <v>75</v>
      </c>
      <c r="J19" s="370">
        <v>0.18</v>
      </c>
      <c r="K19" s="384">
        <v>25</v>
      </c>
      <c r="L19" s="370"/>
      <c r="M19" s="384">
        <f t="shared" ref="M19:M23" si="4">+L19/D19*100</f>
        <v>0</v>
      </c>
      <c r="N19" s="370"/>
      <c r="O19" s="384">
        <f t="shared" ref="O19:O21" si="5">+N19/D19*100</f>
        <v>0</v>
      </c>
      <c r="P19" s="370"/>
      <c r="Q19" s="387">
        <f t="shared" ref="Q19:Q23" si="6">+P19/D19*100</f>
        <v>0</v>
      </c>
      <c r="R19" s="201"/>
      <c r="S19" s="202"/>
    </row>
    <row r="20" spans="2:19" ht="21" customHeight="1" x14ac:dyDescent="0.2">
      <c r="B20" s="1063" t="s">
        <v>314</v>
      </c>
      <c r="C20" s="1052"/>
      <c r="D20" s="373">
        <f>SUM(E20,N20,P20)</f>
        <v>340.21</v>
      </c>
      <c r="E20" s="383">
        <f>SUM(F20,H20,J20)</f>
        <v>299.20999999999998</v>
      </c>
      <c r="F20" s="370">
        <v>101.7</v>
      </c>
      <c r="G20" s="384">
        <v>29.9</v>
      </c>
      <c r="H20" s="370">
        <v>115.8</v>
      </c>
      <c r="I20" s="384">
        <v>34</v>
      </c>
      <c r="J20" s="370">
        <v>81.709999999999994</v>
      </c>
      <c r="K20" s="384">
        <v>24</v>
      </c>
      <c r="L20" s="370"/>
      <c r="M20" s="384">
        <f t="shared" si="4"/>
        <v>0</v>
      </c>
      <c r="N20" s="370">
        <v>41</v>
      </c>
      <c r="O20" s="384">
        <f t="shared" si="5"/>
        <v>12.051380029981482</v>
      </c>
      <c r="P20" s="370"/>
      <c r="Q20" s="387">
        <f t="shared" si="6"/>
        <v>0</v>
      </c>
      <c r="R20" s="201"/>
      <c r="S20" s="202"/>
    </row>
    <row r="21" spans="2:19" ht="21" customHeight="1" x14ac:dyDescent="0.2">
      <c r="B21" s="1063" t="s">
        <v>217</v>
      </c>
      <c r="C21" s="1052"/>
      <c r="D21" s="373">
        <f t="shared" si="1"/>
        <v>237.01999999999998</v>
      </c>
      <c r="E21" s="383">
        <f t="shared" si="2"/>
        <v>193.22</v>
      </c>
      <c r="F21" s="370">
        <v>25.31</v>
      </c>
      <c r="G21" s="384">
        <v>10.7</v>
      </c>
      <c r="H21" s="370">
        <v>64.34</v>
      </c>
      <c r="I21" s="384">
        <v>27.1</v>
      </c>
      <c r="J21" s="370">
        <v>103.57</v>
      </c>
      <c r="K21" s="384">
        <v>43.7</v>
      </c>
      <c r="L21" s="370">
        <v>0</v>
      </c>
      <c r="M21" s="384">
        <f t="shared" si="4"/>
        <v>0</v>
      </c>
      <c r="N21" s="370">
        <v>43.8</v>
      </c>
      <c r="O21" s="384">
        <f t="shared" si="5"/>
        <v>18.479453210699521</v>
      </c>
      <c r="P21" s="370"/>
      <c r="Q21" s="387">
        <f t="shared" si="6"/>
        <v>0</v>
      </c>
      <c r="R21" s="201"/>
      <c r="S21" s="202"/>
    </row>
    <row r="22" spans="2:19" ht="21" customHeight="1" x14ac:dyDescent="0.2">
      <c r="B22" s="1063" t="s">
        <v>218</v>
      </c>
      <c r="C22" s="1052"/>
      <c r="D22" s="373">
        <f t="shared" si="1"/>
        <v>9.2469999999999999</v>
      </c>
      <c r="E22" s="383">
        <f t="shared" si="2"/>
        <v>7.65</v>
      </c>
      <c r="F22" s="370"/>
      <c r="G22" s="384">
        <f t="shared" si="3"/>
        <v>0</v>
      </c>
      <c r="H22" s="370">
        <v>7.04</v>
      </c>
      <c r="I22" s="384">
        <v>76.099999999999994</v>
      </c>
      <c r="J22" s="370">
        <v>0.61</v>
      </c>
      <c r="K22" s="384">
        <v>6.5</v>
      </c>
      <c r="L22" s="370"/>
      <c r="M22" s="384">
        <f t="shared" si="4"/>
        <v>0</v>
      </c>
      <c r="N22" s="370">
        <v>1.597</v>
      </c>
      <c r="O22" s="384">
        <v>17.399999999999999</v>
      </c>
      <c r="P22" s="370"/>
      <c r="Q22" s="387">
        <f t="shared" si="6"/>
        <v>0</v>
      </c>
      <c r="R22" s="201"/>
      <c r="S22" s="202"/>
    </row>
    <row r="23" spans="2:19" ht="21" customHeight="1" thickBot="1" x14ac:dyDescent="0.25">
      <c r="B23" s="1066" t="s">
        <v>219</v>
      </c>
      <c r="C23" s="1067"/>
      <c r="D23" s="388">
        <f t="shared" si="1"/>
        <v>1.47</v>
      </c>
      <c r="E23" s="389">
        <f t="shared" si="2"/>
        <v>0</v>
      </c>
      <c r="F23" s="389"/>
      <c r="G23" s="390">
        <f t="shared" si="3"/>
        <v>0</v>
      </c>
      <c r="H23" s="389"/>
      <c r="I23" s="390">
        <f t="shared" ref="I23" si="7">+H23/D23*100</f>
        <v>0</v>
      </c>
      <c r="J23" s="389"/>
      <c r="K23" s="390">
        <f t="shared" ref="K23" si="8">+J23/D23*100</f>
        <v>0</v>
      </c>
      <c r="L23" s="389"/>
      <c r="M23" s="390">
        <f t="shared" si="4"/>
        <v>0</v>
      </c>
      <c r="N23" s="389">
        <v>1.47</v>
      </c>
      <c r="O23" s="390">
        <f>+N23/D23*100</f>
        <v>100</v>
      </c>
      <c r="P23" s="389"/>
      <c r="Q23" s="391">
        <f t="shared" si="6"/>
        <v>0</v>
      </c>
      <c r="R23" s="201"/>
      <c r="S23" s="202"/>
    </row>
    <row r="24" spans="2:19" ht="36" customHeight="1" x14ac:dyDescent="0.2">
      <c r="B24" s="1062"/>
      <c r="C24" s="1062"/>
      <c r="D24" s="1062"/>
      <c r="E24" s="1062"/>
      <c r="F24" s="1062"/>
      <c r="G24" s="1062"/>
      <c r="H24" s="1062"/>
      <c r="I24" s="1062"/>
      <c r="J24" s="1062"/>
      <c r="K24" s="1062"/>
      <c r="L24" s="206"/>
    </row>
    <row r="25" spans="2:19" ht="21" customHeight="1" x14ac:dyDescent="0.2"/>
    <row r="26" spans="2:19" ht="21" customHeight="1" x14ac:dyDescent="0.2"/>
    <row r="27" spans="2:19" ht="21" customHeight="1" x14ac:dyDescent="0.2"/>
    <row r="28" spans="2:19" ht="21" customHeight="1" x14ac:dyDescent="0.2"/>
    <row r="29" spans="2:19" ht="21" customHeight="1" x14ac:dyDescent="0.2"/>
    <row r="30" spans="2:19" ht="21" customHeight="1" x14ac:dyDescent="0.2"/>
    <row r="31" spans="2:19" ht="21" customHeight="1" x14ac:dyDescent="0.2"/>
    <row r="32" spans="2:19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" customHeight="1" x14ac:dyDescent="0.2"/>
    <row r="42" ht="21" customHeight="1" x14ac:dyDescent="0.2"/>
    <row r="43" ht="21" customHeight="1" x14ac:dyDescent="0.2"/>
    <row r="44" ht="21" customHeight="1" x14ac:dyDescent="0.2"/>
    <row r="45" ht="21" customHeight="1" x14ac:dyDescent="0.2"/>
    <row r="46" ht="21" customHeight="1" x14ac:dyDescent="0.2"/>
    <row r="47" ht="21" customHeight="1" x14ac:dyDescent="0.2"/>
    <row r="48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</sheetData>
  <mergeCells count="38">
    <mergeCell ref="E4:K4"/>
    <mergeCell ref="H5:I5"/>
    <mergeCell ref="N4:Q4"/>
    <mergeCell ref="L5:M5"/>
    <mergeCell ref="L4:M4"/>
    <mergeCell ref="E5:E6"/>
    <mergeCell ref="F5:G5"/>
    <mergeCell ref="P5:Q5"/>
    <mergeCell ref="J5:K5"/>
    <mergeCell ref="N5:O5"/>
    <mergeCell ref="B24:K24"/>
    <mergeCell ref="B20:C20"/>
    <mergeCell ref="B21:C21"/>
    <mergeCell ref="B22:C22"/>
    <mergeCell ref="R14:S16"/>
    <mergeCell ref="N16:O16"/>
    <mergeCell ref="P16:Q16"/>
    <mergeCell ref="L16:M16"/>
    <mergeCell ref="B23:C23"/>
    <mergeCell ref="D14:D16"/>
    <mergeCell ref="B18:C18"/>
    <mergeCell ref="B19:C19"/>
    <mergeCell ref="R3:S5"/>
    <mergeCell ref="B3:C6"/>
    <mergeCell ref="B14:C17"/>
    <mergeCell ref="B11:C11"/>
    <mergeCell ref="D3:D5"/>
    <mergeCell ref="E15:K15"/>
    <mergeCell ref="L15:M15"/>
    <mergeCell ref="N15:Q15"/>
    <mergeCell ref="E16:E17"/>
    <mergeCell ref="F16:G16"/>
    <mergeCell ref="H16:I16"/>
    <mergeCell ref="J16:K16"/>
    <mergeCell ref="B7:C7"/>
    <mergeCell ref="B8:C8"/>
    <mergeCell ref="B9:C9"/>
    <mergeCell ref="B10:C10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85" firstPageNumber="56" fitToHeight="0" orientation="portrait" useFirstPageNumber="1" r:id="rId1"/>
  <headerFooter scaleWithDoc="0">
    <oddFooter>&amp;C&amp;"ＭＳ ゴシック,標準"&amp;P</oddFooter>
  </headerFooter>
  <colBreaks count="1" manualBreakCount="1">
    <brk id="1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94"/>
  <sheetViews>
    <sheetView view="pageBreakPreview" zoomScale="75" zoomScaleNormal="75" zoomScaleSheetLayoutView="75" workbookViewId="0">
      <pane ySplit="7" topLeftCell="A8" activePane="bottomLeft" state="frozen"/>
      <selection activeCell="B26" sqref="B26"/>
      <selection pane="bottomLeft" activeCell="B26" sqref="B26"/>
    </sheetView>
  </sheetViews>
  <sheetFormatPr defaultColWidth="12.58203125" defaultRowHeight="14.4" x14ac:dyDescent="0.2"/>
  <cols>
    <col min="1" max="1" width="3.9140625" style="27" customWidth="1"/>
    <col min="2" max="2" width="12.9140625" style="27" customWidth="1"/>
    <col min="3" max="4" width="12" style="27" customWidth="1"/>
    <col min="5" max="10" width="11.1640625" style="27" customWidth="1"/>
    <col min="11" max="16" width="5.58203125" style="27" customWidth="1"/>
    <col min="17" max="17" width="3.58203125" style="27" customWidth="1"/>
    <col min="18" max="18" width="5.58203125" style="27" customWidth="1"/>
    <col min="19" max="19" width="3.58203125" style="27" customWidth="1"/>
    <col min="20" max="23" width="5.58203125" style="27" customWidth="1"/>
    <col min="24" max="16384" width="12.58203125" style="27"/>
  </cols>
  <sheetData>
    <row r="1" spans="1:10" s="142" customFormat="1" ht="30" customHeight="1" thickBot="1" x14ac:dyDescent="0.25">
      <c r="A1" s="134" t="s">
        <v>123</v>
      </c>
      <c r="B1" s="135"/>
      <c r="C1" s="141"/>
      <c r="D1" s="141"/>
      <c r="E1" s="141"/>
      <c r="F1" s="141"/>
      <c r="G1" s="141"/>
      <c r="H1" s="141"/>
      <c r="I1" s="140"/>
    </row>
    <row r="2" spans="1:10" ht="24.9" customHeight="1" x14ac:dyDescent="0.2">
      <c r="A2" s="1004" t="s">
        <v>101</v>
      </c>
      <c r="B2" s="1007" t="s">
        <v>103</v>
      </c>
      <c r="C2" s="188"/>
      <c r="D2" s="189"/>
      <c r="E2" s="55"/>
      <c r="F2" s="56"/>
      <c r="G2" s="56"/>
      <c r="H2" s="56"/>
      <c r="I2" s="57"/>
      <c r="J2" s="78"/>
    </row>
    <row r="3" spans="1:10" ht="24.9" customHeight="1" x14ac:dyDescent="0.2">
      <c r="A3" s="1005"/>
      <c r="B3" s="1008"/>
      <c r="C3" s="1080" t="s">
        <v>204</v>
      </c>
      <c r="D3" s="1081"/>
      <c r="E3" s="1084" t="s">
        <v>102</v>
      </c>
      <c r="F3" s="1085"/>
      <c r="G3" s="58"/>
      <c r="H3" s="58"/>
      <c r="I3" s="59"/>
      <c r="J3" s="79"/>
    </row>
    <row r="4" spans="1:10" ht="24.9" customHeight="1" x14ac:dyDescent="0.2">
      <c r="A4" s="1005"/>
      <c r="B4" s="1008"/>
      <c r="C4" s="186"/>
      <c r="D4" s="187" t="s">
        <v>205</v>
      </c>
      <c r="E4" s="60"/>
      <c r="F4" s="1086" t="s">
        <v>57</v>
      </c>
      <c r="G4" s="1086" t="s">
        <v>58</v>
      </c>
      <c r="H4" s="1086" t="s">
        <v>59</v>
      </c>
      <c r="I4" s="1076" t="s">
        <v>60</v>
      </c>
      <c r="J4" s="1082" t="s">
        <v>70</v>
      </c>
    </row>
    <row r="5" spans="1:10" ht="24.9" customHeight="1" x14ac:dyDescent="0.2">
      <c r="A5" s="1005"/>
      <c r="B5" s="1008"/>
      <c r="C5" s="186"/>
      <c r="D5" s="185" t="s">
        <v>206</v>
      </c>
      <c r="E5" s="60"/>
      <c r="F5" s="1077"/>
      <c r="G5" s="1077"/>
      <c r="H5" s="1077"/>
      <c r="I5" s="1077"/>
      <c r="J5" s="1083"/>
    </row>
    <row r="6" spans="1:10" ht="24.9" customHeight="1" x14ac:dyDescent="0.2">
      <c r="A6" s="1005"/>
      <c r="B6" s="1008"/>
      <c r="C6" s="186"/>
      <c r="D6" s="190" t="s">
        <v>207</v>
      </c>
      <c r="E6" s="192"/>
      <c r="F6" s="191"/>
      <c r="G6" s="191"/>
      <c r="H6" s="191"/>
      <c r="I6" s="191"/>
      <c r="J6" s="182"/>
    </row>
    <row r="7" spans="1:10" ht="24.9" customHeight="1" thickBot="1" x14ac:dyDescent="0.25">
      <c r="A7" s="1006"/>
      <c r="B7" s="1009"/>
      <c r="C7" s="66" t="s">
        <v>8</v>
      </c>
      <c r="D7" s="66" t="s">
        <v>8</v>
      </c>
      <c r="E7" s="66" t="s">
        <v>8</v>
      </c>
      <c r="F7" s="66" t="s">
        <v>8</v>
      </c>
      <c r="G7" s="66" t="s">
        <v>8</v>
      </c>
      <c r="H7" s="66" t="s">
        <v>8</v>
      </c>
      <c r="I7" s="66" t="s">
        <v>8</v>
      </c>
      <c r="J7" s="80" t="s">
        <v>8</v>
      </c>
    </row>
    <row r="8" spans="1:10" ht="19.5" customHeight="1" thickBot="1" x14ac:dyDescent="0.25">
      <c r="A8" s="945" t="s">
        <v>250</v>
      </c>
      <c r="B8" s="890"/>
      <c r="C8" s="678">
        <f>SUM(C9:C11)</f>
        <v>508</v>
      </c>
      <c r="D8" s="678">
        <f>SUM(D9:D11)</f>
        <v>1</v>
      </c>
      <c r="E8" s="678">
        <f t="shared" ref="E8:J8" si="0">SUM(E9:E11)</f>
        <v>699.4</v>
      </c>
      <c r="F8" s="678">
        <f t="shared" si="0"/>
        <v>648.70000000000005</v>
      </c>
      <c r="G8" s="678">
        <f t="shared" si="0"/>
        <v>95</v>
      </c>
      <c r="H8" s="678">
        <f t="shared" si="0"/>
        <v>40</v>
      </c>
      <c r="I8" s="678">
        <f t="shared" si="0"/>
        <v>55.5</v>
      </c>
      <c r="J8" s="680">
        <f t="shared" si="0"/>
        <v>0</v>
      </c>
    </row>
    <row r="9" spans="1:10" ht="19.5" customHeight="1" x14ac:dyDescent="0.2">
      <c r="A9" s="946" t="s">
        <v>252</v>
      </c>
      <c r="B9" s="947"/>
      <c r="C9" s="684">
        <f t="shared" ref="C9:J9" si="1">+C12+C13+C14</f>
        <v>35</v>
      </c>
      <c r="D9" s="684">
        <f t="shared" si="1"/>
        <v>0</v>
      </c>
      <c r="E9" s="684">
        <f t="shared" si="1"/>
        <v>137</v>
      </c>
      <c r="F9" s="684">
        <f t="shared" si="1"/>
        <v>122</v>
      </c>
      <c r="G9" s="684">
        <f t="shared" si="1"/>
        <v>0</v>
      </c>
      <c r="H9" s="684">
        <f t="shared" si="1"/>
        <v>0</v>
      </c>
      <c r="I9" s="684">
        <f t="shared" si="1"/>
        <v>14.8</v>
      </c>
      <c r="J9" s="820">
        <f t="shared" si="1"/>
        <v>0</v>
      </c>
    </row>
    <row r="10" spans="1:10" ht="19.5" customHeight="1" x14ac:dyDescent="0.2">
      <c r="A10" s="941" t="s">
        <v>251</v>
      </c>
      <c r="B10" s="942"/>
      <c r="C10" s="695">
        <f>+C15+C16</f>
        <v>188</v>
      </c>
      <c r="D10" s="695">
        <f>+D15+D16</f>
        <v>0</v>
      </c>
      <c r="E10" s="695">
        <f t="shared" ref="E10:J10" si="2">+E15+E16</f>
        <v>226</v>
      </c>
      <c r="F10" s="695">
        <f t="shared" si="2"/>
        <v>226</v>
      </c>
      <c r="G10" s="695">
        <f t="shared" si="2"/>
        <v>10</v>
      </c>
      <c r="H10" s="695">
        <f t="shared" si="2"/>
        <v>0</v>
      </c>
      <c r="I10" s="695">
        <f t="shared" si="2"/>
        <v>0</v>
      </c>
      <c r="J10" s="691">
        <f t="shared" si="2"/>
        <v>0</v>
      </c>
    </row>
    <row r="11" spans="1:10" ht="19.5" customHeight="1" thickBot="1" x14ac:dyDescent="0.25">
      <c r="A11" s="1074" t="s">
        <v>253</v>
      </c>
      <c r="B11" s="1075"/>
      <c r="C11" s="821">
        <f>+C17+C18</f>
        <v>285</v>
      </c>
      <c r="D11" s="821">
        <f t="shared" ref="D11:J11" si="3">+D17+D18</f>
        <v>1</v>
      </c>
      <c r="E11" s="821">
        <f t="shared" si="3"/>
        <v>336.4</v>
      </c>
      <c r="F11" s="821">
        <f t="shared" si="3"/>
        <v>300.7</v>
      </c>
      <c r="G11" s="821">
        <f t="shared" si="3"/>
        <v>85</v>
      </c>
      <c r="H11" s="821">
        <f t="shared" si="3"/>
        <v>40</v>
      </c>
      <c r="I11" s="821">
        <f t="shared" si="3"/>
        <v>40.700000000000003</v>
      </c>
      <c r="J11" s="807">
        <f t="shared" si="3"/>
        <v>0</v>
      </c>
    </row>
    <row r="12" spans="1:10" ht="19.5" customHeight="1" x14ac:dyDescent="0.2">
      <c r="A12" s="861" t="s">
        <v>142</v>
      </c>
      <c r="B12" s="566" t="s">
        <v>143</v>
      </c>
      <c r="C12" s="684">
        <f>+C21+C25+C29</f>
        <v>0</v>
      </c>
      <c r="D12" s="684">
        <f>+D21+D25+D29</f>
        <v>0</v>
      </c>
      <c r="E12" s="684">
        <f t="shared" ref="E12:J12" si="4">+E21+E25+E29</f>
        <v>50</v>
      </c>
      <c r="F12" s="684">
        <f t="shared" si="4"/>
        <v>50</v>
      </c>
      <c r="G12" s="684">
        <f t="shared" si="4"/>
        <v>0</v>
      </c>
      <c r="H12" s="684">
        <f t="shared" si="4"/>
        <v>0</v>
      </c>
      <c r="I12" s="684">
        <f t="shared" si="4"/>
        <v>0</v>
      </c>
      <c r="J12" s="685">
        <f t="shared" si="4"/>
        <v>0</v>
      </c>
    </row>
    <row r="13" spans="1:10" ht="19.5" customHeight="1" x14ac:dyDescent="0.2">
      <c r="A13" s="862"/>
      <c r="B13" s="568" t="s">
        <v>144</v>
      </c>
      <c r="C13" s="695">
        <f t="shared" ref="C13:J13" si="5">+C31+C35+C44</f>
        <v>10</v>
      </c>
      <c r="D13" s="695">
        <f t="shared" si="5"/>
        <v>0</v>
      </c>
      <c r="E13" s="695">
        <f t="shared" si="5"/>
        <v>71</v>
      </c>
      <c r="F13" s="695">
        <f t="shared" si="5"/>
        <v>56</v>
      </c>
      <c r="G13" s="695">
        <f t="shared" si="5"/>
        <v>0</v>
      </c>
      <c r="H13" s="695">
        <f t="shared" si="5"/>
        <v>0</v>
      </c>
      <c r="I13" s="695">
        <f t="shared" si="5"/>
        <v>14.8</v>
      </c>
      <c r="J13" s="691">
        <f t="shared" si="5"/>
        <v>0</v>
      </c>
    </row>
    <row r="14" spans="1:10" ht="19.5" customHeight="1" x14ac:dyDescent="0.2">
      <c r="A14" s="862"/>
      <c r="B14" s="568" t="s">
        <v>145</v>
      </c>
      <c r="C14" s="695">
        <f>+C54</f>
        <v>25</v>
      </c>
      <c r="D14" s="695">
        <f>+D54</f>
        <v>0</v>
      </c>
      <c r="E14" s="695">
        <f t="shared" ref="E14:J14" si="6">+E54</f>
        <v>16</v>
      </c>
      <c r="F14" s="695">
        <f t="shared" si="6"/>
        <v>16</v>
      </c>
      <c r="G14" s="695">
        <f t="shared" si="6"/>
        <v>0</v>
      </c>
      <c r="H14" s="695">
        <f t="shared" si="6"/>
        <v>0</v>
      </c>
      <c r="I14" s="695">
        <f t="shared" si="6"/>
        <v>0</v>
      </c>
      <c r="J14" s="691">
        <f t="shared" si="6"/>
        <v>0</v>
      </c>
    </row>
    <row r="15" spans="1:10" ht="19.5" customHeight="1" x14ac:dyDescent="0.2">
      <c r="A15" s="862"/>
      <c r="B15" s="568" t="s">
        <v>146</v>
      </c>
      <c r="C15" s="695">
        <f>+C58+C62+C70</f>
        <v>188</v>
      </c>
      <c r="D15" s="695">
        <f>+D58+D62+D70</f>
        <v>0</v>
      </c>
      <c r="E15" s="695">
        <f t="shared" ref="E15:J15" si="7">+E58+E62+E70</f>
        <v>218</v>
      </c>
      <c r="F15" s="695">
        <f t="shared" si="7"/>
        <v>218</v>
      </c>
      <c r="G15" s="695">
        <f t="shared" si="7"/>
        <v>10</v>
      </c>
      <c r="H15" s="695">
        <f t="shared" si="7"/>
        <v>0</v>
      </c>
      <c r="I15" s="695">
        <f t="shared" si="7"/>
        <v>0</v>
      </c>
      <c r="J15" s="691">
        <f t="shared" si="7"/>
        <v>0</v>
      </c>
    </row>
    <row r="16" spans="1:10" ht="19.5" customHeight="1" x14ac:dyDescent="0.2">
      <c r="A16" s="862"/>
      <c r="B16" s="568" t="s">
        <v>28</v>
      </c>
      <c r="C16" s="695">
        <f>+C75</f>
        <v>0</v>
      </c>
      <c r="D16" s="695">
        <f>+D75</f>
        <v>0</v>
      </c>
      <c r="E16" s="695">
        <f t="shared" ref="E16:J16" si="8">+E75</f>
        <v>8</v>
      </c>
      <c r="F16" s="695">
        <f t="shared" si="8"/>
        <v>8</v>
      </c>
      <c r="G16" s="695">
        <f t="shared" si="8"/>
        <v>0</v>
      </c>
      <c r="H16" s="695">
        <f t="shared" si="8"/>
        <v>0</v>
      </c>
      <c r="I16" s="695">
        <f t="shared" si="8"/>
        <v>0</v>
      </c>
      <c r="J16" s="691">
        <f t="shared" si="8"/>
        <v>0</v>
      </c>
    </row>
    <row r="17" spans="1:10" ht="19.5" customHeight="1" x14ac:dyDescent="0.2">
      <c r="A17" s="862"/>
      <c r="B17" s="568" t="s">
        <v>147</v>
      </c>
      <c r="C17" s="695">
        <f>+C80+C89</f>
        <v>285</v>
      </c>
      <c r="D17" s="695">
        <f t="shared" ref="D17:J17" si="9">+D80+D89</f>
        <v>1</v>
      </c>
      <c r="E17" s="695">
        <f t="shared" si="9"/>
        <v>305</v>
      </c>
      <c r="F17" s="695">
        <f t="shared" si="9"/>
        <v>285</v>
      </c>
      <c r="G17" s="695">
        <f t="shared" si="9"/>
        <v>85</v>
      </c>
      <c r="H17" s="695">
        <f t="shared" si="9"/>
        <v>40</v>
      </c>
      <c r="I17" s="695">
        <f t="shared" si="9"/>
        <v>25</v>
      </c>
      <c r="J17" s="691">
        <f t="shared" si="9"/>
        <v>0</v>
      </c>
    </row>
    <row r="18" spans="1:10" ht="19.5" customHeight="1" thickBot="1" x14ac:dyDescent="0.25">
      <c r="A18" s="863"/>
      <c r="B18" s="571" t="s">
        <v>141</v>
      </c>
      <c r="C18" s="699">
        <f t="shared" ref="C18:J18" si="10">+C91</f>
        <v>0</v>
      </c>
      <c r="D18" s="699">
        <f t="shared" si="10"/>
        <v>0</v>
      </c>
      <c r="E18" s="699">
        <f t="shared" si="10"/>
        <v>31.4</v>
      </c>
      <c r="F18" s="699">
        <f t="shared" si="10"/>
        <v>15.7</v>
      </c>
      <c r="G18" s="699">
        <f t="shared" si="10"/>
        <v>0</v>
      </c>
      <c r="H18" s="699">
        <f t="shared" si="10"/>
        <v>0</v>
      </c>
      <c r="I18" s="699">
        <f t="shared" si="10"/>
        <v>15.7</v>
      </c>
      <c r="J18" s="700">
        <f t="shared" si="10"/>
        <v>0</v>
      </c>
    </row>
    <row r="19" spans="1:10" ht="19.5" customHeight="1" x14ac:dyDescent="0.2">
      <c r="A19" s="842" t="s">
        <v>128</v>
      </c>
      <c r="B19" s="422" t="s">
        <v>254</v>
      </c>
      <c r="C19" s="243"/>
      <c r="D19" s="243"/>
      <c r="E19" s="243">
        <v>9</v>
      </c>
      <c r="F19" s="243">
        <v>9</v>
      </c>
      <c r="G19" s="243"/>
      <c r="H19" s="243"/>
      <c r="I19" s="243"/>
      <c r="J19" s="706"/>
    </row>
    <row r="20" spans="1:10" ht="19.5" customHeight="1" thickBot="1" x14ac:dyDescent="0.25">
      <c r="A20" s="847"/>
      <c r="B20" s="430" t="s">
        <v>255</v>
      </c>
      <c r="C20" s="245"/>
      <c r="D20" s="245"/>
      <c r="E20" s="245"/>
      <c r="F20" s="245"/>
      <c r="G20" s="245"/>
      <c r="H20" s="245"/>
      <c r="I20" s="245"/>
      <c r="J20" s="711"/>
    </row>
    <row r="21" spans="1:10" ht="19.5" customHeight="1" thickTop="1" thickBot="1" x14ac:dyDescent="0.25">
      <c r="A21" s="844"/>
      <c r="B21" s="438" t="s">
        <v>263</v>
      </c>
      <c r="C21" s="714">
        <f>SUM(C19:C20)</f>
        <v>0</v>
      </c>
      <c r="D21" s="714">
        <f>SUM(D19:D20)</f>
        <v>0</v>
      </c>
      <c r="E21" s="714">
        <f t="shared" ref="E21:J21" si="11">SUM(E19:E20)</f>
        <v>9</v>
      </c>
      <c r="F21" s="714">
        <f t="shared" si="11"/>
        <v>9</v>
      </c>
      <c r="G21" s="714">
        <f t="shared" si="11"/>
        <v>0</v>
      </c>
      <c r="H21" s="714">
        <f t="shared" si="11"/>
        <v>0</v>
      </c>
      <c r="I21" s="714">
        <f t="shared" si="11"/>
        <v>0</v>
      </c>
      <c r="J21" s="715">
        <f t="shared" si="11"/>
        <v>0</v>
      </c>
    </row>
    <row r="22" spans="1:10" ht="19.5" customHeight="1" x14ac:dyDescent="0.2">
      <c r="A22" s="841" t="s">
        <v>129</v>
      </c>
      <c r="B22" s="717" t="s">
        <v>256</v>
      </c>
      <c r="C22" s="720"/>
      <c r="D22" s="720"/>
      <c r="E22" s="720">
        <f>SUM(F22:J22)</f>
        <v>16</v>
      </c>
      <c r="F22" s="720">
        <v>16</v>
      </c>
      <c r="G22" s="720"/>
      <c r="H22" s="720"/>
      <c r="I22" s="720"/>
      <c r="J22" s="822"/>
    </row>
    <row r="23" spans="1:10" ht="19.5" customHeight="1" x14ac:dyDescent="0.2">
      <c r="A23" s="847"/>
      <c r="B23" s="717" t="s">
        <v>257</v>
      </c>
      <c r="C23" s="725"/>
      <c r="D23" s="725"/>
      <c r="E23" s="725">
        <f t="shared" ref="E23:E24" si="12">SUM(F23:J23)</f>
        <v>9</v>
      </c>
      <c r="F23" s="725">
        <v>9</v>
      </c>
      <c r="G23" s="725"/>
      <c r="H23" s="725"/>
      <c r="I23" s="725"/>
      <c r="J23" s="823"/>
    </row>
    <row r="24" spans="1:10" ht="19.5" customHeight="1" thickBot="1" x14ac:dyDescent="0.25">
      <c r="A24" s="847"/>
      <c r="B24" s="729" t="s">
        <v>258</v>
      </c>
      <c r="C24" s="732"/>
      <c r="D24" s="732"/>
      <c r="E24" s="732">
        <f t="shared" si="12"/>
        <v>8</v>
      </c>
      <c r="F24" s="732">
        <v>8</v>
      </c>
      <c r="G24" s="732"/>
      <c r="H24" s="732"/>
      <c r="I24" s="732"/>
      <c r="J24" s="824"/>
    </row>
    <row r="25" spans="1:10" ht="19.5" customHeight="1" thickTop="1" thickBot="1" x14ac:dyDescent="0.25">
      <c r="A25" s="844"/>
      <c r="B25" s="438" t="s">
        <v>263</v>
      </c>
      <c r="C25" s="738">
        <f>SUM(C22:C24)</f>
        <v>0</v>
      </c>
      <c r="D25" s="738">
        <f>SUM(D22:D24)</f>
        <v>0</v>
      </c>
      <c r="E25" s="467">
        <f t="shared" ref="E25:J25" si="13">SUM(E22:E24)</f>
        <v>33</v>
      </c>
      <c r="F25" s="467">
        <f t="shared" si="13"/>
        <v>33</v>
      </c>
      <c r="G25" s="738">
        <f t="shared" si="13"/>
        <v>0</v>
      </c>
      <c r="H25" s="738">
        <f t="shared" si="13"/>
        <v>0</v>
      </c>
      <c r="I25" s="738">
        <f t="shared" si="13"/>
        <v>0</v>
      </c>
      <c r="J25" s="825">
        <f t="shared" si="13"/>
        <v>0</v>
      </c>
    </row>
    <row r="26" spans="1:10" ht="19.5" customHeight="1" x14ac:dyDescent="0.2">
      <c r="A26" s="994" t="s">
        <v>149</v>
      </c>
      <c r="B26" s="717" t="s">
        <v>259</v>
      </c>
      <c r="C26" s="243"/>
      <c r="D26" s="243"/>
      <c r="E26" s="243">
        <v>3</v>
      </c>
      <c r="F26" s="243">
        <v>3</v>
      </c>
      <c r="G26" s="243"/>
      <c r="H26" s="243"/>
      <c r="I26" s="243"/>
      <c r="J26" s="826"/>
    </row>
    <row r="27" spans="1:10" ht="19.5" customHeight="1" x14ac:dyDescent="0.2">
      <c r="A27" s="995"/>
      <c r="B27" s="717" t="s">
        <v>260</v>
      </c>
      <c r="C27" s="743"/>
      <c r="D27" s="743"/>
      <c r="E27" s="743">
        <v>1</v>
      </c>
      <c r="F27" s="743">
        <v>1</v>
      </c>
      <c r="G27" s="743"/>
      <c r="H27" s="743"/>
      <c r="I27" s="743"/>
      <c r="J27" s="827"/>
    </row>
    <row r="28" spans="1:10" ht="19.5" customHeight="1" thickBot="1" x14ac:dyDescent="0.25">
      <c r="A28" s="995"/>
      <c r="B28" s="747" t="s">
        <v>261</v>
      </c>
      <c r="C28" s="245"/>
      <c r="D28" s="245"/>
      <c r="E28" s="245">
        <v>4</v>
      </c>
      <c r="F28" s="245">
        <v>4</v>
      </c>
      <c r="G28" s="245"/>
      <c r="H28" s="245"/>
      <c r="I28" s="245"/>
      <c r="J28" s="828"/>
    </row>
    <row r="29" spans="1:10" ht="19.5" customHeight="1" thickTop="1" thickBot="1" x14ac:dyDescent="0.25">
      <c r="A29" s="996"/>
      <c r="B29" s="748" t="s">
        <v>263</v>
      </c>
      <c r="C29" s="714">
        <f>SUM(C26:C28)</f>
        <v>0</v>
      </c>
      <c r="D29" s="714">
        <f>SUM(D26:D28)</f>
        <v>0</v>
      </c>
      <c r="E29" s="714">
        <f t="shared" ref="E29:J29" si="14">SUM(E26:E28)</f>
        <v>8</v>
      </c>
      <c r="F29" s="714">
        <f t="shared" si="14"/>
        <v>8</v>
      </c>
      <c r="G29" s="714">
        <f t="shared" si="14"/>
        <v>0</v>
      </c>
      <c r="H29" s="714">
        <f t="shared" si="14"/>
        <v>0</v>
      </c>
      <c r="I29" s="714">
        <f t="shared" si="14"/>
        <v>0</v>
      </c>
      <c r="J29" s="829">
        <f t="shared" si="14"/>
        <v>0</v>
      </c>
    </row>
    <row r="30" spans="1:10" ht="19.5" customHeight="1" thickBot="1" x14ac:dyDescent="0.25">
      <c r="A30" s="968" t="s">
        <v>150</v>
      </c>
      <c r="B30" s="749" t="s">
        <v>264</v>
      </c>
      <c r="C30" s="752">
        <v>10</v>
      </c>
      <c r="D30" s="752"/>
      <c r="E30" s="752">
        <v>60</v>
      </c>
      <c r="F30" s="752">
        <v>50</v>
      </c>
      <c r="G30" s="752"/>
      <c r="H30" s="752"/>
      <c r="I30" s="755">
        <v>10</v>
      </c>
      <c r="J30" s="830"/>
    </row>
    <row r="31" spans="1:10" ht="19.5" customHeight="1" thickTop="1" thickBot="1" x14ac:dyDescent="0.25">
      <c r="A31" s="1021"/>
      <c r="B31" s="748" t="s">
        <v>263</v>
      </c>
      <c r="C31" s="714">
        <f t="shared" ref="C31:J31" si="15">SUM(C30:C30)</f>
        <v>10</v>
      </c>
      <c r="D31" s="714">
        <f t="shared" si="15"/>
        <v>0</v>
      </c>
      <c r="E31" s="714">
        <f t="shared" si="15"/>
        <v>60</v>
      </c>
      <c r="F31" s="714">
        <f t="shared" si="15"/>
        <v>50</v>
      </c>
      <c r="G31" s="714">
        <f t="shared" si="15"/>
        <v>0</v>
      </c>
      <c r="H31" s="714">
        <f t="shared" si="15"/>
        <v>0</v>
      </c>
      <c r="I31" s="714">
        <f t="shared" si="15"/>
        <v>10</v>
      </c>
      <c r="J31" s="829">
        <f t="shared" si="15"/>
        <v>0</v>
      </c>
    </row>
    <row r="32" spans="1:10" ht="19.5" customHeight="1" x14ac:dyDescent="0.2">
      <c r="A32" s="994" t="s">
        <v>151</v>
      </c>
      <c r="B32" s="584" t="s">
        <v>265</v>
      </c>
      <c r="C32" s="243"/>
      <c r="D32" s="243"/>
      <c r="E32" s="243"/>
      <c r="F32" s="243"/>
      <c r="G32" s="243"/>
      <c r="H32" s="243"/>
      <c r="I32" s="243"/>
      <c r="J32" s="831"/>
    </row>
    <row r="33" spans="1:10" ht="19.5" customHeight="1" x14ac:dyDescent="0.2">
      <c r="A33" s="995"/>
      <c r="B33" s="584" t="s">
        <v>266</v>
      </c>
      <c r="C33" s="743"/>
      <c r="D33" s="743"/>
      <c r="E33" s="743"/>
      <c r="F33" s="743"/>
      <c r="G33" s="743"/>
      <c r="H33" s="743"/>
      <c r="I33" s="743"/>
      <c r="J33" s="832"/>
    </row>
    <row r="34" spans="1:10" ht="19.5" customHeight="1" thickBot="1" x14ac:dyDescent="0.25">
      <c r="A34" s="995"/>
      <c r="B34" s="758" t="s">
        <v>267</v>
      </c>
      <c r="C34" s="245"/>
      <c r="D34" s="245"/>
      <c r="E34" s="245"/>
      <c r="F34" s="245"/>
      <c r="G34" s="245"/>
      <c r="H34" s="245"/>
      <c r="I34" s="245"/>
      <c r="J34" s="828"/>
    </row>
    <row r="35" spans="1:10" ht="19.5" customHeight="1" thickTop="1" thickBot="1" x14ac:dyDescent="0.25">
      <c r="A35" s="996"/>
      <c r="B35" s="748" t="s">
        <v>263</v>
      </c>
      <c r="C35" s="714">
        <f>SUM(C32:C34)</f>
        <v>0</v>
      </c>
      <c r="D35" s="714">
        <f>SUM(D32:D34)</f>
        <v>0</v>
      </c>
      <c r="E35" s="714">
        <f t="shared" ref="E35:J35" si="16">SUM(E32:E34)</f>
        <v>0</v>
      </c>
      <c r="F35" s="714">
        <f t="shared" si="16"/>
        <v>0</v>
      </c>
      <c r="G35" s="714">
        <f t="shared" si="16"/>
        <v>0</v>
      </c>
      <c r="H35" s="714">
        <f t="shared" si="16"/>
        <v>0</v>
      </c>
      <c r="I35" s="714">
        <f t="shared" si="16"/>
        <v>0</v>
      </c>
      <c r="J35" s="829">
        <f t="shared" si="16"/>
        <v>0</v>
      </c>
    </row>
    <row r="36" spans="1:10" ht="19.5" customHeight="1" x14ac:dyDescent="0.2">
      <c r="A36" s="994" t="s">
        <v>152</v>
      </c>
      <c r="B36" s="717" t="s">
        <v>268</v>
      </c>
      <c r="C36" s="243"/>
      <c r="D36" s="243"/>
      <c r="E36" s="243">
        <v>8</v>
      </c>
      <c r="F36" s="243">
        <v>3</v>
      </c>
      <c r="G36" s="243"/>
      <c r="H36" s="243"/>
      <c r="I36" s="243">
        <v>4.8</v>
      </c>
      <c r="J36" s="826">
        <v>0</v>
      </c>
    </row>
    <row r="37" spans="1:10" ht="19.5" customHeight="1" x14ac:dyDescent="0.2">
      <c r="A37" s="995"/>
      <c r="B37" s="717" t="s">
        <v>269</v>
      </c>
      <c r="C37" s="743"/>
      <c r="D37" s="743"/>
      <c r="E37" s="743">
        <v>1</v>
      </c>
      <c r="F37" s="743">
        <v>1</v>
      </c>
      <c r="G37" s="743"/>
      <c r="H37" s="743"/>
      <c r="I37" s="743"/>
      <c r="J37" s="746"/>
    </row>
    <row r="38" spans="1:10" ht="19.5" customHeight="1" x14ac:dyDescent="0.2">
      <c r="A38" s="995"/>
      <c r="B38" s="764" t="s">
        <v>270</v>
      </c>
      <c r="C38" s="743"/>
      <c r="D38" s="743"/>
      <c r="E38" s="743"/>
      <c r="F38" s="743"/>
      <c r="G38" s="743"/>
      <c r="H38" s="743"/>
      <c r="I38" s="743"/>
      <c r="J38" s="746"/>
    </row>
    <row r="39" spans="1:10" ht="19.5" customHeight="1" x14ac:dyDescent="0.2">
      <c r="A39" s="995"/>
      <c r="B39" s="765" t="s">
        <v>271</v>
      </c>
      <c r="C39" s="768"/>
      <c r="D39" s="768"/>
      <c r="E39" s="768">
        <v>1</v>
      </c>
      <c r="F39" s="768">
        <v>1</v>
      </c>
      <c r="G39" s="768"/>
      <c r="H39" s="768"/>
      <c r="I39" s="768"/>
      <c r="J39" s="771"/>
    </row>
    <row r="40" spans="1:10" ht="19.5" customHeight="1" x14ac:dyDescent="0.2">
      <c r="A40" s="995"/>
      <c r="B40" s="717" t="s">
        <v>272</v>
      </c>
      <c r="C40" s="743"/>
      <c r="D40" s="743"/>
      <c r="E40" s="743"/>
      <c r="F40" s="743"/>
      <c r="G40" s="743"/>
      <c r="H40" s="743"/>
      <c r="I40" s="743"/>
      <c r="J40" s="746"/>
    </row>
    <row r="41" spans="1:10" ht="19.5" customHeight="1" x14ac:dyDescent="0.2">
      <c r="A41" s="995"/>
      <c r="B41" s="765" t="s">
        <v>273</v>
      </c>
      <c r="C41" s="743"/>
      <c r="D41" s="743"/>
      <c r="E41" s="743"/>
      <c r="F41" s="743"/>
      <c r="G41" s="743"/>
      <c r="H41" s="743"/>
      <c r="I41" s="743"/>
      <c r="J41" s="746"/>
    </row>
    <row r="42" spans="1:10" ht="19.5" customHeight="1" x14ac:dyDescent="0.2">
      <c r="A42" s="995"/>
      <c r="B42" s="765" t="s">
        <v>274</v>
      </c>
      <c r="C42" s="768"/>
      <c r="D42" s="768"/>
      <c r="E42" s="768"/>
      <c r="F42" s="768"/>
      <c r="G42" s="768"/>
      <c r="H42" s="768"/>
      <c r="I42" s="768"/>
      <c r="J42" s="771"/>
    </row>
    <row r="43" spans="1:10" ht="19.5" customHeight="1" thickBot="1" x14ac:dyDescent="0.25">
      <c r="A43" s="995"/>
      <c r="B43" s="772" t="s">
        <v>275</v>
      </c>
      <c r="C43" s="245"/>
      <c r="D43" s="245"/>
      <c r="E43" s="245">
        <v>1</v>
      </c>
      <c r="F43" s="245">
        <v>1</v>
      </c>
      <c r="G43" s="245"/>
      <c r="H43" s="245"/>
      <c r="I43" s="245"/>
      <c r="J43" s="711"/>
    </row>
    <row r="44" spans="1:10" ht="19.5" customHeight="1" thickTop="1" thickBot="1" x14ac:dyDescent="0.25">
      <c r="A44" s="996"/>
      <c r="B44" s="748" t="s">
        <v>263</v>
      </c>
      <c r="C44" s="714">
        <f>SUM(C36:C43)</f>
        <v>0</v>
      </c>
      <c r="D44" s="714">
        <f>SUM(D36:D43)</f>
        <v>0</v>
      </c>
      <c r="E44" s="714">
        <f t="shared" ref="E44:J44" si="17">SUM(E36:E43)</f>
        <v>11</v>
      </c>
      <c r="F44" s="714">
        <f t="shared" si="17"/>
        <v>6</v>
      </c>
      <c r="G44" s="714">
        <f t="shared" si="17"/>
        <v>0</v>
      </c>
      <c r="H44" s="714">
        <f t="shared" si="17"/>
        <v>0</v>
      </c>
      <c r="I44" s="714">
        <f t="shared" si="17"/>
        <v>4.8</v>
      </c>
      <c r="J44" s="715">
        <f t="shared" si="17"/>
        <v>0</v>
      </c>
    </row>
    <row r="45" spans="1:10" ht="19.5" customHeight="1" x14ac:dyDescent="0.2">
      <c r="A45" s="997" t="s">
        <v>153</v>
      </c>
      <c r="B45" s="422" t="s">
        <v>276</v>
      </c>
      <c r="C45" s="243">
        <v>10</v>
      </c>
      <c r="D45" s="243"/>
      <c r="E45" s="243">
        <v>9</v>
      </c>
      <c r="F45" s="243">
        <v>9</v>
      </c>
      <c r="G45" s="243"/>
      <c r="H45" s="243"/>
      <c r="I45" s="243"/>
      <c r="J45" s="706"/>
    </row>
    <row r="46" spans="1:10" ht="19.5" customHeight="1" x14ac:dyDescent="0.2">
      <c r="A46" s="998"/>
      <c r="B46" s="452" t="s">
        <v>277</v>
      </c>
      <c r="C46" s="243"/>
      <c r="D46" s="243"/>
      <c r="E46" s="243">
        <v>6</v>
      </c>
      <c r="F46" s="243">
        <v>6</v>
      </c>
      <c r="G46" s="243"/>
      <c r="H46" s="243"/>
      <c r="I46" s="243"/>
      <c r="J46" s="706"/>
    </row>
    <row r="47" spans="1:10" ht="19.5" customHeight="1" x14ac:dyDescent="0.2">
      <c r="A47" s="998"/>
      <c r="B47" s="452" t="s">
        <v>278</v>
      </c>
      <c r="C47" s="243"/>
      <c r="D47" s="243"/>
      <c r="E47" s="243"/>
      <c r="F47" s="243"/>
      <c r="G47" s="243"/>
      <c r="H47" s="243"/>
      <c r="I47" s="243"/>
      <c r="J47" s="706"/>
    </row>
    <row r="48" spans="1:10" ht="19.5" customHeight="1" x14ac:dyDescent="0.2">
      <c r="A48" s="998"/>
      <c r="B48" s="452" t="s">
        <v>279</v>
      </c>
      <c r="C48" s="243"/>
      <c r="D48" s="243"/>
      <c r="E48" s="243"/>
      <c r="F48" s="243"/>
      <c r="G48" s="243"/>
      <c r="H48" s="243"/>
      <c r="I48" s="243"/>
      <c r="J48" s="706"/>
    </row>
    <row r="49" spans="1:10" ht="19.5" customHeight="1" x14ac:dyDescent="0.2">
      <c r="A49" s="998"/>
      <c r="B49" s="452" t="s">
        <v>280</v>
      </c>
      <c r="C49" s="243">
        <v>15</v>
      </c>
      <c r="D49" s="243"/>
      <c r="E49" s="243">
        <v>1</v>
      </c>
      <c r="F49" s="243">
        <v>1</v>
      </c>
      <c r="G49" s="243"/>
      <c r="H49" s="243"/>
      <c r="I49" s="243"/>
      <c r="J49" s="706"/>
    </row>
    <row r="50" spans="1:10" ht="19.5" customHeight="1" x14ac:dyDescent="0.2">
      <c r="A50" s="998"/>
      <c r="B50" s="452" t="s">
        <v>281</v>
      </c>
      <c r="C50" s="243"/>
      <c r="D50" s="243"/>
      <c r="E50" s="243"/>
      <c r="F50" s="243"/>
      <c r="G50" s="243"/>
      <c r="H50" s="243"/>
      <c r="I50" s="243"/>
      <c r="J50" s="706"/>
    </row>
    <row r="51" spans="1:10" ht="19.5" customHeight="1" x14ac:dyDescent="0.2">
      <c r="A51" s="998"/>
      <c r="B51" s="509" t="s">
        <v>282</v>
      </c>
      <c r="C51" s="243"/>
      <c r="D51" s="243"/>
      <c r="E51" s="243"/>
      <c r="F51" s="243"/>
      <c r="G51" s="243"/>
      <c r="H51" s="243"/>
      <c r="I51" s="243"/>
      <c r="J51" s="706"/>
    </row>
    <row r="52" spans="1:10" ht="19.5" customHeight="1" x14ac:dyDescent="0.2">
      <c r="A52" s="998"/>
      <c r="B52" s="452" t="s">
        <v>283</v>
      </c>
      <c r="C52" s="743"/>
      <c r="D52" s="743"/>
      <c r="E52" s="743"/>
      <c r="F52" s="743"/>
      <c r="G52" s="743"/>
      <c r="H52" s="743"/>
      <c r="I52" s="743"/>
      <c r="J52" s="746"/>
    </row>
    <row r="53" spans="1:10" ht="19.5" customHeight="1" thickBot="1" x14ac:dyDescent="0.25">
      <c r="A53" s="998"/>
      <c r="B53" s="430" t="s">
        <v>284</v>
      </c>
      <c r="C53" s="245"/>
      <c r="D53" s="245"/>
      <c r="E53" s="245"/>
      <c r="F53" s="245"/>
      <c r="G53" s="245"/>
      <c r="H53" s="245"/>
      <c r="I53" s="245"/>
      <c r="J53" s="711"/>
    </row>
    <row r="54" spans="1:10" ht="19.5" customHeight="1" thickTop="1" thickBot="1" x14ac:dyDescent="0.25">
      <c r="A54" s="999"/>
      <c r="B54" s="748" t="s">
        <v>263</v>
      </c>
      <c r="C54" s="714">
        <f>SUM(C45:C53)</f>
        <v>25</v>
      </c>
      <c r="D54" s="714">
        <f>SUM(D45:D53)</f>
        <v>0</v>
      </c>
      <c r="E54" s="714">
        <f t="shared" ref="E54:J54" si="18">SUM(E45:E53)</f>
        <v>16</v>
      </c>
      <c r="F54" s="714">
        <f t="shared" si="18"/>
        <v>16</v>
      </c>
      <c r="G54" s="714">
        <f t="shared" si="18"/>
        <v>0</v>
      </c>
      <c r="H54" s="714">
        <f t="shared" si="18"/>
        <v>0</v>
      </c>
      <c r="I54" s="714">
        <f t="shared" si="18"/>
        <v>0</v>
      </c>
      <c r="J54" s="715">
        <f t="shared" si="18"/>
        <v>0</v>
      </c>
    </row>
    <row r="55" spans="1:10" ht="19.5" customHeight="1" x14ac:dyDescent="0.2">
      <c r="A55" s="848" t="s">
        <v>135</v>
      </c>
      <c r="B55" s="422" t="s">
        <v>245</v>
      </c>
      <c r="C55" s="473">
        <v>152</v>
      </c>
      <c r="D55" s="473"/>
      <c r="E55" s="243">
        <v>167</v>
      </c>
      <c r="F55" s="243">
        <v>167</v>
      </c>
      <c r="G55" s="243"/>
      <c r="H55" s="243"/>
      <c r="I55" s="243"/>
      <c r="J55" s="706"/>
    </row>
    <row r="56" spans="1:10" ht="19.5" customHeight="1" x14ac:dyDescent="0.2">
      <c r="A56" s="849"/>
      <c r="B56" s="452" t="s">
        <v>285</v>
      </c>
      <c r="C56" s="477"/>
      <c r="D56" s="477"/>
      <c r="E56" s="743"/>
      <c r="F56" s="743"/>
      <c r="G56" s="743"/>
      <c r="H56" s="743"/>
      <c r="I56" s="743"/>
      <c r="J56" s="746"/>
    </row>
    <row r="57" spans="1:10" ht="19.5" customHeight="1" thickBot="1" x14ac:dyDescent="0.25">
      <c r="A57" s="849"/>
      <c r="B57" s="430" t="s">
        <v>286</v>
      </c>
      <c r="C57" s="433">
        <v>21</v>
      </c>
      <c r="D57" s="433"/>
      <c r="E57" s="245">
        <v>26</v>
      </c>
      <c r="F57" s="245">
        <v>26</v>
      </c>
      <c r="G57" s="245"/>
      <c r="H57" s="245"/>
      <c r="I57" s="245"/>
      <c r="J57" s="711"/>
    </row>
    <row r="58" spans="1:10" ht="19.5" customHeight="1" thickTop="1" thickBot="1" x14ac:dyDescent="0.25">
      <c r="A58" s="850"/>
      <c r="B58" s="438" t="s">
        <v>263</v>
      </c>
      <c r="C58" s="440">
        <f t="shared" ref="C58:J58" si="19">SUM(C55:C57)</f>
        <v>173</v>
      </c>
      <c r="D58" s="440">
        <f t="shared" si="19"/>
        <v>0</v>
      </c>
      <c r="E58" s="440">
        <f t="shared" si="19"/>
        <v>193</v>
      </c>
      <c r="F58" s="440">
        <f t="shared" si="19"/>
        <v>193</v>
      </c>
      <c r="G58" s="714">
        <f t="shared" si="19"/>
        <v>0</v>
      </c>
      <c r="H58" s="440">
        <f t="shared" si="19"/>
        <v>0</v>
      </c>
      <c r="I58" s="440">
        <f t="shared" si="19"/>
        <v>0</v>
      </c>
      <c r="J58" s="495">
        <f t="shared" si="19"/>
        <v>0</v>
      </c>
    </row>
    <row r="59" spans="1:10" ht="19.5" customHeight="1" x14ac:dyDescent="0.2">
      <c r="A59" s="848" t="s">
        <v>154</v>
      </c>
      <c r="B59" s="422" t="s">
        <v>287</v>
      </c>
      <c r="C59" s="783"/>
      <c r="D59" s="783"/>
      <c r="E59" s="783">
        <v>10</v>
      </c>
      <c r="F59" s="783">
        <v>10</v>
      </c>
      <c r="G59" s="783"/>
      <c r="H59" s="783"/>
      <c r="I59" s="783"/>
      <c r="J59" s="786"/>
    </row>
    <row r="60" spans="1:10" ht="19.5" customHeight="1" x14ac:dyDescent="0.2">
      <c r="A60" s="849"/>
      <c r="B60" s="452" t="s">
        <v>288</v>
      </c>
      <c r="C60" s="743"/>
      <c r="D60" s="743"/>
      <c r="E60" s="743"/>
      <c r="F60" s="743"/>
      <c r="G60" s="743"/>
      <c r="H60" s="743"/>
      <c r="I60" s="743"/>
      <c r="J60" s="746"/>
    </row>
    <row r="61" spans="1:10" ht="19.5" customHeight="1" thickBot="1" x14ac:dyDescent="0.25">
      <c r="A61" s="849"/>
      <c r="B61" s="430" t="s">
        <v>289</v>
      </c>
      <c r="C61" s="245"/>
      <c r="D61" s="245"/>
      <c r="E61" s="245"/>
      <c r="F61" s="245"/>
      <c r="G61" s="245"/>
      <c r="H61" s="245"/>
      <c r="I61" s="245"/>
      <c r="J61" s="711"/>
    </row>
    <row r="62" spans="1:10" ht="19.5" customHeight="1" thickTop="1" thickBot="1" x14ac:dyDescent="0.25">
      <c r="A62" s="850"/>
      <c r="B62" s="438" t="s">
        <v>262</v>
      </c>
      <c r="C62" s="714">
        <f>SUM(C59:C61)</f>
        <v>0</v>
      </c>
      <c r="D62" s="714">
        <f>SUM(D59:D61)</f>
        <v>0</v>
      </c>
      <c r="E62" s="714">
        <f t="shared" ref="E62:J62" si="20">SUM(E59:E61)</f>
        <v>10</v>
      </c>
      <c r="F62" s="714">
        <f t="shared" si="20"/>
        <v>10</v>
      </c>
      <c r="G62" s="714">
        <f t="shared" si="20"/>
        <v>0</v>
      </c>
      <c r="H62" s="714">
        <f t="shared" si="20"/>
        <v>0</v>
      </c>
      <c r="I62" s="714">
        <f t="shared" si="20"/>
        <v>0</v>
      </c>
      <c r="J62" s="715">
        <f t="shared" si="20"/>
        <v>0</v>
      </c>
    </row>
    <row r="63" spans="1:10" ht="19.5" customHeight="1" x14ac:dyDescent="0.2">
      <c r="A63" s="958" t="s">
        <v>155</v>
      </c>
      <c r="B63" s="645" t="s">
        <v>290</v>
      </c>
      <c r="C63" s="243"/>
      <c r="D63" s="243"/>
      <c r="E63" s="243"/>
      <c r="F63" s="243"/>
      <c r="G63" s="243"/>
      <c r="H63" s="243"/>
      <c r="I63" s="243"/>
      <c r="J63" s="706"/>
    </row>
    <row r="64" spans="1:10" ht="19.5" customHeight="1" x14ac:dyDescent="0.2">
      <c r="A64" s="1078"/>
      <c r="B64" s="646" t="s">
        <v>291</v>
      </c>
      <c r="C64" s="243"/>
      <c r="D64" s="243"/>
      <c r="E64" s="243"/>
      <c r="F64" s="243"/>
      <c r="G64" s="243"/>
      <c r="H64" s="243"/>
      <c r="I64" s="243"/>
      <c r="J64" s="706"/>
    </row>
    <row r="65" spans="1:10" ht="19.5" customHeight="1" x14ac:dyDescent="0.2">
      <c r="A65" s="1078"/>
      <c r="B65" s="647" t="s">
        <v>292</v>
      </c>
      <c r="C65" s="743"/>
      <c r="D65" s="743"/>
      <c r="E65" s="243"/>
      <c r="F65" s="243"/>
      <c r="G65" s="243"/>
      <c r="H65" s="243"/>
      <c r="I65" s="243"/>
      <c r="J65" s="706"/>
    </row>
    <row r="66" spans="1:10" ht="19.5" customHeight="1" x14ac:dyDescent="0.2">
      <c r="A66" s="1078"/>
      <c r="B66" s="648" t="s">
        <v>293</v>
      </c>
      <c r="C66" s="743"/>
      <c r="D66" s="743"/>
      <c r="E66" s="243"/>
      <c r="F66" s="243"/>
      <c r="G66" s="743"/>
      <c r="H66" s="743"/>
      <c r="I66" s="743"/>
      <c r="J66" s="746"/>
    </row>
    <row r="67" spans="1:10" ht="19.5" customHeight="1" x14ac:dyDescent="0.2">
      <c r="A67" s="959"/>
      <c r="B67" s="648" t="s">
        <v>294</v>
      </c>
      <c r="C67" s="743"/>
      <c r="D67" s="743"/>
      <c r="E67" s="743"/>
      <c r="F67" s="743"/>
      <c r="G67" s="743"/>
      <c r="H67" s="743"/>
      <c r="I67" s="743"/>
      <c r="J67" s="746"/>
    </row>
    <row r="68" spans="1:10" ht="19.5" customHeight="1" x14ac:dyDescent="0.2">
      <c r="A68" s="959"/>
      <c r="B68" s="648" t="s">
        <v>295</v>
      </c>
      <c r="C68" s="743"/>
      <c r="D68" s="743"/>
      <c r="E68" s="743"/>
      <c r="F68" s="743"/>
      <c r="G68" s="743"/>
      <c r="H68" s="743"/>
      <c r="I68" s="743"/>
      <c r="J68" s="746"/>
    </row>
    <row r="69" spans="1:10" ht="19.5" customHeight="1" thickBot="1" x14ac:dyDescent="0.25">
      <c r="A69" s="959"/>
      <c r="B69" s="787" t="s">
        <v>296</v>
      </c>
      <c r="C69" s="245">
        <v>15</v>
      </c>
      <c r="D69" s="245"/>
      <c r="E69" s="245">
        <v>15</v>
      </c>
      <c r="F69" s="245">
        <v>15</v>
      </c>
      <c r="G69" s="245">
        <v>10</v>
      </c>
      <c r="H69" s="245"/>
      <c r="I69" s="245"/>
      <c r="J69" s="709"/>
    </row>
    <row r="70" spans="1:10" ht="19.5" customHeight="1" thickTop="1" thickBot="1" x14ac:dyDescent="0.25">
      <c r="A70" s="1079"/>
      <c r="B70" s="438" t="s">
        <v>262</v>
      </c>
      <c r="C70" s="790">
        <f>SUM(C63:C69)</f>
        <v>15</v>
      </c>
      <c r="D70" s="790">
        <f t="shared" ref="D70:J70" si="21">SUM(D63:D69)</f>
        <v>0</v>
      </c>
      <c r="E70" s="790">
        <f t="shared" si="21"/>
        <v>15</v>
      </c>
      <c r="F70" s="790">
        <f t="shared" si="21"/>
        <v>15</v>
      </c>
      <c r="G70" s="790">
        <f t="shared" si="21"/>
        <v>10</v>
      </c>
      <c r="H70" s="790">
        <f t="shared" si="21"/>
        <v>0</v>
      </c>
      <c r="I70" s="790">
        <f t="shared" si="21"/>
        <v>0</v>
      </c>
      <c r="J70" s="791">
        <f t="shared" si="21"/>
        <v>0</v>
      </c>
    </row>
    <row r="71" spans="1:10" ht="19.5" customHeight="1" x14ac:dyDescent="0.2">
      <c r="A71" s="841" t="s">
        <v>138</v>
      </c>
      <c r="B71" s="717" t="s">
        <v>313</v>
      </c>
      <c r="C71" s="743"/>
      <c r="D71" s="743"/>
      <c r="E71" s="743"/>
      <c r="F71" s="743"/>
      <c r="G71" s="243"/>
      <c r="H71" s="243"/>
      <c r="I71" s="243"/>
      <c r="J71" s="706"/>
    </row>
    <row r="72" spans="1:10" ht="19.5" customHeight="1" x14ac:dyDescent="0.2">
      <c r="A72" s="847"/>
      <c r="B72" s="452" t="s">
        <v>312</v>
      </c>
      <c r="C72" s="743"/>
      <c r="D72" s="743"/>
      <c r="E72" s="743"/>
      <c r="F72" s="743"/>
      <c r="G72" s="743"/>
      <c r="H72" s="743"/>
      <c r="I72" s="743"/>
      <c r="J72" s="746"/>
    </row>
    <row r="73" spans="1:10" ht="19.5" customHeight="1" x14ac:dyDescent="0.2">
      <c r="A73" s="847"/>
      <c r="B73" s="452" t="s">
        <v>297</v>
      </c>
      <c r="C73" s="743"/>
      <c r="D73" s="743"/>
      <c r="E73" s="743"/>
      <c r="F73" s="743"/>
      <c r="G73" s="743"/>
      <c r="H73" s="743"/>
      <c r="I73" s="743"/>
      <c r="J73" s="746"/>
    </row>
    <row r="74" spans="1:10" ht="19.5" customHeight="1" thickBot="1" x14ac:dyDescent="0.25">
      <c r="A74" s="847"/>
      <c r="B74" s="729" t="s">
        <v>298</v>
      </c>
      <c r="C74" s="795"/>
      <c r="D74" s="795"/>
      <c r="E74" s="795">
        <v>8</v>
      </c>
      <c r="F74" s="795">
        <v>8</v>
      </c>
      <c r="G74" s="245"/>
      <c r="H74" s="245"/>
      <c r="I74" s="245"/>
      <c r="J74" s="711"/>
    </row>
    <row r="75" spans="1:10" ht="19.5" customHeight="1" thickTop="1" thickBot="1" x14ac:dyDescent="0.25">
      <c r="A75" s="844"/>
      <c r="B75" s="438" t="s">
        <v>263</v>
      </c>
      <c r="C75" s="714">
        <f t="shared" ref="C75:J75" si="22">SUM(C71:C74)</f>
        <v>0</v>
      </c>
      <c r="D75" s="714">
        <f t="shared" si="22"/>
        <v>0</v>
      </c>
      <c r="E75" s="714">
        <f t="shared" si="22"/>
        <v>8</v>
      </c>
      <c r="F75" s="714">
        <f t="shared" si="22"/>
        <v>8</v>
      </c>
      <c r="G75" s="714">
        <f t="shared" si="22"/>
        <v>0</v>
      </c>
      <c r="H75" s="714">
        <f t="shared" si="22"/>
        <v>0</v>
      </c>
      <c r="I75" s="714">
        <f t="shared" si="22"/>
        <v>0</v>
      </c>
      <c r="J75" s="715">
        <f t="shared" si="22"/>
        <v>0</v>
      </c>
    </row>
    <row r="76" spans="1:10" ht="19.5" customHeight="1" x14ac:dyDescent="0.2">
      <c r="A76" s="841" t="s">
        <v>139</v>
      </c>
      <c r="B76" s="717" t="s">
        <v>299</v>
      </c>
      <c r="C76" s="243">
        <v>100</v>
      </c>
      <c r="D76" s="243"/>
      <c r="E76" s="243">
        <v>90</v>
      </c>
      <c r="F76" s="243">
        <v>90</v>
      </c>
      <c r="G76" s="243">
        <v>50</v>
      </c>
      <c r="H76" s="243"/>
      <c r="I76" s="243"/>
      <c r="J76" s="706"/>
    </row>
    <row r="77" spans="1:10" ht="19.5" customHeight="1" x14ac:dyDescent="0.2">
      <c r="A77" s="842"/>
      <c r="B77" s="717" t="s">
        <v>300</v>
      </c>
      <c r="C77" s="743">
        <v>160</v>
      </c>
      <c r="D77" s="743">
        <v>1</v>
      </c>
      <c r="E77" s="743">
        <v>180</v>
      </c>
      <c r="F77" s="743">
        <v>160</v>
      </c>
      <c r="G77" s="743"/>
      <c r="H77" s="743">
        <v>40</v>
      </c>
      <c r="I77" s="743">
        <v>25</v>
      </c>
      <c r="J77" s="746"/>
    </row>
    <row r="78" spans="1:10" ht="19.5" customHeight="1" x14ac:dyDescent="0.2">
      <c r="A78" s="847"/>
      <c r="B78" s="717" t="s">
        <v>301</v>
      </c>
      <c r="C78" s="743">
        <v>25</v>
      </c>
      <c r="D78" s="743"/>
      <c r="E78" s="743">
        <v>35</v>
      </c>
      <c r="F78" s="743">
        <v>35</v>
      </c>
      <c r="G78" s="743">
        <v>35</v>
      </c>
      <c r="H78" s="743"/>
      <c r="I78" s="743"/>
      <c r="J78" s="746"/>
    </row>
    <row r="79" spans="1:10" ht="19.5" customHeight="1" thickBot="1" x14ac:dyDescent="0.25">
      <c r="A79" s="847"/>
      <c r="B79" s="787" t="s">
        <v>302</v>
      </c>
      <c r="C79" s="245">
        <v>0</v>
      </c>
      <c r="D79" s="245"/>
      <c r="E79" s="245"/>
      <c r="F79" s="245"/>
      <c r="G79" s="245"/>
      <c r="H79" s="245"/>
      <c r="I79" s="245"/>
      <c r="J79" s="709"/>
    </row>
    <row r="80" spans="1:10" ht="19.5" customHeight="1" thickTop="1" thickBot="1" x14ac:dyDescent="0.25">
      <c r="A80" s="847"/>
      <c r="B80" s="438" t="s">
        <v>262</v>
      </c>
      <c r="C80" s="833">
        <f t="shared" ref="C80:J80" si="23">SUM(C76:C79)</f>
        <v>285</v>
      </c>
      <c r="D80" s="833">
        <f t="shared" si="23"/>
        <v>1</v>
      </c>
      <c r="E80" s="714">
        <f t="shared" si="23"/>
        <v>305</v>
      </c>
      <c r="F80" s="714">
        <f t="shared" si="23"/>
        <v>285</v>
      </c>
      <c r="G80" s="714">
        <f t="shared" si="23"/>
        <v>85</v>
      </c>
      <c r="H80" s="714">
        <f t="shared" si="23"/>
        <v>40</v>
      </c>
      <c r="I80" s="714">
        <f t="shared" si="23"/>
        <v>25</v>
      </c>
      <c r="J80" s="715">
        <f t="shared" si="23"/>
        <v>0</v>
      </c>
    </row>
    <row r="81" spans="1:10" ht="19.5" customHeight="1" x14ac:dyDescent="0.2">
      <c r="A81" s="1087" t="s">
        <v>156</v>
      </c>
      <c r="B81" s="797" t="s">
        <v>303</v>
      </c>
      <c r="C81" s="242" t="s">
        <v>324</v>
      </c>
      <c r="D81" s="242"/>
      <c r="E81" s="243" t="s">
        <v>324</v>
      </c>
      <c r="F81" s="243"/>
      <c r="G81" s="243"/>
      <c r="H81" s="243"/>
      <c r="I81" s="243"/>
      <c r="J81" s="706"/>
    </row>
    <row r="82" spans="1:10" ht="19.5" customHeight="1" x14ac:dyDescent="0.2">
      <c r="A82" s="1088"/>
      <c r="B82" s="798" t="s">
        <v>304</v>
      </c>
      <c r="C82" s="834"/>
      <c r="D82" s="834"/>
      <c r="E82" s="705"/>
      <c r="F82" s="243"/>
      <c r="G82" s="243"/>
      <c r="H82" s="243"/>
      <c r="I82" s="243"/>
      <c r="J82" s="706"/>
    </row>
    <row r="83" spans="1:10" ht="19.5" customHeight="1" x14ac:dyDescent="0.2">
      <c r="A83" s="1088"/>
      <c r="B83" s="798" t="s">
        <v>305</v>
      </c>
      <c r="C83" s="834"/>
      <c r="D83" s="834"/>
      <c r="E83" s="705"/>
      <c r="F83" s="243"/>
      <c r="G83" s="243"/>
      <c r="H83" s="243"/>
      <c r="I83" s="243"/>
      <c r="J83" s="706"/>
    </row>
    <row r="84" spans="1:10" ht="19.5" customHeight="1" x14ac:dyDescent="0.2">
      <c r="A84" s="1088"/>
      <c r="B84" s="646" t="s">
        <v>306</v>
      </c>
      <c r="C84" s="834"/>
      <c r="D84" s="834"/>
      <c r="E84" s="705"/>
      <c r="F84" s="243"/>
      <c r="G84" s="243"/>
      <c r="H84" s="243"/>
      <c r="I84" s="243"/>
      <c r="J84" s="706"/>
    </row>
    <row r="85" spans="1:10" ht="19.5" customHeight="1" x14ac:dyDescent="0.2">
      <c r="A85" s="1088"/>
      <c r="B85" s="646" t="s">
        <v>307</v>
      </c>
      <c r="C85" s="834"/>
      <c r="D85" s="834"/>
      <c r="E85" s="705"/>
      <c r="F85" s="243"/>
      <c r="G85" s="243"/>
      <c r="H85" s="243"/>
      <c r="I85" s="243"/>
      <c r="J85" s="706"/>
    </row>
    <row r="86" spans="1:10" ht="19.5" customHeight="1" x14ac:dyDescent="0.2">
      <c r="A86" s="1088"/>
      <c r="B86" s="798" t="s">
        <v>308</v>
      </c>
      <c r="C86" s="834"/>
      <c r="D86" s="834"/>
      <c r="E86" s="705"/>
      <c r="F86" s="243"/>
      <c r="G86" s="243"/>
      <c r="H86" s="243"/>
      <c r="I86" s="243"/>
      <c r="J86" s="706"/>
    </row>
    <row r="87" spans="1:10" ht="19.5" customHeight="1" x14ac:dyDescent="0.2">
      <c r="A87" s="1089"/>
      <c r="B87" s="798" t="s">
        <v>309</v>
      </c>
      <c r="C87" s="243"/>
      <c r="D87" s="243"/>
      <c r="E87" s="743"/>
      <c r="F87" s="743"/>
      <c r="G87" s="743"/>
      <c r="H87" s="743"/>
      <c r="I87" s="743"/>
      <c r="J87" s="746"/>
    </row>
    <row r="88" spans="1:10" ht="19.5" customHeight="1" thickBot="1" x14ac:dyDescent="0.25">
      <c r="A88" s="1089"/>
      <c r="B88" s="801" t="s">
        <v>310</v>
      </c>
      <c r="C88" s="244" t="s">
        <v>324</v>
      </c>
      <c r="D88" s="244"/>
      <c r="E88" s="245" t="s">
        <v>324</v>
      </c>
      <c r="F88" s="245"/>
      <c r="G88" s="245"/>
      <c r="H88" s="245"/>
      <c r="I88" s="245"/>
      <c r="J88" s="711"/>
    </row>
    <row r="89" spans="1:10" ht="19.5" customHeight="1" thickTop="1" thickBot="1" x14ac:dyDescent="0.25">
      <c r="A89" s="1090"/>
      <c r="B89" s="438" t="s">
        <v>262</v>
      </c>
      <c r="C89" s="790">
        <f>SUM(C81:C88)</f>
        <v>0</v>
      </c>
      <c r="D89" s="790">
        <f>SUM(D81:D88)</f>
        <v>0</v>
      </c>
      <c r="E89" s="790">
        <f t="shared" ref="E89:J89" si="24">SUM(E81:E88)</f>
        <v>0</v>
      </c>
      <c r="F89" s="790">
        <f t="shared" si="24"/>
        <v>0</v>
      </c>
      <c r="G89" s="790">
        <f t="shared" si="24"/>
        <v>0</v>
      </c>
      <c r="H89" s="790">
        <f t="shared" si="24"/>
        <v>0</v>
      </c>
      <c r="I89" s="790">
        <f t="shared" si="24"/>
        <v>0</v>
      </c>
      <c r="J89" s="791">
        <f t="shared" si="24"/>
        <v>0</v>
      </c>
    </row>
    <row r="90" spans="1:10" ht="32.25" customHeight="1" thickBot="1" x14ac:dyDescent="0.25">
      <c r="A90" s="990" t="s">
        <v>5</v>
      </c>
      <c r="B90" s="749" t="s">
        <v>311</v>
      </c>
      <c r="C90" s="149"/>
      <c r="D90" s="149"/>
      <c r="E90" s="149">
        <f>SUM(F90:J90)</f>
        <v>31.4</v>
      </c>
      <c r="F90" s="149">
        <v>15.7</v>
      </c>
      <c r="G90" s="835"/>
      <c r="H90" s="835"/>
      <c r="I90" s="835">
        <v>15.7</v>
      </c>
      <c r="J90" s="836"/>
    </row>
    <row r="91" spans="1:10" ht="29.25" customHeight="1" thickTop="1" thickBot="1" x14ac:dyDescent="0.25">
      <c r="A91" s="984"/>
      <c r="B91" s="438" t="s">
        <v>263</v>
      </c>
      <c r="C91" s="790">
        <f t="shared" ref="C91:J91" si="25">SUM(C90:C90)</f>
        <v>0</v>
      </c>
      <c r="D91" s="790">
        <f t="shared" si="25"/>
        <v>0</v>
      </c>
      <c r="E91" s="790">
        <f>SUM(E90:E90)</f>
        <v>31.4</v>
      </c>
      <c r="F91" s="790">
        <f t="shared" si="25"/>
        <v>15.7</v>
      </c>
      <c r="G91" s="790">
        <f t="shared" si="25"/>
        <v>0</v>
      </c>
      <c r="H91" s="790">
        <f t="shared" si="25"/>
        <v>0</v>
      </c>
      <c r="I91" s="790">
        <f t="shared" si="25"/>
        <v>15.7</v>
      </c>
      <c r="J91" s="791">
        <f t="shared" si="25"/>
        <v>0</v>
      </c>
    </row>
    <row r="92" spans="1:10" ht="16.2" x14ac:dyDescent="0.2">
      <c r="A92" s="215" t="s">
        <v>176</v>
      </c>
    </row>
    <row r="93" spans="1:10" ht="16.2" x14ac:dyDescent="0.2">
      <c r="A93" s="215" t="s">
        <v>177</v>
      </c>
    </row>
    <row r="94" spans="1:10" ht="16.2" x14ac:dyDescent="0.2">
      <c r="A94" s="215" t="s">
        <v>178</v>
      </c>
    </row>
  </sheetData>
  <mergeCells count="28">
    <mergeCell ref="C3:D3"/>
    <mergeCell ref="J4:J5"/>
    <mergeCell ref="E3:F3"/>
    <mergeCell ref="A90:A91"/>
    <mergeCell ref="F4:F5"/>
    <mergeCell ref="G4:G5"/>
    <mergeCell ref="H4:H5"/>
    <mergeCell ref="A2:A7"/>
    <mergeCell ref="B2:B7"/>
    <mergeCell ref="A76:A80"/>
    <mergeCell ref="A81:A89"/>
    <mergeCell ref="A30:A31"/>
    <mergeCell ref="A32:A35"/>
    <mergeCell ref="A36:A44"/>
    <mergeCell ref="A45:A54"/>
    <mergeCell ref="A8:B8"/>
    <mergeCell ref="A9:B9"/>
    <mergeCell ref="A10:B10"/>
    <mergeCell ref="A11:B11"/>
    <mergeCell ref="I4:I5"/>
    <mergeCell ref="A71:A75"/>
    <mergeCell ref="A12:A18"/>
    <mergeCell ref="A63:A70"/>
    <mergeCell ref="A19:A21"/>
    <mergeCell ref="A22:A25"/>
    <mergeCell ref="A26:A29"/>
    <mergeCell ref="A55:A58"/>
    <mergeCell ref="A59:A62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scale="67" firstPageNumber="58" pageOrder="overThenDown" orientation="portrait" useFirstPageNumber="1" r:id="rId1"/>
  <headerFooter scaleWithDoc="0">
    <oddFooter>&amp;C&amp;"ＭＳ ゴシック,標準"&amp;P</oddFooter>
  </headerFooter>
  <rowBreaks count="1" manualBreakCount="1">
    <brk id="54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3"/>
  <sheetViews>
    <sheetView view="pageBreakPreview" zoomScale="70" zoomScaleNormal="100" zoomScaleSheetLayoutView="70" workbookViewId="0">
      <selection activeCell="B26" sqref="B26"/>
    </sheetView>
  </sheetViews>
  <sheetFormatPr defaultColWidth="8.83203125" defaultRowHeight="13.2" x14ac:dyDescent="0.2"/>
  <cols>
    <col min="1" max="1" width="15.5" style="168" customWidth="1"/>
    <col min="2" max="2" width="13.33203125" style="168" customWidth="1"/>
    <col min="3" max="7" width="8.83203125" style="168"/>
    <col min="8" max="8" width="15.25" style="168" customWidth="1"/>
    <col min="9" max="15" width="8.83203125" style="168"/>
    <col min="16" max="16" width="11.58203125" style="168" customWidth="1"/>
    <col min="17" max="16384" width="8.83203125" style="168"/>
  </cols>
  <sheetData>
    <row r="1" spans="2:17" ht="19.8" thickBot="1" x14ac:dyDescent="0.25">
      <c r="B1" s="247" t="s">
        <v>363</v>
      </c>
      <c r="H1" s="169"/>
      <c r="O1" s="177"/>
    </row>
    <row r="2" spans="2:17" ht="30" customHeight="1" x14ac:dyDescent="0.2">
      <c r="B2" s="1097" t="s">
        <v>330</v>
      </c>
      <c r="C2" s="1099" t="s">
        <v>202</v>
      </c>
      <c r="D2" s="1101" t="s">
        <v>364</v>
      </c>
      <c r="E2" s="1104" t="s">
        <v>365</v>
      </c>
      <c r="F2" s="1105"/>
      <c r="G2" s="1106"/>
      <c r="H2" s="1107" t="s">
        <v>249</v>
      </c>
      <c r="I2" s="1109" t="s">
        <v>201</v>
      </c>
      <c r="J2" s="176"/>
      <c r="K2" s="176"/>
      <c r="L2" s="176"/>
      <c r="M2" s="176"/>
      <c r="N2" s="175"/>
      <c r="O2" s="175"/>
      <c r="P2" s="248"/>
    </row>
    <row r="3" spans="2:17" ht="30" customHeight="1" x14ac:dyDescent="0.2">
      <c r="B3" s="1098"/>
      <c r="C3" s="1100"/>
      <c r="D3" s="1102"/>
      <c r="E3" s="1111" t="s">
        <v>200</v>
      </c>
      <c r="F3" s="1112"/>
      <c r="G3" s="1113"/>
      <c r="H3" s="1108"/>
      <c r="I3" s="1110"/>
      <c r="J3" s="1091" t="s">
        <v>199</v>
      </c>
      <c r="K3" s="1092"/>
      <c r="L3" s="1092"/>
      <c r="M3" s="1092"/>
      <c r="N3" s="1092"/>
      <c r="O3" s="1093" t="s">
        <v>198</v>
      </c>
      <c r="P3" s="1095" t="s">
        <v>197</v>
      </c>
    </row>
    <row r="4" spans="2:17" ht="30" customHeight="1" thickBot="1" x14ac:dyDescent="0.25">
      <c r="B4" s="1098"/>
      <c r="C4" s="1100"/>
      <c r="D4" s="1103"/>
      <c r="E4" s="249" t="s">
        <v>196</v>
      </c>
      <c r="F4" s="250" t="s">
        <v>195</v>
      </c>
      <c r="G4" s="251" t="s">
        <v>194</v>
      </c>
      <c r="H4" s="1108"/>
      <c r="I4" s="174" t="s">
        <v>331</v>
      </c>
      <c r="J4" s="252" t="s">
        <v>192</v>
      </c>
      <c r="K4" s="253" t="s">
        <v>191</v>
      </c>
      <c r="L4" s="254" t="s">
        <v>190</v>
      </c>
      <c r="M4" s="253" t="s">
        <v>77</v>
      </c>
      <c r="N4" s="255" t="s">
        <v>78</v>
      </c>
      <c r="O4" s="1094"/>
      <c r="P4" s="1096"/>
    </row>
    <row r="5" spans="2:17" ht="30" customHeight="1" thickBot="1" x14ac:dyDescent="0.25">
      <c r="B5" s="246" t="s">
        <v>189</v>
      </c>
      <c r="C5" s="256">
        <f>SUM(C6,C7,C8,C9,C10,C11,C12)</f>
        <v>97</v>
      </c>
      <c r="D5" s="256">
        <v>6</v>
      </c>
      <c r="E5" s="342">
        <f>SUM(E6:E12)</f>
        <v>754.40000000000009</v>
      </c>
      <c r="F5" s="257">
        <f>SUM(F6:F12)</f>
        <v>88.3</v>
      </c>
      <c r="G5" s="258">
        <f>SUM(G6:G12)</f>
        <v>842.60000000000014</v>
      </c>
      <c r="H5" s="343" t="s">
        <v>369</v>
      </c>
      <c r="I5" s="259">
        <f t="shared" ref="I5:P5" si="0">SUM(I6:I12)</f>
        <v>871.69999999999993</v>
      </c>
      <c r="J5" s="260">
        <f t="shared" si="0"/>
        <v>145.39999999999998</v>
      </c>
      <c r="K5" s="260">
        <f t="shared" si="0"/>
        <v>252.8</v>
      </c>
      <c r="L5" s="260">
        <f t="shared" si="0"/>
        <v>322.5</v>
      </c>
      <c r="M5" s="260">
        <f t="shared" si="0"/>
        <v>148.80000000000001</v>
      </c>
      <c r="N5" s="260">
        <f t="shared" si="0"/>
        <v>0.4</v>
      </c>
      <c r="O5" s="260">
        <f t="shared" si="0"/>
        <v>1.8</v>
      </c>
      <c r="P5" s="261">
        <f t="shared" si="0"/>
        <v>864.69999999999993</v>
      </c>
      <c r="Q5" s="177"/>
    </row>
    <row r="6" spans="2:17" ht="30" customHeight="1" x14ac:dyDescent="0.2">
      <c r="B6" s="262" t="s">
        <v>99</v>
      </c>
      <c r="C6" s="263">
        <v>13</v>
      </c>
      <c r="D6" s="263"/>
      <c r="E6" s="837">
        <v>32.299999999999997</v>
      </c>
      <c r="F6" s="838">
        <v>21.4</v>
      </c>
      <c r="G6" s="839">
        <v>53.6</v>
      </c>
      <c r="H6" s="264" t="s">
        <v>332</v>
      </c>
      <c r="I6" s="265">
        <v>38.4</v>
      </c>
      <c r="J6" s="266">
        <v>19.899999999999999</v>
      </c>
      <c r="K6" s="266">
        <v>1.4</v>
      </c>
      <c r="L6" s="266">
        <v>7.8</v>
      </c>
      <c r="M6" s="266">
        <v>8.1999999999999993</v>
      </c>
      <c r="N6" s="266">
        <v>0</v>
      </c>
      <c r="O6" s="266">
        <v>1.1000000000000001</v>
      </c>
      <c r="P6" s="267">
        <v>37.299999999999997</v>
      </c>
    </row>
    <row r="7" spans="2:17" ht="30" customHeight="1" x14ac:dyDescent="0.2">
      <c r="B7" s="268" t="s">
        <v>122</v>
      </c>
      <c r="C7" s="269">
        <v>18</v>
      </c>
      <c r="D7" s="269"/>
      <c r="E7" s="270">
        <v>77.2</v>
      </c>
      <c r="F7" s="271">
        <v>19.600000000000001</v>
      </c>
      <c r="G7" s="272">
        <v>96.8</v>
      </c>
      <c r="H7" s="273" t="s">
        <v>333</v>
      </c>
      <c r="I7" s="274">
        <v>57.8</v>
      </c>
      <c r="J7" s="275">
        <v>23</v>
      </c>
      <c r="K7" s="275">
        <v>13.4</v>
      </c>
      <c r="L7" s="275">
        <v>7.7</v>
      </c>
      <c r="M7" s="275">
        <v>12.9</v>
      </c>
      <c r="N7" s="275">
        <v>0</v>
      </c>
      <c r="O7" s="275">
        <v>0.7</v>
      </c>
      <c r="P7" s="276">
        <v>51.7</v>
      </c>
    </row>
    <row r="8" spans="2:17" s="277" customFormat="1" ht="30" customHeight="1" x14ac:dyDescent="0.2">
      <c r="B8" s="268" t="s">
        <v>188</v>
      </c>
      <c r="C8" s="269">
        <v>13</v>
      </c>
      <c r="D8" s="269">
        <v>2</v>
      </c>
      <c r="E8" s="270">
        <v>75.900000000000006</v>
      </c>
      <c r="F8" s="271">
        <v>23.3</v>
      </c>
      <c r="G8" s="272">
        <v>99.2</v>
      </c>
      <c r="H8" s="273" t="s">
        <v>326</v>
      </c>
      <c r="I8" s="274">
        <v>127.4</v>
      </c>
      <c r="J8" s="275">
        <v>3.3</v>
      </c>
      <c r="K8" s="275">
        <v>35.5</v>
      </c>
      <c r="L8" s="275">
        <v>52.9</v>
      </c>
      <c r="M8" s="275">
        <v>35.4</v>
      </c>
      <c r="N8" s="275">
        <v>0.3</v>
      </c>
      <c r="O8" s="275">
        <v>0</v>
      </c>
      <c r="P8" s="276">
        <v>127.6</v>
      </c>
    </row>
    <row r="9" spans="2:17" s="277" customFormat="1" ht="30" customHeight="1" x14ac:dyDescent="0.2">
      <c r="B9" s="268" t="s">
        <v>113</v>
      </c>
      <c r="C9" s="269">
        <v>30</v>
      </c>
      <c r="D9" s="269">
        <v>1</v>
      </c>
      <c r="E9" s="270">
        <v>201</v>
      </c>
      <c r="F9" s="271">
        <v>9.1999999999999993</v>
      </c>
      <c r="G9" s="272">
        <v>210.2</v>
      </c>
      <c r="H9" s="273" t="s">
        <v>334</v>
      </c>
      <c r="I9" s="274">
        <v>216.8</v>
      </c>
      <c r="J9" s="275">
        <v>0</v>
      </c>
      <c r="K9" s="275">
        <v>61.7</v>
      </c>
      <c r="L9" s="275">
        <v>143.4</v>
      </c>
      <c r="M9" s="275">
        <v>11.6</v>
      </c>
      <c r="N9" s="275">
        <v>0.1</v>
      </c>
      <c r="O9" s="275">
        <v>0</v>
      </c>
      <c r="P9" s="276">
        <v>216.8</v>
      </c>
    </row>
    <row r="10" spans="2:17" s="277" customFormat="1" ht="30" customHeight="1" x14ac:dyDescent="0.2">
      <c r="B10" s="268" t="s">
        <v>187</v>
      </c>
      <c r="C10" s="269">
        <v>1</v>
      </c>
      <c r="D10" s="269"/>
      <c r="E10" s="270">
        <v>3.2</v>
      </c>
      <c r="F10" s="271">
        <v>4.3</v>
      </c>
      <c r="G10" s="272">
        <v>7.5</v>
      </c>
      <c r="H10" s="273" t="s">
        <v>333</v>
      </c>
      <c r="I10" s="274">
        <v>17.899999999999999</v>
      </c>
      <c r="J10" s="275">
        <v>0</v>
      </c>
      <c r="K10" s="275">
        <v>10.199999999999999</v>
      </c>
      <c r="L10" s="275">
        <v>2.9</v>
      </c>
      <c r="M10" s="275">
        <v>4.8</v>
      </c>
      <c r="N10" s="275">
        <v>0</v>
      </c>
      <c r="O10" s="275">
        <v>0</v>
      </c>
      <c r="P10" s="276">
        <v>17.899999999999999</v>
      </c>
    </row>
    <row r="11" spans="2:17" s="277" customFormat="1" ht="30" customHeight="1" x14ac:dyDescent="0.2">
      <c r="B11" s="268" t="s">
        <v>186</v>
      </c>
      <c r="C11" s="269">
        <v>21</v>
      </c>
      <c r="D11" s="269">
        <v>3</v>
      </c>
      <c r="E11" s="270">
        <v>349.1</v>
      </c>
      <c r="F11" s="271">
        <v>10.5</v>
      </c>
      <c r="G11" s="272">
        <v>359.6</v>
      </c>
      <c r="H11" s="278" t="s">
        <v>325</v>
      </c>
      <c r="I11" s="274">
        <v>391</v>
      </c>
      <c r="J11" s="275">
        <v>89</v>
      </c>
      <c r="K11" s="275">
        <v>120.1</v>
      </c>
      <c r="L11" s="275">
        <v>106.1</v>
      </c>
      <c r="M11" s="275">
        <v>75.900000000000006</v>
      </c>
      <c r="N11" s="275">
        <v>0</v>
      </c>
      <c r="O11" s="275">
        <v>0</v>
      </c>
      <c r="P11" s="276">
        <v>391</v>
      </c>
    </row>
    <row r="12" spans="2:17" s="277" customFormat="1" ht="30" customHeight="1" thickBot="1" x14ac:dyDescent="0.25">
      <c r="B12" s="279" t="s">
        <v>185</v>
      </c>
      <c r="C12" s="280">
        <v>1</v>
      </c>
      <c r="D12" s="280"/>
      <c r="E12" s="281">
        <v>15.7</v>
      </c>
      <c r="F12" s="282">
        <v>0</v>
      </c>
      <c r="G12" s="283">
        <v>15.7</v>
      </c>
      <c r="H12" s="284" t="s">
        <v>314</v>
      </c>
      <c r="I12" s="285">
        <v>22.4</v>
      </c>
      <c r="J12" s="286">
        <v>10.199999999999999</v>
      </c>
      <c r="K12" s="286">
        <v>10.5</v>
      </c>
      <c r="L12" s="286">
        <v>1.7</v>
      </c>
      <c r="M12" s="286">
        <v>0</v>
      </c>
      <c r="N12" s="286">
        <v>0</v>
      </c>
      <c r="O12" s="286">
        <v>0</v>
      </c>
      <c r="P12" s="287">
        <v>22.4</v>
      </c>
    </row>
    <row r="13" spans="2:17" ht="15.15" customHeight="1" x14ac:dyDescent="0.2">
      <c r="B13" s="288" t="s">
        <v>335</v>
      </c>
      <c r="C13" s="289"/>
      <c r="D13" s="290"/>
      <c r="E13" s="288"/>
      <c r="F13" s="288"/>
      <c r="G13" s="288"/>
      <c r="H13" s="291"/>
      <c r="I13" s="288"/>
      <c r="J13" s="288"/>
      <c r="K13" s="288"/>
      <c r="L13" s="288"/>
      <c r="M13" s="288"/>
      <c r="N13" s="288"/>
      <c r="O13" s="288"/>
      <c r="P13" s="288"/>
    </row>
    <row r="14" spans="2:17" ht="15.15" customHeight="1" x14ac:dyDescent="0.2"/>
    <row r="15" spans="2:17" ht="15.15" customHeight="1" x14ac:dyDescent="0.2"/>
    <row r="16" spans="2:17" ht="15.15" customHeight="1" x14ac:dyDescent="0.2"/>
    <row r="17" ht="15.15" customHeight="1" x14ac:dyDescent="0.2"/>
    <row r="18" ht="15.15" customHeight="1" x14ac:dyDescent="0.2"/>
    <row r="19" ht="15.15" customHeight="1" x14ac:dyDescent="0.2"/>
    <row r="20" s="173" customFormat="1" ht="15.15" customHeight="1" x14ac:dyDescent="0.2"/>
    <row r="21" s="173" customFormat="1" ht="15.15" customHeight="1" x14ac:dyDescent="0.2"/>
    <row r="22" s="173" customFormat="1" ht="15.15" customHeight="1" x14ac:dyDescent="0.2"/>
    <row r="23" s="173" customFormat="1" ht="15.15" customHeight="1" x14ac:dyDescent="0.2"/>
    <row r="24" s="173" customFormat="1" ht="15.15" customHeight="1" x14ac:dyDescent="0.2"/>
    <row r="25" ht="15.15" customHeight="1" x14ac:dyDescent="0.2"/>
    <row r="26" ht="15.15" customHeight="1" x14ac:dyDescent="0.2"/>
    <row r="27" ht="15.15" customHeight="1" x14ac:dyDescent="0.2"/>
    <row r="28" ht="15.15" customHeight="1" x14ac:dyDescent="0.2"/>
    <row r="29" ht="15.15" customHeight="1" x14ac:dyDescent="0.2"/>
    <row r="30" ht="15.15" customHeight="1" x14ac:dyDescent="0.2"/>
    <row r="31" ht="15.15" customHeight="1" x14ac:dyDescent="0.2"/>
    <row r="32" ht="15.15" customHeight="1" x14ac:dyDescent="0.2"/>
    <row r="33" spans="1:1" ht="15.15" customHeight="1" x14ac:dyDescent="0.2"/>
    <row r="34" spans="1:1" ht="15.15" customHeight="1" x14ac:dyDescent="0.2"/>
    <row r="35" spans="1:1" ht="15.15" customHeight="1" x14ac:dyDescent="0.2"/>
    <row r="36" spans="1:1" s="173" customFormat="1" ht="15.15" customHeight="1" x14ac:dyDescent="0.2"/>
    <row r="37" spans="1:1" s="173" customFormat="1" ht="15.15" customHeight="1" x14ac:dyDescent="0.2"/>
    <row r="38" spans="1:1" s="173" customFormat="1" ht="15.15" customHeight="1" x14ac:dyDescent="0.2"/>
    <row r="39" spans="1:1" s="173" customFormat="1" ht="15.15" customHeight="1" x14ac:dyDescent="0.2">
      <c r="A39" s="292"/>
    </row>
    <row r="40" spans="1:1" s="173" customFormat="1" ht="15.15" customHeight="1" x14ac:dyDescent="0.2">
      <c r="A40" s="292"/>
    </row>
    <row r="41" spans="1:1" s="173" customFormat="1" ht="15.15" customHeight="1" x14ac:dyDescent="0.2"/>
    <row r="42" spans="1:1" ht="15.15" customHeight="1" x14ac:dyDescent="0.2"/>
    <row r="43" spans="1:1" ht="15.15" customHeight="1" x14ac:dyDescent="0.2"/>
    <row r="44" spans="1:1" ht="15.15" customHeight="1" x14ac:dyDescent="0.2"/>
    <row r="45" spans="1:1" ht="15.15" customHeight="1" x14ac:dyDescent="0.2"/>
    <row r="46" spans="1:1" ht="15.15" customHeight="1" x14ac:dyDescent="0.2"/>
    <row r="47" spans="1:1" ht="15.15" customHeight="1" x14ac:dyDescent="0.2"/>
    <row r="48" spans="1:1" ht="15.15" customHeight="1" x14ac:dyDescent="0.2"/>
    <row r="49" ht="15.15" customHeight="1" x14ac:dyDescent="0.2"/>
    <row r="50" ht="15.15" customHeight="1" x14ac:dyDescent="0.2"/>
    <row r="51" ht="15.15" customHeight="1" x14ac:dyDescent="0.2"/>
    <row r="52" ht="15.15" customHeight="1" x14ac:dyDescent="0.2"/>
    <row r="53" ht="15.15" customHeight="1" x14ac:dyDescent="0.2"/>
    <row r="54" ht="15.15" customHeight="1" x14ac:dyDescent="0.2"/>
    <row r="55" ht="15.15" customHeight="1" x14ac:dyDescent="0.2"/>
    <row r="56" ht="15.15" customHeight="1" x14ac:dyDescent="0.2"/>
    <row r="57" ht="15.15" customHeight="1" x14ac:dyDescent="0.2"/>
    <row r="58" ht="15.15" customHeight="1" x14ac:dyDescent="0.2"/>
    <row r="59" ht="15.15" customHeight="1" x14ac:dyDescent="0.2"/>
    <row r="60" ht="15.15" customHeight="1" x14ac:dyDescent="0.2"/>
    <row r="61" ht="15.15" customHeight="1" x14ac:dyDescent="0.2"/>
    <row r="62" ht="15.15" customHeight="1" x14ac:dyDescent="0.2"/>
    <row r="63" ht="15.15" customHeight="1" x14ac:dyDescent="0.2"/>
    <row r="64" ht="15.15" customHeight="1" x14ac:dyDescent="0.2"/>
    <row r="65" ht="15.15" customHeight="1" x14ac:dyDescent="0.2"/>
    <row r="66" ht="15.15" customHeight="1" x14ac:dyDescent="0.2"/>
    <row r="67" ht="15.15" customHeight="1" x14ac:dyDescent="0.2"/>
    <row r="68" ht="15.15" customHeight="1" x14ac:dyDescent="0.2"/>
    <row r="69" ht="15.15" customHeight="1" x14ac:dyDescent="0.2"/>
    <row r="70" ht="15.15" customHeight="1" x14ac:dyDescent="0.2"/>
    <row r="71" ht="15.15" customHeight="1" x14ac:dyDescent="0.2"/>
    <row r="72" ht="15.15" customHeight="1" x14ac:dyDescent="0.2"/>
    <row r="73" ht="15.15" customHeight="1" x14ac:dyDescent="0.2"/>
    <row r="74" ht="15.15" customHeight="1" x14ac:dyDescent="0.2"/>
    <row r="75" ht="15.15" customHeight="1" x14ac:dyDescent="0.2"/>
    <row r="76" ht="15.15" customHeight="1" x14ac:dyDescent="0.2"/>
    <row r="77" ht="15.15" customHeight="1" x14ac:dyDescent="0.2"/>
    <row r="78" ht="15.15" customHeight="1" x14ac:dyDescent="0.2"/>
    <row r="79" ht="15.15" customHeight="1" x14ac:dyDescent="0.2"/>
    <row r="80" ht="15.15" customHeight="1" x14ac:dyDescent="0.2"/>
    <row r="81" ht="15.15" customHeight="1" x14ac:dyDescent="0.2"/>
    <row r="82" ht="15.15" customHeight="1" x14ac:dyDescent="0.2"/>
    <row r="83" ht="15.15" customHeight="1" x14ac:dyDescent="0.2"/>
    <row r="84" ht="15.15" customHeight="1" x14ac:dyDescent="0.2"/>
    <row r="85" ht="15.15" customHeight="1" x14ac:dyDescent="0.2"/>
    <row r="86" ht="15.15" customHeight="1" x14ac:dyDescent="0.2"/>
    <row r="87" ht="15.15" customHeight="1" x14ac:dyDescent="0.2"/>
    <row r="88" ht="15.15" customHeight="1" x14ac:dyDescent="0.2"/>
    <row r="89" ht="15.15" customHeight="1" x14ac:dyDescent="0.2"/>
    <row r="90" ht="15.15" customHeight="1" x14ac:dyDescent="0.2"/>
    <row r="91" ht="15.15" customHeight="1" x14ac:dyDescent="0.2"/>
    <row r="92" ht="15.15" customHeight="1" x14ac:dyDescent="0.2"/>
    <row r="93" s="173" customFormat="1" ht="15.15" customHeight="1" x14ac:dyDescent="0.2"/>
    <row r="94" s="173" customFormat="1" ht="15.15" customHeight="1" x14ac:dyDescent="0.2"/>
    <row r="95" ht="15.15" customHeight="1" x14ac:dyDescent="0.2"/>
    <row r="96" ht="15.15" customHeight="1" x14ac:dyDescent="0.2"/>
    <row r="97" s="169" customFormat="1" ht="69" customHeight="1" x14ac:dyDescent="0.2"/>
    <row r="98" s="169" customFormat="1" ht="15.15" customHeight="1" x14ac:dyDescent="0.2"/>
    <row r="99" s="169" customFormat="1" ht="15.15" customHeight="1" x14ac:dyDescent="0.2"/>
    <row r="100" s="169" customFormat="1" ht="15.15" customHeight="1" x14ac:dyDescent="0.2"/>
    <row r="101" s="169" customFormat="1" ht="15.15" customHeight="1" x14ac:dyDescent="0.2"/>
    <row r="102" s="169" customFormat="1" ht="15.15" customHeight="1" x14ac:dyDescent="0.2"/>
    <row r="103" s="169" customFormat="1" ht="15.15" customHeight="1" x14ac:dyDescent="0.2"/>
    <row r="104" s="169" customFormat="1" ht="15.15" customHeight="1" x14ac:dyDescent="0.2"/>
    <row r="105" s="169" customFormat="1" ht="15.15" customHeight="1" x14ac:dyDescent="0.2"/>
    <row r="106" s="169" customFormat="1" ht="15.15" customHeight="1" x14ac:dyDescent="0.2"/>
    <row r="107" s="169" customFormat="1" ht="15.15" customHeight="1" x14ac:dyDescent="0.2"/>
    <row r="108" s="169" customFormat="1" ht="15.15" customHeight="1" x14ac:dyDescent="0.2"/>
    <row r="109" s="169" customFormat="1" ht="15.15" customHeight="1" x14ac:dyDescent="0.2"/>
    <row r="110" s="169" customFormat="1" ht="15.15" customHeight="1" x14ac:dyDescent="0.2"/>
    <row r="111" s="169" customFormat="1" ht="15.15" customHeight="1" x14ac:dyDescent="0.2"/>
    <row r="112" s="169" customFormat="1" ht="15.15" customHeight="1" x14ac:dyDescent="0.2"/>
    <row r="113" s="169" customFormat="1" ht="15.15" customHeight="1" x14ac:dyDescent="0.2"/>
    <row r="114" s="169" customFormat="1" ht="15.15" customHeight="1" x14ac:dyDescent="0.2"/>
    <row r="115" s="169" customFormat="1" ht="15.15" customHeight="1" x14ac:dyDescent="0.2"/>
    <row r="116" s="169" customFormat="1" ht="15.15" customHeight="1" x14ac:dyDescent="0.2"/>
    <row r="117" s="172" customFormat="1" ht="15.15" customHeight="1" x14ac:dyDescent="0.2"/>
    <row r="118" s="169" customFormat="1" ht="15.15" customHeight="1" x14ac:dyDescent="0.2"/>
    <row r="119" s="169" customFormat="1" ht="15.15" customHeight="1" x14ac:dyDescent="0.2"/>
    <row r="120" s="169" customFormat="1" ht="15.15" customHeight="1" x14ac:dyDescent="0.2"/>
    <row r="122" s="171" customFormat="1" x14ac:dyDescent="0.2"/>
    <row r="123" s="171" customFormat="1" x14ac:dyDescent="0.2"/>
    <row r="124" s="171" customFormat="1" x14ac:dyDescent="0.2"/>
    <row r="125" s="170" customFormat="1" x14ac:dyDescent="0.2"/>
    <row r="126" s="170" customFormat="1" ht="15" customHeight="1" x14ac:dyDescent="0.2"/>
    <row r="127" s="170" customFormat="1" ht="30.75" customHeight="1" x14ac:dyDescent="0.2"/>
    <row r="128" s="170" customFormat="1" ht="30.75" customHeight="1" x14ac:dyDescent="0.2"/>
    <row r="129" s="170" customFormat="1" ht="30.75" customHeight="1" x14ac:dyDescent="0.2"/>
    <row r="131" ht="25.5" customHeight="1" x14ac:dyDescent="0.2"/>
    <row r="133" ht="14.25" customHeight="1" x14ac:dyDescent="0.2"/>
  </sheetData>
  <mergeCells count="10">
    <mergeCell ref="J3:N3"/>
    <mergeCell ref="O3:O4"/>
    <mergeCell ref="P3:P4"/>
    <mergeCell ref="B2:B4"/>
    <mergeCell ref="C2:C4"/>
    <mergeCell ref="D2:D4"/>
    <mergeCell ref="E2:G2"/>
    <mergeCell ref="H2:H4"/>
    <mergeCell ref="I2:I3"/>
    <mergeCell ref="E3:G3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49" firstPageNumber="60" fitToHeight="0" pageOrder="overThenDown" orientation="portrait" useFirstPageNumber="1" r:id="rId1"/>
  <headerFooter scaleWithDoc="0">
    <oddFooter>&amp;C&amp;"ＭＳ ゴシック,標準"&amp;P</oddFooter>
  </headerFooter>
  <colBreaks count="1" manualBreakCount="1">
    <brk id="8" max="1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7"/>
  <sheetViews>
    <sheetView view="pageBreakPreview" zoomScale="85" zoomScaleNormal="75" zoomScaleSheetLayoutView="85" workbookViewId="0">
      <selection activeCell="B22" sqref="B22:B28"/>
    </sheetView>
  </sheetViews>
  <sheetFormatPr defaultColWidth="8.83203125" defaultRowHeight="14.4" x14ac:dyDescent="0.2"/>
  <cols>
    <col min="1" max="1" width="24.4140625" style="19" customWidth="1"/>
    <col min="2" max="2" width="4.58203125" style="19" customWidth="1"/>
    <col min="3" max="3" width="28.4140625" style="19" bestFit="1" customWidth="1"/>
    <col min="4" max="4" width="6.6640625" style="19" bestFit="1" customWidth="1"/>
    <col min="5" max="5" width="9.1640625" style="19" bestFit="1" customWidth="1"/>
    <col min="6" max="6" width="3.08203125" style="19" customWidth="1"/>
    <col min="7" max="7" width="3.33203125" style="19" bestFit="1" customWidth="1"/>
    <col min="8" max="8" width="26.33203125" style="19" bestFit="1" customWidth="1"/>
    <col min="9" max="9" width="6.6640625" style="19" bestFit="1" customWidth="1"/>
    <col min="10" max="10" width="9.1640625" style="19" bestFit="1" customWidth="1"/>
    <col min="11" max="16384" width="8.83203125" style="19"/>
  </cols>
  <sheetData>
    <row r="1" spans="2:10" s="159" customFormat="1" ht="30" customHeight="1" thickBot="1" x14ac:dyDescent="0.25">
      <c r="B1" s="143" t="s">
        <v>1</v>
      </c>
      <c r="C1" s="20"/>
      <c r="D1" s="20"/>
      <c r="E1" s="20"/>
      <c r="F1" s="27"/>
      <c r="G1" s="27"/>
      <c r="H1" s="27"/>
      <c r="I1" s="27"/>
      <c r="J1" s="27"/>
    </row>
    <row r="2" spans="2:10" ht="45.75" customHeight="1" x14ac:dyDescent="0.2">
      <c r="B2" s="1117" t="s">
        <v>114</v>
      </c>
      <c r="C2" s="1119" t="s">
        <v>104</v>
      </c>
      <c r="D2" s="161"/>
      <c r="E2" s="293" t="s">
        <v>366</v>
      </c>
      <c r="F2" s="27"/>
      <c r="G2" s="1117" t="s">
        <v>114</v>
      </c>
      <c r="H2" s="1119" t="s">
        <v>104</v>
      </c>
      <c r="I2" s="161"/>
      <c r="J2" s="293" t="s">
        <v>366</v>
      </c>
    </row>
    <row r="3" spans="2:10" ht="45.75" customHeight="1" thickBot="1" x14ac:dyDescent="0.25">
      <c r="B3" s="1118"/>
      <c r="C3" s="1120"/>
      <c r="D3" s="294" t="s">
        <v>105</v>
      </c>
      <c r="E3" s="295" t="s">
        <v>193</v>
      </c>
      <c r="F3" s="27"/>
      <c r="G3" s="1118"/>
      <c r="H3" s="1120"/>
      <c r="I3" s="294" t="s">
        <v>105</v>
      </c>
      <c r="J3" s="295" t="s">
        <v>331</v>
      </c>
    </row>
    <row r="4" spans="2:10" ht="15.75" customHeight="1" x14ac:dyDescent="0.2">
      <c r="B4" s="1121" t="s">
        <v>99</v>
      </c>
      <c r="C4" s="296" t="s">
        <v>243</v>
      </c>
      <c r="D4" s="297">
        <v>13</v>
      </c>
      <c r="E4" s="298">
        <v>54</v>
      </c>
      <c r="F4" s="27"/>
      <c r="G4" s="1117" t="s">
        <v>28</v>
      </c>
      <c r="H4" s="299" t="s">
        <v>243</v>
      </c>
      <c r="I4" s="300">
        <v>1</v>
      </c>
      <c r="J4" s="301"/>
    </row>
    <row r="5" spans="2:10" ht="15.75" customHeight="1" x14ac:dyDescent="0.2">
      <c r="B5" s="1122"/>
      <c r="C5" s="302" t="s">
        <v>239</v>
      </c>
      <c r="D5" s="303">
        <v>7</v>
      </c>
      <c r="E5" s="304">
        <v>40</v>
      </c>
      <c r="F5" s="27"/>
      <c r="G5" s="1126"/>
      <c r="H5" s="305" t="s">
        <v>239</v>
      </c>
      <c r="I5" s="303">
        <v>1</v>
      </c>
      <c r="J5" s="306"/>
    </row>
    <row r="6" spans="2:10" ht="15.75" customHeight="1" x14ac:dyDescent="0.2">
      <c r="B6" s="1122"/>
      <c r="C6" s="302" t="s">
        <v>248</v>
      </c>
      <c r="D6" s="303">
        <v>2</v>
      </c>
      <c r="E6" s="304">
        <v>2</v>
      </c>
      <c r="F6" s="27"/>
      <c r="G6" s="1126"/>
      <c r="H6" s="305" t="s">
        <v>336</v>
      </c>
      <c r="I6" s="303">
        <v>1</v>
      </c>
      <c r="J6" s="306"/>
    </row>
    <row r="7" spans="2:10" ht="15.75" customHeight="1" thickBot="1" x14ac:dyDescent="0.25">
      <c r="B7" s="1122"/>
      <c r="C7" s="302" t="s">
        <v>337</v>
      </c>
      <c r="D7" s="303">
        <v>2</v>
      </c>
      <c r="E7" s="304">
        <v>4</v>
      </c>
      <c r="F7" s="27"/>
      <c r="G7" s="1127"/>
      <c r="H7" s="307" t="s">
        <v>241</v>
      </c>
      <c r="I7" s="308">
        <v>1</v>
      </c>
      <c r="J7" s="309"/>
    </row>
    <row r="8" spans="2:10" ht="15.75" customHeight="1" x14ac:dyDescent="0.2">
      <c r="B8" s="1122"/>
      <c r="C8" s="302" t="s">
        <v>240</v>
      </c>
      <c r="D8" s="303">
        <v>1</v>
      </c>
      <c r="E8" s="304">
        <v>18</v>
      </c>
      <c r="F8" s="27"/>
      <c r="G8" s="1121" t="s">
        <v>29</v>
      </c>
      <c r="H8" s="299" t="s">
        <v>243</v>
      </c>
      <c r="I8" s="300">
        <v>17</v>
      </c>
      <c r="J8" s="301">
        <v>177</v>
      </c>
    </row>
    <row r="9" spans="2:10" ht="15.75" customHeight="1" x14ac:dyDescent="0.2">
      <c r="B9" s="1122"/>
      <c r="C9" s="302" t="s">
        <v>338</v>
      </c>
      <c r="D9" s="303">
        <v>3</v>
      </c>
      <c r="E9" s="304">
        <v>1</v>
      </c>
      <c r="F9" s="27"/>
      <c r="G9" s="1122"/>
      <c r="H9" s="305" t="s">
        <v>239</v>
      </c>
      <c r="I9" s="303">
        <v>9</v>
      </c>
      <c r="J9" s="304">
        <v>233</v>
      </c>
    </row>
    <row r="10" spans="2:10" ht="15.75" customHeight="1" x14ac:dyDescent="0.2">
      <c r="B10" s="1122"/>
      <c r="C10" s="302" t="s">
        <v>238</v>
      </c>
      <c r="D10" s="303">
        <v>1</v>
      </c>
      <c r="E10" s="304">
        <v>2</v>
      </c>
      <c r="G10" s="1122"/>
      <c r="H10" s="305" t="s">
        <v>248</v>
      </c>
      <c r="I10" s="303">
        <v>3</v>
      </c>
      <c r="J10" s="304"/>
    </row>
    <row r="11" spans="2:10" ht="15.75" customHeight="1" x14ac:dyDescent="0.2">
      <c r="B11" s="1122"/>
      <c r="C11" s="302" t="s">
        <v>372</v>
      </c>
      <c r="D11" s="303">
        <v>1</v>
      </c>
      <c r="E11" s="304">
        <v>2</v>
      </c>
      <c r="F11" s="27"/>
      <c r="G11" s="1122"/>
      <c r="H11" s="305" t="s">
        <v>240</v>
      </c>
      <c r="I11" s="303">
        <v>4</v>
      </c>
      <c r="J11" s="304">
        <v>72</v>
      </c>
    </row>
    <row r="12" spans="2:10" ht="15.75" customHeight="1" thickBot="1" x14ac:dyDescent="0.25">
      <c r="B12" s="1128"/>
      <c r="C12" s="310" t="s">
        <v>373</v>
      </c>
      <c r="D12" s="308">
        <v>1</v>
      </c>
      <c r="E12" s="311">
        <v>18</v>
      </c>
      <c r="F12" s="27"/>
      <c r="G12" s="1122"/>
      <c r="H12" s="305" t="s">
        <v>247</v>
      </c>
      <c r="I12" s="303">
        <v>2</v>
      </c>
      <c r="J12" s="304">
        <v>61</v>
      </c>
    </row>
    <row r="13" spans="2:10" ht="15.75" customHeight="1" x14ac:dyDescent="0.2">
      <c r="B13" s="1121" t="s">
        <v>108</v>
      </c>
      <c r="C13" s="296" t="s">
        <v>243</v>
      </c>
      <c r="D13" s="300">
        <v>6</v>
      </c>
      <c r="E13" s="301">
        <v>54</v>
      </c>
      <c r="F13" s="312"/>
      <c r="G13" s="1122"/>
      <c r="H13" s="305" t="s">
        <v>339</v>
      </c>
      <c r="I13" s="303">
        <v>1</v>
      </c>
      <c r="J13" s="304">
        <v>22</v>
      </c>
    </row>
    <row r="14" spans="2:10" ht="15.75" customHeight="1" x14ac:dyDescent="0.2">
      <c r="B14" s="1122"/>
      <c r="C14" s="302" t="s">
        <v>239</v>
      </c>
      <c r="D14" s="303">
        <v>3</v>
      </c>
      <c r="E14" s="304">
        <v>49</v>
      </c>
      <c r="F14" s="27"/>
      <c r="G14" s="1122"/>
      <c r="H14" s="305" t="s">
        <v>340</v>
      </c>
      <c r="I14" s="303">
        <v>1</v>
      </c>
      <c r="J14" s="304">
        <v>78</v>
      </c>
    </row>
    <row r="15" spans="2:10" ht="15.75" customHeight="1" x14ac:dyDescent="0.2">
      <c r="B15" s="1122"/>
      <c r="C15" s="302" t="s">
        <v>248</v>
      </c>
      <c r="D15" s="303">
        <v>3</v>
      </c>
      <c r="E15" s="304"/>
      <c r="F15" s="27"/>
      <c r="G15" s="1122"/>
      <c r="H15" s="20" t="s">
        <v>246</v>
      </c>
      <c r="I15" s="303">
        <v>2</v>
      </c>
      <c r="J15" s="304">
        <v>31</v>
      </c>
    </row>
    <row r="16" spans="2:10" ht="15.75" customHeight="1" thickBot="1" x14ac:dyDescent="0.25">
      <c r="B16" s="1122"/>
      <c r="C16" s="302" t="s">
        <v>341</v>
      </c>
      <c r="D16" s="303">
        <v>1</v>
      </c>
      <c r="E16" s="304">
        <v>5</v>
      </c>
      <c r="F16" s="27"/>
      <c r="G16" s="1122"/>
      <c r="H16" s="307" t="s">
        <v>238</v>
      </c>
      <c r="I16" s="308">
        <v>6</v>
      </c>
      <c r="J16" s="311">
        <v>10</v>
      </c>
    </row>
    <row r="17" spans="2:10" ht="15.75" customHeight="1" x14ac:dyDescent="0.2">
      <c r="B17" s="1122"/>
      <c r="C17" s="302" t="s">
        <v>247</v>
      </c>
      <c r="D17" s="303">
        <v>1</v>
      </c>
      <c r="E17" s="304">
        <v>36</v>
      </c>
      <c r="F17" s="27"/>
      <c r="G17" s="1123" t="s">
        <v>5</v>
      </c>
      <c r="H17" s="392" t="s">
        <v>243</v>
      </c>
      <c r="I17" s="300">
        <v>3</v>
      </c>
      <c r="J17" s="301"/>
    </row>
    <row r="18" spans="2:10" ht="15.75" customHeight="1" x14ac:dyDescent="0.2">
      <c r="B18" s="1122"/>
      <c r="C18" s="302" t="s">
        <v>244</v>
      </c>
      <c r="D18" s="313">
        <v>1</v>
      </c>
      <c r="E18" s="304">
        <v>5</v>
      </c>
      <c r="G18" s="1124"/>
      <c r="H18" s="393" t="s">
        <v>239</v>
      </c>
      <c r="I18" s="303">
        <v>2</v>
      </c>
      <c r="J18" s="304"/>
    </row>
    <row r="19" spans="2:10" ht="15.75" customHeight="1" thickBot="1" x14ac:dyDescent="0.25">
      <c r="B19" s="1122"/>
      <c r="C19" s="160" t="s">
        <v>342</v>
      </c>
      <c r="D19" s="314">
        <v>1</v>
      </c>
      <c r="E19" s="315">
        <v>8</v>
      </c>
      <c r="F19" s="27"/>
      <c r="G19" s="1125"/>
      <c r="H19" s="394" t="s">
        <v>343</v>
      </c>
      <c r="I19" s="308">
        <v>3</v>
      </c>
      <c r="J19" s="311"/>
    </row>
    <row r="20" spans="2:10" ht="15.75" customHeight="1" x14ac:dyDescent="0.2">
      <c r="B20" s="1122"/>
      <c r="C20" s="302" t="s">
        <v>344</v>
      </c>
      <c r="D20" s="316">
        <v>1</v>
      </c>
      <c r="E20" s="304"/>
      <c r="G20" s="395"/>
    </row>
    <row r="21" spans="2:10" ht="15.75" customHeight="1" thickBot="1" x14ac:dyDescent="0.25">
      <c r="B21" s="1128"/>
      <c r="C21" s="317" t="s">
        <v>242</v>
      </c>
      <c r="D21" s="308">
        <v>2</v>
      </c>
      <c r="E21" s="311">
        <v>9</v>
      </c>
      <c r="F21" s="312"/>
    </row>
    <row r="22" spans="2:10" ht="15.75" customHeight="1" x14ac:dyDescent="0.2">
      <c r="B22" s="1121" t="s">
        <v>345</v>
      </c>
      <c r="C22" s="296" t="s">
        <v>243</v>
      </c>
      <c r="D22" s="300">
        <v>13</v>
      </c>
      <c r="E22" s="301">
        <v>331</v>
      </c>
      <c r="G22" s="27"/>
      <c r="H22" s="27"/>
      <c r="I22" s="27"/>
      <c r="J22" s="27"/>
    </row>
    <row r="23" spans="2:10" ht="15.75" customHeight="1" x14ac:dyDescent="0.2">
      <c r="B23" s="1122"/>
      <c r="C23" s="160" t="s">
        <v>346</v>
      </c>
      <c r="D23" s="314">
        <v>1</v>
      </c>
      <c r="E23" s="318">
        <v>122</v>
      </c>
      <c r="H23" s="27"/>
      <c r="I23" s="27"/>
      <c r="J23" s="27"/>
    </row>
    <row r="24" spans="2:10" ht="15.75" customHeight="1" x14ac:dyDescent="0.2">
      <c r="B24" s="1122"/>
      <c r="C24" s="160" t="s">
        <v>248</v>
      </c>
      <c r="D24" s="314">
        <v>1</v>
      </c>
      <c r="E24" s="318">
        <v>122</v>
      </c>
      <c r="G24" s="27"/>
      <c r="H24" s="27"/>
      <c r="I24" s="27"/>
      <c r="J24" s="27"/>
    </row>
    <row r="25" spans="2:10" ht="15.75" customHeight="1" x14ac:dyDescent="0.2">
      <c r="B25" s="1122"/>
      <c r="C25" s="302" t="s">
        <v>239</v>
      </c>
      <c r="D25" s="303">
        <v>6</v>
      </c>
      <c r="E25" s="304">
        <v>181</v>
      </c>
      <c r="G25" s="27"/>
      <c r="H25" s="27"/>
      <c r="I25" s="27"/>
      <c r="J25" s="27"/>
    </row>
    <row r="26" spans="2:10" ht="15.75" customHeight="1" x14ac:dyDescent="0.2">
      <c r="B26" s="1122"/>
      <c r="C26" s="302" t="s">
        <v>347</v>
      </c>
      <c r="D26" s="303">
        <v>1</v>
      </c>
      <c r="E26" s="304">
        <v>7</v>
      </c>
      <c r="F26" s="27"/>
      <c r="G26" s="27"/>
      <c r="H26" s="27"/>
      <c r="I26" s="27"/>
      <c r="J26" s="27"/>
    </row>
    <row r="27" spans="2:10" ht="15.75" customHeight="1" x14ac:dyDescent="0.2">
      <c r="B27" s="1122"/>
      <c r="C27" s="302" t="s">
        <v>238</v>
      </c>
      <c r="D27" s="303">
        <v>5</v>
      </c>
      <c r="E27" s="304">
        <v>8</v>
      </c>
      <c r="F27" s="27"/>
      <c r="G27" s="27"/>
      <c r="H27" s="27"/>
      <c r="I27" s="27"/>
      <c r="J27" s="27"/>
    </row>
    <row r="28" spans="2:10" ht="15.75" customHeight="1" thickBot="1" x14ac:dyDescent="0.25">
      <c r="B28" s="1128"/>
      <c r="C28" s="319" t="s">
        <v>348</v>
      </c>
      <c r="D28" s="320">
        <v>1</v>
      </c>
      <c r="E28" s="321">
        <v>122</v>
      </c>
      <c r="F28" s="27"/>
      <c r="G28" s="27"/>
      <c r="H28" s="27"/>
      <c r="I28" s="27"/>
      <c r="J28" s="27"/>
    </row>
    <row r="29" spans="2:10" ht="15.75" customHeight="1" x14ac:dyDescent="0.2">
      <c r="B29" s="1114" t="s">
        <v>349</v>
      </c>
      <c r="C29" s="296" t="s">
        <v>350</v>
      </c>
      <c r="D29" s="300">
        <v>1</v>
      </c>
      <c r="E29" s="301"/>
      <c r="F29" s="27"/>
      <c r="G29" s="27"/>
      <c r="H29" s="27"/>
      <c r="I29" s="27"/>
      <c r="J29" s="27"/>
    </row>
    <row r="30" spans="2:10" ht="15.75" customHeight="1" x14ac:dyDescent="0.2">
      <c r="B30" s="1115"/>
      <c r="C30" s="302" t="s">
        <v>243</v>
      </c>
      <c r="D30" s="303">
        <v>4</v>
      </c>
      <c r="E30" s="304">
        <v>178</v>
      </c>
      <c r="F30" s="27"/>
      <c r="G30" s="27"/>
      <c r="H30" s="27"/>
      <c r="I30" s="27"/>
      <c r="J30" s="27"/>
    </row>
    <row r="31" spans="2:10" ht="15.75" customHeight="1" x14ac:dyDescent="0.2">
      <c r="B31" s="1115"/>
      <c r="C31" s="302" t="s">
        <v>239</v>
      </c>
      <c r="D31" s="303">
        <v>3</v>
      </c>
      <c r="E31" s="304">
        <v>178</v>
      </c>
      <c r="F31" s="27"/>
      <c r="G31" s="27"/>
      <c r="H31" s="27"/>
      <c r="I31" s="27"/>
      <c r="J31" s="27"/>
    </row>
    <row r="32" spans="2:10" ht="15.75" customHeight="1" x14ac:dyDescent="0.2">
      <c r="B32" s="1115"/>
      <c r="C32" s="302" t="s">
        <v>351</v>
      </c>
      <c r="D32" s="303">
        <v>1</v>
      </c>
      <c r="E32" s="304">
        <v>178</v>
      </c>
      <c r="F32" s="27"/>
      <c r="G32" s="27"/>
      <c r="H32" s="27"/>
      <c r="I32" s="27"/>
      <c r="J32" s="27"/>
    </row>
    <row r="33" spans="2:10" ht="15.75" customHeight="1" x14ac:dyDescent="0.2">
      <c r="B33" s="1115"/>
      <c r="C33" s="302" t="s">
        <v>352</v>
      </c>
      <c r="D33" s="303">
        <v>2</v>
      </c>
      <c r="E33" s="304">
        <v>178</v>
      </c>
      <c r="F33" s="27"/>
      <c r="G33" s="27"/>
      <c r="H33" s="27"/>
      <c r="I33" s="27"/>
      <c r="J33" s="27"/>
    </row>
    <row r="34" spans="2:10" ht="15.75" customHeight="1" x14ac:dyDescent="0.2">
      <c r="B34" s="1115"/>
      <c r="C34" s="302" t="s">
        <v>353</v>
      </c>
      <c r="D34" s="303">
        <v>1</v>
      </c>
      <c r="E34" s="304">
        <v>178</v>
      </c>
      <c r="F34" s="27"/>
      <c r="G34" s="27"/>
      <c r="H34" s="27"/>
      <c r="I34" s="27"/>
      <c r="J34" s="27"/>
    </row>
    <row r="35" spans="2:10" ht="15.75" customHeight="1" x14ac:dyDescent="0.2">
      <c r="B35" s="1115"/>
      <c r="C35" s="302" t="s">
        <v>354</v>
      </c>
      <c r="D35" s="303">
        <v>1</v>
      </c>
      <c r="E35" s="304">
        <v>178</v>
      </c>
      <c r="F35" s="27"/>
      <c r="G35" s="27"/>
      <c r="H35" s="27"/>
      <c r="I35" s="27"/>
      <c r="J35" s="27"/>
    </row>
    <row r="36" spans="2:10" ht="15.75" customHeight="1" x14ac:dyDescent="0.2">
      <c r="B36" s="1115"/>
      <c r="C36" s="302" t="s">
        <v>355</v>
      </c>
      <c r="D36" s="303">
        <v>2</v>
      </c>
      <c r="E36" s="304">
        <v>26</v>
      </c>
    </row>
    <row r="37" spans="2:10" ht="15.75" customHeight="1" x14ac:dyDescent="0.2">
      <c r="B37" s="1115"/>
      <c r="C37" s="302" t="s">
        <v>240</v>
      </c>
      <c r="D37" s="303">
        <v>1</v>
      </c>
      <c r="E37" s="304">
        <v>178</v>
      </c>
    </row>
    <row r="38" spans="2:10" ht="15.75" customHeight="1" x14ac:dyDescent="0.2">
      <c r="B38" s="1115"/>
      <c r="C38" s="302" t="s">
        <v>244</v>
      </c>
      <c r="D38" s="303">
        <v>2</v>
      </c>
      <c r="E38" s="304">
        <v>26</v>
      </c>
    </row>
    <row r="39" spans="2:10" ht="15.75" customHeight="1" x14ac:dyDescent="0.2">
      <c r="B39" s="1115"/>
      <c r="C39" s="302" t="s">
        <v>356</v>
      </c>
      <c r="D39" s="303">
        <v>2</v>
      </c>
      <c r="E39" s="304"/>
      <c r="F39" s="322"/>
    </row>
    <row r="40" spans="2:10" ht="15.75" customHeight="1" x14ac:dyDescent="0.2">
      <c r="B40" s="1115"/>
      <c r="C40" s="302" t="s">
        <v>238</v>
      </c>
      <c r="D40" s="303">
        <v>2</v>
      </c>
      <c r="E40" s="304"/>
    </row>
    <row r="41" spans="2:10" ht="15.75" customHeight="1" x14ac:dyDescent="0.2">
      <c r="B41" s="1115"/>
      <c r="C41" s="302" t="s">
        <v>242</v>
      </c>
      <c r="D41" s="303">
        <v>2</v>
      </c>
      <c r="E41" s="304">
        <v>249</v>
      </c>
    </row>
    <row r="42" spans="2:10" ht="15.75" customHeight="1" thickBot="1" x14ac:dyDescent="0.25">
      <c r="B42" s="1116"/>
      <c r="C42" s="317" t="s">
        <v>348</v>
      </c>
      <c r="D42" s="323">
        <v>3</v>
      </c>
      <c r="E42" s="324">
        <v>178</v>
      </c>
    </row>
    <row r="43" spans="2:10" ht="15.75" customHeight="1" x14ac:dyDescent="0.2"/>
    <row r="44" spans="2:10" ht="15.75" customHeight="1" x14ac:dyDescent="0.2"/>
    <row r="45" spans="2:10" ht="15.75" customHeight="1" x14ac:dyDescent="0.2"/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30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31.5" customHeight="1" x14ac:dyDescent="0.2"/>
  </sheetData>
  <mergeCells count="11">
    <mergeCell ref="H2:H3"/>
    <mergeCell ref="G4:G7"/>
    <mergeCell ref="B13:B21"/>
    <mergeCell ref="B4:B12"/>
    <mergeCell ref="B22:B28"/>
    <mergeCell ref="B29:B42"/>
    <mergeCell ref="B2:B3"/>
    <mergeCell ref="C2:C3"/>
    <mergeCell ref="G2:G3"/>
    <mergeCell ref="G8:G16"/>
    <mergeCell ref="G17:G19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74" firstPageNumber="61" fitToWidth="0" fitToHeight="0" pageOrder="overThenDown" orientation="portrait" useFirstPageNumber="1" r:id="rId1"/>
  <headerFooter scaleWithDoc="0">
    <oddFooter>&amp;C&amp;"ＭＳ ゴシック,標準"&amp;P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65"/>
  <sheetViews>
    <sheetView view="pageBreakPreview" zoomScale="85" zoomScaleNormal="75" zoomScaleSheetLayoutView="85" workbookViewId="0">
      <selection activeCell="B26" sqref="B26"/>
    </sheetView>
  </sheetViews>
  <sheetFormatPr defaultColWidth="8.83203125" defaultRowHeight="16.2" x14ac:dyDescent="0.2"/>
  <cols>
    <col min="1" max="1" width="8.83203125" style="6"/>
    <col min="2" max="2" width="5.1640625" style="6" customWidth="1"/>
    <col min="3" max="4" width="8.83203125" style="6"/>
    <col min="5" max="5" width="12.5" style="6" customWidth="1"/>
    <col min="6" max="16384" width="8.83203125" style="6"/>
  </cols>
  <sheetData>
    <row r="1" spans="1:111" s="138" customFormat="1" ht="30" customHeight="1" x14ac:dyDescent="0.2">
      <c r="B1" s="143" t="s">
        <v>2</v>
      </c>
      <c r="C1" s="145"/>
      <c r="D1" s="145"/>
      <c r="E1" s="145"/>
      <c r="F1" s="145"/>
      <c r="G1" s="145"/>
      <c r="H1" s="145"/>
      <c r="I1" s="145"/>
      <c r="J1" s="145"/>
      <c r="K1" s="145"/>
      <c r="L1" s="6"/>
    </row>
    <row r="2" spans="1:111" ht="32.25" customHeight="1" x14ac:dyDescent="0.2">
      <c r="B2" s="1133" t="s">
        <v>114</v>
      </c>
      <c r="C2" s="1136" t="s">
        <v>357</v>
      </c>
      <c r="D2" s="1136" t="s">
        <v>358</v>
      </c>
      <c r="E2" s="1139" t="s">
        <v>367</v>
      </c>
      <c r="F2" s="1140"/>
      <c r="G2" s="1140"/>
      <c r="H2" s="1140"/>
      <c r="I2" s="1140"/>
      <c r="J2" s="1141"/>
      <c r="K2" s="1142" t="s">
        <v>368</v>
      </c>
      <c r="L2" s="7"/>
    </row>
    <row r="3" spans="1:111" ht="32.25" customHeight="1" x14ac:dyDescent="0.2">
      <c r="B3" s="1135"/>
      <c r="C3" s="1137"/>
      <c r="D3" s="1137"/>
      <c r="E3" s="3" t="s">
        <v>359</v>
      </c>
      <c r="F3" s="1139" t="s">
        <v>6</v>
      </c>
      <c r="G3" s="1140"/>
      <c r="H3" s="1140"/>
      <c r="I3" s="1140"/>
      <c r="J3" s="1141"/>
      <c r="K3" s="1143"/>
    </row>
    <row r="4" spans="1:111" ht="32.25" customHeight="1" x14ac:dyDescent="0.2">
      <c r="B4" s="1134"/>
      <c r="C4" s="1138"/>
      <c r="D4" s="1138"/>
      <c r="E4" s="73" t="s">
        <v>181</v>
      </c>
      <c r="F4" s="325" t="s">
        <v>83</v>
      </c>
      <c r="G4" s="325" t="s">
        <v>84</v>
      </c>
      <c r="H4" s="325" t="s">
        <v>85</v>
      </c>
      <c r="I4" s="325" t="s">
        <v>86</v>
      </c>
      <c r="J4" s="325" t="s">
        <v>76</v>
      </c>
      <c r="K4" s="326" t="s">
        <v>98</v>
      </c>
      <c r="L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</row>
    <row r="5" spans="1:111" ht="30" customHeight="1" x14ac:dyDescent="0.2">
      <c r="A5" s="7"/>
      <c r="B5" s="1130" t="s">
        <v>99</v>
      </c>
      <c r="C5" s="327">
        <v>2</v>
      </c>
      <c r="D5" s="327">
        <v>2</v>
      </c>
      <c r="E5" s="327">
        <v>9.6999999999999993</v>
      </c>
      <c r="F5" s="327">
        <v>5.8</v>
      </c>
      <c r="G5" s="327">
        <v>3.9</v>
      </c>
      <c r="H5" s="327"/>
      <c r="I5" s="327"/>
      <c r="J5" s="327"/>
      <c r="K5" s="327">
        <v>12.4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111" ht="30" customHeight="1" x14ac:dyDescent="0.2">
      <c r="B6" s="1131"/>
      <c r="C6" s="328"/>
      <c r="D6" s="329"/>
      <c r="E6" s="330">
        <v>8.6999999999999993</v>
      </c>
      <c r="F6" s="331"/>
      <c r="G6" s="331"/>
      <c r="H6" s="331"/>
      <c r="I6" s="331"/>
      <c r="J6" s="331"/>
      <c r="K6" s="331"/>
      <c r="L6" s="7"/>
    </row>
    <row r="7" spans="1:111" ht="30" customHeight="1" x14ac:dyDescent="0.2">
      <c r="A7" s="7"/>
      <c r="B7" s="1130" t="s">
        <v>122</v>
      </c>
      <c r="C7" s="332">
        <v>7</v>
      </c>
      <c r="D7" s="332">
        <v>9</v>
      </c>
      <c r="E7" s="333">
        <v>8.8000000000000007</v>
      </c>
      <c r="F7" s="333">
        <v>4.5</v>
      </c>
      <c r="G7" s="333">
        <v>1.18</v>
      </c>
      <c r="H7" s="333">
        <v>1.4</v>
      </c>
      <c r="I7" s="333">
        <v>0.1</v>
      </c>
      <c r="J7" s="333">
        <v>2.7</v>
      </c>
      <c r="K7" s="333">
        <v>4.7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111" ht="30" customHeight="1" x14ac:dyDescent="0.2">
      <c r="B8" s="1131"/>
      <c r="C8" s="328"/>
      <c r="D8" s="329"/>
      <c r="E8" s="330"/>
      <c r="F8" s="331"/>
      <c r="G8" s="331"/>
      <c r="H8" s="331"/>
      <c r="I8" s="331"/>
      <c r="J8" s="331"/>
      <c r="K8" s="331"/>
    </row>
    <row r="9" spans="1:111" ht="30" customHeight="1" x14ac:dyDescent="0.2">
      <c r="A9" s="7"/>
      <c r="B9" s="1130" t="s">
        <v>112</v>
      </c>
      <c r="C9" s="332">
        <v>3</v>
      </c>
      <c r="D9" s="332">
        <v>3</v>
      </c>
      <c r="E9" s="332">
        <v>20</v>
      </c>
      <c r="F9" s="332">
        <v>8.1</v>
      </c>
      <c r="G9" s="332">
        <v>3.6</v>
      </c>
      <c r="H9" s="332">
        <v>1.2</v>
      </c>
      <c r="I9" s="332">
        <v>3</v>
      </c>
      <c r="J9" s="332">
        <v>4.0999999999999996</v>
      </c>
      <c r="K9" s="332">
        <v>20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111" ht="30" customHeight="1" x14ac:dyDescent="0.2">
      <c r="A10" s="7"/>
      <c r="B10" s="1132"/>
      <c r="C10" s="328"/>
      <c r="D10" s="329"/>
      <c r="E10" s="334">
        <v>19.100000000000001</v>
      </c>
      <c r="F10" s="331"/>
      <c r="G10" s="331"/>
      <c r="H10" s="331"/>
      <c r="I10" s="331"/>
      <c r="J10" s="331"/>
      <c r="K10" s="33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111" ht="30" customHeight="1" x14ac:dyDescent="0.2">
      <c r="B11" s="1130" t="s">
        <v>360</v>
      </c>
      <c r="C11" s="332">
        <v>4</v>
      </c>
      <c r="D11" s="332">
        <v>4</v>
      </c>
      <c r="E11" s="332">
        <v>6</v>
      </c>
      <c r="F11" s="332">
        <v>5</v>
      </c>
      <c r="G11" s="332"/>
      <c r="H11" s="332">
        <v>1</v>
      </c>
      <c r="I11" s="332"/>
      <c r="J11" s="332"/>
      <c r="K11" s="332">
        <v>5.8</v>
      </c>
    </row>
    <row r="12" spans="1:111" ht="30" customHeight="1" x14ac:dyDescent="0.2">
      <c r="B12" s="1132"/>
      <c r="C12" s="328"/>
      <c r="D12" s="329"/>
      <c r="E12" s="334">
        <v>6</v>
      </c>
      <c r="F12" s="335"/>
      <c r="G12" s="335"/>
      <c r="H12" s="335"/>
      <c r="I12" s="335"/>
      <c r="J12" s="335"/>
      <c r="K12" s="335"/>
      <c r="L12" s="7"/>
    </row>
    <row r="13" spans="1:111" ht="30" customHeight="1" x14ac:dyDescent="0.2">
      <c r="B13" s="1133" t="s">
        <v>361</v>
      </c>
      <c r="C13" s="332">
        <v>1</v>
      </c>
      <c r="D13" s="332">
        <v>4</v>
      </c>
      <c r="E13" s="336">
        <v>8.5</v>
      </c>
      <c r="F13" s="336">
        <v>0.5</v>
      </c>
      <c r="G13" s="336">
        <v>8</v>
      </c>
      <c r="H13" s="336"/>
      <c r="I13" s="336"/>
      <c r="J13" s="336"/>
      <c r="K13" s="336">
        <v>9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111" ht="30" customHeight="1" x14ac:dyDescent="0.2">
      <c r="B14" s="1134"/>
      <c r="C14" s="328"/>
      <c r="D14" s="329"/>
      <c r="E14" s="334">
        <v>8.5</v>
      </c>
      <c r="F14" s="335"/>
      <c r="G14" s="335"/>
      <c r="H14" s="335"/>
      <c r="I14" s="335"/>
      <c r="J14" s="335"/>
      <c r="K14" s="335"/>
    </row>
    <row r="15" spans="1:111" ht="30" customHeight="1" x14ac:dyDescent="0.2">
      <c r="B15" s="1133" t="s">
        <v>29</v>
      </c>
      <c r="C15" s="332">
        <v>1</v>
      </c>
      <c r="D15" s="332">
        <v>1</v>
      </c>
      <c r="E15" s="336">
        <v>0.5</v>
      </c>
      <c r="F15" s="336"/>
      <c r="G15" s="336">
        <v>0.5</v>
      </c>
      <c r="H15" s="336"/>
      <c r="I15" s="336"/>
      <c r="J15" s="336"/>
      <c r="K15" s="336">
        <v>0.5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111" ht="30" customHeight="1" x14ac:dyDescent="0.2">
      <c r="B16" s="1134"/>
      <c r="C16" s="337"/>
      <c r="D16" s="338"/>
      <c r="E16" s="338"/>
      <c r="F16" s="338"/>
      <c r="G16" s="338"/>
      <c r="H16" s="338"/>
      <c r="I16" s="338"/>
      <c r="J16" s="338"/>
      <c r="K16" s="338"/>
    </row>
    <row r="17" spans="1:30" ht="30" customHeight="1" x14ac:dyDescent="0.2">
      <c r="A17" s="7"/>
      <c r="B17" s="1129" t="s">
        <v>362</v>
      </c>
      <c r="C17" s="327"/>
      <c r="D17" s="327"/>
      <c r="E17" s="333"/>
      <c r="F17" s="333"/>
      <c r="G17" s="333"/>
      <c r="H17" s="333"/>
      <c r="I17" s="333"/>
      <c r="J17" s="333"/>
      <c r="K17" s="333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30" customHeight="1" x14ac:dyDescent="0.2">
      <c r="B18" s="1129"/>
      <c r="C18" s="329"/>
      <c r="D18" s="329"/>
      <c r="E18" s="339"/>
      <c r="F18" s="331"/>
      <c r="G18" s="331"/>
      <c r="H18" s="331"/>
      <c r="I18" s="331"/>
      <c r="J18" s="331"/>
      <c r="K18" s="340"/>
    </row>
    <row r="19" spans="1:30" ht="18.75" customHeight="1" x14ac:dyDescent="0.2">
      <c r="A19" s="2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18.75" customHeight="1" x14ac:dyDescent="0.2">
      <c r="A20" s="8"/>
    </row>
    <row r="21" spans="1:30" ht="18.75" customHeight="1" x14ac:dyDescent="0.2">
      <c r="A21" s="8"/>
    </row>
    <row r="22" spans="1:30" ht="18.75" customHeight="1" x14ac:dyDescent="0.2">
      <c r="A22" s="8"/>
    </row>
    <row r="23" spans="1:30" ht="18.75" customHeight="1" x14ac:dyDescent="0.2">
      <c r="A23" s="341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18.75" customHeight="1" x14ac:dyDescent="0.2">
      <c r="A24" s="8"/>
    </row>
    <row r="25" spans="1:30" ht="18.75" customHeight="1" x14ac:dyDescent="0.2">
      <c r="A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18.75" customHeight="1" x14ac:dyDescent="0.2"/>
    <row r="27" spans="1:30" ht="18.75" customHeight="1" x14ac:dyDescent="0.2"/>
    <row r="28" spans="1:30" ht="18.75" customHeight="1" x14ac:dyDescent="0.2"/>
    <row r="29" spans="1:30" ht="18.75" customHeight="1" x14ac:dyDescent="0.2"/>
    <row r="30" spans="1:30" ht="18.75" customHeight="1" x14ac:dyDescent="0.2"/>
    <row r="31" spans="1:30" ht="18.75" customHeight="1" x14ac:dyDescent="0.2">
      <c r="A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18.75" customHeight="1" x14ac:dyDescent="0.2"/>
    <row r="33" spans="1:30" ht="18.75" customHeight="1" x14ac:dyDescent="0.2">
      <c r="A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30.6" customHeight="1" x14ac:dyDescent="0.2"/>
    <row r="35" spans="1:30" ht="32.4" customHeight="1" x14ac:dyDescent="0.2">
      <c r="A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35.4" customHeight="1" x14ac:dyDescent="0.2"/>
    <row r="37" spans="1:30" ht="18.75" customHeight="1" x14ac:dyDescent="0.2">
      <c r="A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8.75" customHeight="1" x14ac:dyDescent="0.2"/>
    <row r="39" spans="1:30" ht="18.75" customHeight="1" x14ac:dyDescent="0.2"/>
    <row r="40" spans="1:30" ht="18.75" customHeight="1" x14ac:dyDescent="0.2"/>
    <row r="41" spans="1:30" ht="18.75" customHeight="1" x14ac:dyDescent="0.2">
      <c r="A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ht="18.75" customHeight="1" x14ac:dyDescent="0.2"/>
    <row r="43" spans="1:30" ht="24" customHeight="1" x14ac:dyDescent="0.2"/>
    <row r="44" spans="1:30" ht="24" customHeight="1" x14ac:dyDescent="0.2"/>
    <row r="45" spans="1:30" ht="24" customHeight="1" x14ac:dyDescent="0.2"/>
    <row r="46" spans="1:30" ht="27.75" customHeight="1" x14ac:dyDescent="0.2"/>
    <row r="47" spans="1:30" ht="18.75" customHeight="1" x14ac:dyDescent="0.2">
      <c r="A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18.75" customHeight="1" x14ac:dyDescent="0.2"/>
    <row r="49" spans="1:111" ht="18.75" customHeight="1" x14ac:dyDescent="0.2">
      <c r="A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111" ht="33.6" customHeight="1" x14ac:dyDescent="0.2"/>
    <row r="51" spans="1:111" ht="18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111" ht="36" customHeight="1" x14ac:dyDescent="0.2"/>
    <row r="53" spans="1:111" ht="18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</row>
    <row r="54" spans="1:111" ht="18.75" customHeight="1" x14ac:dyDescent="0.2">
      <c r="A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</row>
    <row r="55" spans="1:111" ht="37.5" customHeight="1" x14ac:dyDescent="0.2">
      <c r="A55"/>
      <c r="B55" s="7"/>
      <c r="C55" s="7"/>
      <c r="D55" s="7"/>
      <c r="E55" s="7"/>
      <c r="F55" s="7"/>
      <c r="G55" s="7"/>
      <c r="H55" s="7"/>
      <c r="I55" s="7"/>
      <c r="J55" s="7"/>
      <c r="K55" s="7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</row>
    <row r="56" spans="1:111" ht="18.75" customHeight="1" x14ac:dyDescent="0.2">
      <c r="A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</row>
    <row r="57" spans="1:111" ht="18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111" ht="18.75" customHeight="1" x14ac:dyDescent="0.2">
      <c r="B58"/>
      <c r="C58"/>
      <c r="D58"/>
      <c r="E58"/>
      <c r="F58"/>
      <c r="G58"/>
      <c r="H58"/>
      <c r="I58"/>
      <c r="J58"/>
      <c r="K58"/>
    </row>
    <row r="59" spans="1:111" ht="18.75" customHeight="1" x14ac:dyDescent="0.2">
      <c r="B59"/>
      <c r="C59"/>
      <c r="D59"/>
      <c r="E59"/>
      <c r="F59"/>
      <c r="G59"/>
      <c r="H59"/>
      <c r="I59"/>
      <c r="J59"/>
      <c r="K59"/>
    </row>
    <row r="60" spans="1:111" ht="18.75" customHeight="1" x14ac:dyDescent="0.2">
      <c r="B60"/>
      <c r="C60"/>
      <c r="D60"/>
      <c r="E60"/>
      <c r="F60"/>
      <c r="G60"/>
      <c r="H60"/>
      <c r="I60"/>
      <c r="J60"/>
      <c r="K60"/>
    </row>
    <row r="61" spans="1:111" ht="18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111" ht="18.75" customHeight="1" x14ac:dyDescent="0.2"/>
    <row r="65" spans="2:11" x14ac:dyDescent="0.2">
      <c r="B65" s="7"/>
      <c r="C65" s="7"/>
      <c r="D65" s="7"/>
      <c r="E65" s="7"/>
      <c r="F65" s="7"/>
      <c r="G65" s="7"/>
      <c r="H65" s="7"/>
      <c r="I65" s="7"/>
      <c r="J65" s="7"/>
      <c r="K65" s="7"/>
    </row>
  </sheetData>
  <mergeCells count="13">
    <mergeCell ref="B2:B4"/>
    <mergeCell ref="C2:C4"/>
    <mergeCell ref="D2:D4"/>
    <mergeCell ref="E2:J2"/>
    <mergeCell ref="K2:K3"/>
    <mergeCell ref="F3:J3"/>
    <mergeCell ref="B17:B18"/>
    <mergeCell ref="B5:B6"/>
    <mergeCell ref="B7:B8"/>
    <mergeCell ref="B9:B10"/>
    <mergeCell ref="B11:B12"/>
    <mergeCell ref="B13:B14"/>
    <mergeCell ref="B15:B16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82" firstPageNumber="62" pageOrder="overThenDown" orientation="portrait" useFirstPageNumber="1" r:id="rId1"/>
  <headerFooter scaleWithDoc="0">
    <oddFooter>&amp;C&amp;"ＭＳ ゴシック,標準"&amp;P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37"/>
  <sheetViews>
    <sheetView tabSelected="1" view="pageBreakPreview" zoomScaleNormal="75" zoomScaleSheetLayoutView="100" workbookViewId="0">
      <pane xSplit="1" ySplit="4" topLeftCell="K5" activePane="bottomRight" state="frozen"/>
      <selection activeCell="B26" sqref="B26"/>
      <selection pane="topRight" activeCell="B26" sqref="B26"/>
      <selection pane="bottomLeft" activeCell="B26" sqref="B26"/>
      <selection pane="bottomRight" activeCell="P7" sqref="O7:P10"/>
    </sheetView>
  </sheetViews>
  <sheetFormatPr defaultColWidth="8.83203125" defaultRowHeight="16.2" x14ac:dyDescent="0.2"/>
  <cols>
    <col min="1" max="1" width="3.1640625" style="6" customWidth="1"/>
    <col min="2" max="2" width="14.6640625" style="5" customWidth="1"/>
    <col min="3" max="11" width="11.58203125" style="6" customWidth="1"/>
    <col min="12" max="16384" width="8.83203125" style="6"/>
  </cols>
  <sheetData>
    <row r="1" spans="1:120" s="138" customFormat="1" ht="30" customHeight="1" thickBot="1" x14ac:dyDescent="0.25">
      <c r="A1" s="143" t="s">
        <v>3</v>
      </c>
      <c r="B1" s="144"/>
      <c r="C1" s="145"/>
      <c r="D1" s="145"/>
      <c r="E1" s="145"/>
      <c r="F1" s="145"/>
      <c r="G1" s="145"/>
      <c r="H1" s="145"/>
      <c r="I1" s="145"/>
      <c r="J1" s="145"/>
    </row>
    <row r="2" spans="1:120" ht="27" customHeight="1" x14ac:dyDescent="0.2">
      <c r="A2" s="1153" t="s">
        <v>114</v>
      </c>
      <c r="B2" s="1155" t="s">
        <v>80</v>
      </c>
      <c r="C2" s="1155" t="s">
        <v>93</v>
      </c>
      <c r="D2" s="1159" t="s">
        <v>92</v>
      </c>
      <c r="E2" s="1165" t="s">
        <v>0</v>
      </c>
      <c r="F2" s="62"/>
      <c r="G2" s="1165" t="s">
        <v>26</v>
      </c>
      <c r="H2" s="166"/>
      <c r="I2" s="1159" t="s">
        <v>94</v>
      </c>
      <c r="J2" s="1161" t="s">
        <v>167</v>
      </c>
      <c r="K2" s="1163" t="s">
        <v>76</v>
      </c>
    </row>
    <row r="3" spans="1:120" ht="57" customHeight="1" x14ac:dyDescent="0.2">
      <c r="A3" s="1154"/>
      <c r="B3" s="1156"/>
      <c r="C3" s="1157"/>
      <c r="D3" s="1160"/>
      <c r="E3" s="1166"/>
      <c r="F3" s="167" t="s">
        <v>182</v>
      </c>
      <c r="G3" s="1160"/>
      <c r="H3" s="344" t="s">
        <v>183</v>
      </c>
      <c r="I3" s="1160"/>
      <c r="J3" s="1162"/>
      <c r="K3" s="1164"/>
    </row>
    <row r="4" spans="1:120" ht="31.5" customHeight="1" thickBot="1" x14ac:dyDescent="0.25">
      <c r="A4" s="1154"/>
      <c r="B4" s="1157"/>
      <c r="C4" s="61" t="s">
        <v>95</v>
      </c>
      <c r="D4" s="61" t="s">
        <v>95</v>
      </c>
      <c r="E4" s="63" t="s">
        <v>95</v>
      </c>
      <c r="F4" s="63" t="s">
        <v>95</v>
      </c>
      <c r="G4" s="61" t="s">
        <v>95</v>
      </c>
      <c r="H4" s="64"/>
      <c r="I4" s="64" t="s">
        <v>95</v>
      </c>
      <c r="J4" s="61" t="s">
        <v>95</v>
      </c>
      <c r="K4" s="65" t="s">
        <v>95</v>
      </c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</row>
    <row r="5" spans="1:120" ht="31.5" customHeight="1" x14ac:dyDescent="0.2">
      <c r="A5" s="1151" t="s">
        <v>97</v>
      </c>
      <c r="B5" s="98" t="s">
        <v>322</v>
      </c>
      <c r="C5" s="352">
        <f t="shared" ref="C5:J5" si="0">SUMIF($B$7:$B$34,"令和元年実績",C7:C34)</f>
        <v>0</v>
      </c>
      <c r="D5" s="352">
        <f t="shared" si="0"/>
        <v>0</v>
      </c>
      <c r="E5" s="352">
        <f>SUMIF($B$7:$B$34,"令和元年実績",E7:E34)</f>
        <v>60.900000000000006</v>
      </c>
      <c r="F5" s="352">
        <f>SUMIF($B$7:$B$34,"令和元年実績",F7:F34)</f>
        <v>49.7</v>
      </c>
      <c r="G5" s="352">
        <f t="shared" si="0"/>
        <v>19</v>
      </c>
      <c r="H5" s="352">
        <f t="shared" si="0"/>
        <v>0</v>
      </c>
      <c r="I5" s="352">
        <f t="shared" si="0"/>
        <v>0</v>
      </c>
      <c r="J5" s="352">
        <f t="shared" si="0"/>
        <v>45.3</v>
      </c>
      <c r="K5" s="353">
        <f>SUMIF($B$7:$B$34,"令和元年実績",K7:K34)</f>
        <v>0</v>
      </c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</row>
    <row r="6" spans="1:120" ht="31.5" customHeight="1" thickBot="1" x14ac:dyDescent="0.25">
      <c r="A6" s="1152"/>
      <c r="B6" s="82" t="s">
        <v>323</v>
      </c>
      <c r="C6" s="358">
        <f t="shared" ref="C6:K6" si="1">SUMIF($B$7:$B$34,"令和２年見込",C7:C34)</f>
        <v>0</v>
      </c>
      <c r="D6" s="358">
        <f t="shared" si="1"/>
        <v>0</v>
      </c>
      <c r="E6" s="358">
        <f>SUMIF($B$7:$B$34,"令和２年見込",E7:E34)</f>
        <v>62.2</v>
      </c>
      <c r="F6" s="358">
        <f t="shared" si="1"/>
        <v>50.8</v>
      </c>
      <c r="G6" s="358">
        <f t="shared" si="1"/>
        <v>19.3</v>
      </c>
      <c r="H6" s="358">
        <f t="shared" si="1"/>
        <v>0</v>
      </c>
      <c r="I6" s="358">
        <f t="shared" si="1"/>
        <v>0</v>
      </c>
      <c r="J6" s="358">
        <f t="shared" si="1"/>
        <v>32.700000000000003</v>
      </c>
      <c r="K6" s="354">
        <f t="shared" si="1"/>
        <v>0</v>
      </c>
      <c r="L6" s="240"/>
      <c r="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</row>
    <row r="7" spans="1:120" ht="36" customHeight="1" x14ac:dyDescent="0.2">
      <c r="A7" s="1158" t="s">
        <v>99</v>
      </c>
      <c r="B7" s="228" t="s">
        <v>322</v>
      </c>
      <c r="C7" s="112"/>
      <c r="D7" s="113"/>
      <c r="E7" s="236">
        <v>9</v>
      </c>
      <c r="F7" s="236">
        <v>9</v>
      </c>
      <c r="G7" s="113"/>
      <c r="H7" s="113"/>
      <c r="I7" s="113"/>
      <c r="J7" s="113"/>
      <c r="K7" s="355"/>
      <c r="L7" s="241"/>
      <c r="M7" s="23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120" ht="36" customHeight="1" x14ac:dyDescent="0.2">
      <c r="A8" s="1145"/>
      <c r="B8" s="99" t="s">
        <v>323</v>
      </c>
      <c r="C8" s="114"/>
      <c r="D8" s="115"/>
      <c r="E8" s="115">
        <v>9</v>
      </c>
      <c r="F8" s="115">
        <v>9</v>
      </c>
      <c r="G8" s="115"/>
      <c r="H8" s="115"/>
      <c r="I8" s="115"/>
      <c r="J8" s="115"/>
      <c r="K8" s="116"/>
      <c r="L8" s="241"/>
      <c r="M8" s="239"/>
    </row>
    <row r="9" spans="1:120" ht="36" customHeight="1" x14ac:dyDescent="0.2">
      <c r="A9" s="1144" t="s">
        <v>106</v>
      </c>
      <c r="B9" s="99" t="s">
        <v>322</v>
      </c>
      <c r="C9" s="114"/>
      <c r="D9" s="115"/>
      <c r="E9" s="115"/>
      <c r="F9" s="115"/>
      <c r="G9" s="115"/>
      <c r="H9" s="115"/>
      <c r="I9" s="115"/>
      <c r="J9" s="115"/>
      <c r="K9" s="116"/>
      <c r="L9" s="240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</row>
    <row r="10" spans="1:120" ht="36" customHeight="1" x14ac:dyDescent="0.2">
      <c r="A10" s="1145"/>
      <c r="B10" s="99" t="s">
        <v>323</v>
      </c>
      <c r="C10" s="114"/>
      <c r="D10" s="115"/>
      <c r="E10" s="115"/>
      <c r="F10" s="115"/>
      <c r="G10" s="115"/>
      <c r="H10" s="115"/>
      <c r="I10" s="115"/>
      <c r="J10" s="115"/>
      <c r="K10" s="116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</row>
    <row r="11" spans="1:120" ht="36" customHeight="1" x14ac:dyDescent="0.2">
      <c r="A11" s="1144" t="s">
        <v>107</v>
      </c>
      <c r="B11" s="99" t="s">
        <v>322</v>
      </c>
      <c r="C11" s="114"/>
      <c r="D11" s="115"/>
      <c r="E11" s="115"/>
      <c r="F11" s="115"/>
      <c r="G11" s="115"/>
      <c r="H11" s="115"/>
      <c r="I11" s="115"/>
      <c r="J11" s="115"/>
      <c r="K11" s="1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120" ht="36" customHeight="1" thickBot="1" x14ac:dyDescent="0.25">
      <c r="A12" s="1145"/>
      <c r="B12" s="99" t="s">
        <v>323</v>
      </c>
      <c r="C12" s="114"/>
      <c r="D12" s="115"/>
      <c r="E12" s="115"/>
      <c r="F12" s="115"/>
      <c r="G12" s="115"/>
      <c r="H12" s="115"/>
      <c r="I12" s="115"/>
      <c r="J12" s="115"/>
      <c r="K12" s="116"/>
    </row>
    <row r="13" spans="1:120" s="130" customFormat="1" ht="36" customHeight="1" x14ac:dyDescent="0.2">
      <c r="A13" s="1144" t="s">
        <v>108</v>
      </c>
      <c r="B13" s="99" t="s">
        <v>322</v>
      </c>
      <c r="C13" s="101"/>
      <c r="D13" s="101"/>
      <c r="E13" s="101"/>
      <c r="F13" s="101"/>
      <c r="G13" s="101"/>
      <c r="H13" s="101"/>
      <c r="I13" s="101"/>
      <c r="J13" s="113">
        <v>20.399999999999999</v>
      </c>
      <c r="K13" s="181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</row>
    <row r="14" spans="1:120" s="130" customFormat="1" ht="36" customHeight="1" thickBot="1" x14ac:dyDescent="0.25">
      <c r="A14" s="1144"/>
      <c r="B14" s="99" t="s">
        <v>323</v>
      </c>
      <c r="C14" s="229"/>
      <c r="D14" s="229"/>
      <c r="E14" s="229"/>
      <c r="F14" s="229"/>
      <c r="G14" s="229"/>
      <c r="H14" s="229"/>
      <c r="I14" s="229"/>
      <c r="J14" s="113">
        <v>20.399999999999999</v>
      </c>
      <c r="K14" s="356"/>
    </row>
    <row r="15" spans="1:120" ht="36" customHeight="1" x14ac:dyDescent="0.2">
      <c r="A15" s="1144" t="s">
        <v>109</v>
      </c>
      <c r="B15" s="99" t="s">
        <v>322</v>
      </c>
      <c r="C15" s="114"/>
      <c r="D15" s="115"/>
      <c r="E15" s="115"/>
      <c r="F15" s="115"/>
      <c r="G15" s="115"/>
      <c r="H15" s="115"/>
      <c r="I15" s="115"/>
      <c r="J15" s="115"/>
      <c r="K15" s="11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120" ht="36" customHeight="1" x14ac:dyDescent="0.2">
      <c r="A16" s="1145"/>
      <c r="B16" s="99" t="s">
        <v>323</v>
      </c>
      <c r="C16" s="114"/>
      <c r="D16" s="115"/>
      <c r="E16" s="115"/>
      <c r="F16" s="115"/>
      <c r="G16" s="115"/>
      <c r="H16" s="115"/>
      <c r="I16" s="115"/>
      <c r="J16" s="115"/>
      <c r="K16" s="116"/>
    </row>
    <row r="17" spans="1:39" ht="36" customHeight="1" x14ac:dyDescent="0.2">
      <c r="A17" s="1148" t="s">
        <v>110</v>
      </c>
      <c r="B17" s="99" t="s">
        <v>322</v>
      </c>
      <c r="C17" s="114"/>
      <c r="D17" s="115"/>
      <c r="E17" s="115">
        <v>4.8</v>
      </c>
      <c r="F17" s="115"/>
      <c r="G17" s="115"/>
      <c r="H17" s="115"/>
      <c r="I17" s="115"/>
      <c r="J17" s="237"/>
      <c r="K17" s="11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36" customHeight="1" x14ac:dyDescent="0.2">
      <c r="A18" s="1149"/>
      <c r="B18" s="99" t="s">
        <v>323</v>
      </c>
      <c r="C18" s="114"/>
      <c r="D18" s="115"/>
      <c r="E18" s="115">
        <v>5</v>
      </c>
      <c r="F18" s="115"/>
      <c r="G18" s="115"/>
      <c r="H18" s="115"/>
      <c r="I18" s="115"/>
      <c r="J18" s="237"/>
      <c r="K18" s="116"/>
    </row>
    <row r="19" spans="1:39" ht="36" customHeight="1" x14ac:dyDescent="0.2">
      <c r="A19" s="1144" t="s">
        <v>111</v>
      </c>
      <c r="B19" s="99" t="s">
        <v>322</v>
      </c>
      <c r="C19" s="114"/>
      <c r="D19" s="115"/>
      <c r="E19" s="115">
        <v>6.4</v>
      </c>
      <c r="F19" s="115"/>
      <c r="G19" s="115"/>
      <c r="H19" s="115"/>
      <c r="I19" s="115"/>
      <c r="J19" s="115"/>
      <c r="K19" s="11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ht="36" customHeight="1" x14ac:dyDescent="0.2">
      <c r="A20" s="1145"/>
      <c r="B20" s="99" t="s">
        <v>323</v>
      </c>
      <c r="C20" s="114"/>
      <c r="D20" s="115"/>
      <c r="E20" s="115">
        <v>6.4</v>
      </c>
      <c r="F20" s="115"/>
      <c r="G20" s="115">
        <v>0.3</v>
      </c>
      <c r="H20" s="115"/>
      <c r="I20" s="115"/>
      <c r="J20" s="115"/>
      <c r="K20" s="116"/>
    </row>
    <row r="21" spans="1:39" ht="36" customHeight="1" x14ac:dyDescent="0.2">
      <c r="A21" s="1144" t="s">
        <v>113</v>
      </c>
      <c r="B21" s="99" t="s">
        <v>322</v>
      </c>
      <c r="C21" s="156"/>
      <c r="D21" s="156"/>
      <c r="E21" s="156"/>
      <c r="F21" s="156"/>
      <c r="G21" s="156"/>
      <c r="H21" s="156"/>
      <c r="I21" s="157"/>
      <c r="J21" s="157"/>
      <c r="K21" s="15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ht="36" customHeight="1" x14ac:dyDescent="0.2">
      <c r="A22" s="1145"/>
      <c r="B22" s="99" t="s">
        <v>323</v>
      </c>
      <c r="C22" s="227"/>
      <c r="D22" s="156"/>
      <c r="E22" s="156"/>
      <c r="F22" s="156"/>
      <c r="G22" s="156"/>
      <c r="H22" s="156"/>
      <c r="I22" s="157"/>
      <c r="J22" s="157"/>
      <c r="K22" s="158"/>
    </row>
    <row r="23" spans="1:39" ht="36" customHeight="1" x14ac:dyDescent="0.2">
      <c r="A23" s="1150" t="s">
        <v>168</v>
      </c>
      <c r="B23" s="99" t="s">
        <v>322</v>
      </c>
      <c r="C23" s="114"/>
      <c r="D23" s="115"/>
      <c r="E23" s="115"/>
      <c r="F23" s="115"/>
      <c r="G23" s="115"/>
      <c r="H23" s="115"/>
      <c r="I23" s="115"/>
      <c r="J23" s="115"/>
      <c r="K23" s="11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ht="36" customHeight="1" x14ac:dyDescent="0.2">
      <c r="A24" s="1150"/>
      <c r="B24" s="99" t="s">
        <v>323</v>
      </c>
      <c r="C24" s="114"/>
      <c r="D24" s="115"/>
      <c r="E24" s="115"/>
      <c r="F24" s="115"/>
      <c r="G24" s="115"/>
      <c r="H24" s="115"/>
      <c r="I24" s="115"/>
      <c r="J24" s="115"/>
      <c r="K24" s="116"/>
    </row>
    <row r="25" spans="1:39" ht="36" customHeight="1" x14ac:dyDescent="0.2">
      <c r="A25" s="1146" t="s">
        <v>169</v>
      </c>
      <c r="B25" s="99" t="s">
        <v>322</v>
      </c>
      <c r="C25" s="114"/>
      <c r="D25" s="114"/>
      <c r="E25" s="114"/>
      <c r="F25" s="114"/>
      <c r="G25" s="114"/>
      <c r="H25" s="114"/>
      <c r="I25" s="114"/>
      <c r="J25" s="114"/>
      <c r="K25" s="11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ht="36" customHeight="1" x14ac:dyDescent="0.2">
      <c r="A26" s="1146"/>
      <c r="B26" s="99" t="s">
        <v>323</v>
      </c>
      <c r="C26" s="114"/>
      <c r="D26" s="114"/>
      <c r="E26" s="114"/>
      <c r="F26" s="114"/>
      <c r="G26" s="114"/>
      <c r="H26" s="114"/>
      <c r="I26" s="114"/>
      <c r="J26" s="114"/>
      <c r="K26" s="117"/>
    </row>
    <row r="27" spans="1:39" ht="36" customHeight="1" x14ac:dyDescent="0.2">
      <c r="A27" s="1144" t="s">
        <v>4</v>
      </c>
      <c r="B27" s="99" t="s">
        <v>322</v>
      </c>
      <c r="C27" s="114"/>
      <c r="D27" s="114"/>
      <c r="E27" s="114"/>
      <c r="F27" s="114"/>
      <c r="G27" s="114"/>
      <c r="H27" s="114"/>
      <c r="I27" s="114"/>
      <c r="J27" s="114"/>
      <c r="K27" s="11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ht="36" customHeight="1" x14ac:dyDescent="0.2">
      <c r="A28" s="1145"/>
      <c r="B28" s="99" t="s">
        <v>323</v>
      </c>
      <c r="C28" s="114"/>
      <c r="D28" s="114"/>
      <c r="E28" s="114"/>
      <c r="F28" s="114"/>
      <c r="G28" s="114"/>
      <c r="H28" s="114"/>
      <c r="I28" s="114"/>
      <c r="J28" s="114"/>
      <c r="K28" s="117"/>
    </row>
    <row r="29" spans="1:39" ht="36" customHeight="1" x14ac:dyDescent="0.2">
      <c r="A29" s="1144" t="s">
        <v>170</v>
      </c>
      <c r="B29" s="99" t="s">
        <v>322</v>
      </c>
      <c r="C29" s="114"/>
      <c r="D29" s="114"/>
      <c r="E29" s="114">
        <v>25</v>
      </c>
      <c r="F29" s="114">
        <v>25</v>
      </c>
      <c r="G29" s="114">
        <v>19</v>
      </c>
      <c r="H29" s="114"/>
      <c r="I29" s="114"/>
      <c r="J29" s="114">
        <v>24.9</v>
      </c>
      <c r="K29" s="11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36" customHeight="1" x14ac:dyDescent="0.2">
      <c r="A30" s="1145"/>
      <c r="B30" s="99" t="s">
        <v>323</v>
      </c>
      <c r="C30" s="114"/>
      <c r="D30" s="114"/>
      <c r="E30" s="114">
        <v>25</v>
      </c>
      <c r="F30" s="114">
        <v>25</v>
      </c>
      <c r="G30" s="114">
        <v>19</v>
      </c>
      <c r="H30" s="114"/>
      <c r="I30" s="114"/>
      <c r="J30" s="114">
        <v>12.3</v>
      </c>
      <c r="K30" s="117"/>
    </row>
    <row r="31" spans="1:39" ht="36" customHeight="1" x14ac:dyDescent="0.2">
      <c r="A31" s="1144" t="s">
        <v>30</v>
      </c>
      <c r="B31" s="99" t="s">
        <v>322</v>
      </c>
      <c r="C31" s="114"/>
      <c r="D31" s="115"/>
      <c r="E31" s="115"/>
      <c r="F31" s="115"/>
      <c r="G31" s="115"/>
      <c r="H31" s="115"/>
      <c r="I31" s="115"/>
      <c r="J31" s="115"/>
      <c r="K31" s="11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ht="36" customHeight="1" x14ac:dyDescent="0.2">
      <c r="A32" s="1145"/>
      <c r="B32" s="99" t="s">
        <v>323</v>
      </c>
      <c r="C32" s="114"/>
      <c r="D32" s="115"/>
      <c r="E32" s="115"/>
      <c r="F32" s="115"/>
      <c r="G32" s="115"/>
      <c r="H32" s="115"/>
      <c r="I32" s="115"/>
      <c r="J32" s="115"/>
      <c r="K32" s="116"/>
    </row>
    <row r="33" spans="1:39" ht="36" customHeight="1" x14ac:dyDescent="0.2">
      <c r="A33" s="1146" t="s">
        <v>5</v>
      </c>
      <c r="B33" s="99" t="s">
        <v>322</v>
      </c>
      <c r="C33" s="114"/>
      <c r="D33" s="115"/>
      <c r="E33" s="150">
        <v>15.7</v>
      </c>
      <c r="F33" s="150">
        <v>15.7</v>
      </c>
      <c r="G33" s="115"/>
      <c r="H33" s="115"/>
      <c r="I33" s="115"/>
      <c r="J33" s="115"/>
      <c r="K33" s="11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ht="36" customHeight="1" thickBot="1" x14ac:dyDescent="0.25">
      <c r="A34" s="1147"/>
      <c r="B34" s="82" t="s">
        <v>323</v>
      </c>
      <c r="C34" s="230"/>
      <c r="D34" s="231"/>
      <c r="E34" s="232">
        <v>16.8</v>
      </c>
      <c r="F34" s="232">
        <v>16.8</v>
      </c>
      <c r="G34" s="231"/>
      <c r="H34" s="231"/>
      <c r="I34" s="231"/>
      <c r="J34" s="231"/>
      <c r="K34" s="357"/>
    </row>
    <row r="35" spans="1:39" x14ac:dyDescent="0.2">
      <c r="A35" s="27" t="s">
        <v>179</v>
      </c>
    </row>
    <row r="36" spans="1:39" x14ac:dyDescent="0.2">
      <c r="A36" s="27" t="s">
        <v>180</v>
      </c>
    </row>
    <row r="37" spans="1:39" x14ac:dyDescent="0.2">
      <c r="A37" s="27" t="s">
        <v>184</v>
      </c>
    </row>
  </sheetData>
  <mergeCells count="24">
    <mergeCell ref="K2:K3"/>
    <mergeCell ref="C2:C3"/>
    <mergeCell ref="D2:D3"/>
    <mergeCell ref="E2:E3"/>
    <mergeCell ref="G2:G3"/>
    <mergeCell ref="B2:B4"/>
    <mergeCell ref="A7:A8"/>
    <mergeCell ref="A9:A10"/>
    <mergeCell ref="I2:I3"/>
    <mergeCell ref="J2:J3"/>
    <mergeCell ref="A11:A12"/>
    <mergeCell ref="A13:A14"/>
    <mergeCell ref="A5:A6"/>
    <mergeCell ref="A15:A16"/>
    <mergeCell ref="A2:A4"/>
    <mergeCell ref="A29:A30"/>
    <mergeCell ref="A31:A32"/>
    <mergeCell ref="A33:A34"/>
    <mergeCell ref="A17:A18"/>
    <mergeCell ref="A19:A20"/>
    <mergeCell ref="A21:A22"/>
    <mergeCell ref="A27:A28"/>
    <mergeCell ref="A23:A24"/>
    <mergeCell ref="A25:A26"/>
  </mergeCells>
  <phoneticPr fontId="9"/>
  <printOptions horizontalCentered="1"/>
  <pageMargins left="0.59055118110236227" right="0.59055118110236227" top="0.59055118110236227" bottom="0.39370078740157483" header="0.31496062992125984" footer="0.51181102362204722"/>
  <pageSetup paperSize="9" scale="58" firstPageNumber="63" orientation="portrait" useFirstPageNumber="1" r:id="rId1"/>
  <headerFooter scaleWithDoc="0">
    <oddFooter>&amp;C&amp;"ＭＳ ゴシック,標準"&amp;P</oddFooter>
  </headerFooter>
  <rowBreaks count="1" manualBreakCount="1">
    <brk id="25" max="12" man="1"/>
  </rowBreaks>
  <colBreaks count="1" manualBreakCount="1">
    <brk id="1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Ⅱ大豆の部</vt:lpstr>
      <vt:lpstr>大豆生産①</vt:lpstr>
      <vt:lpstr>栽培管理状況②（１）</vt:lpstr>
      <vt:lpstr>栽培管理状況②（２）</vt:lpstr>
      <vt:lpstr>大豆の検査結果③</vt:lpstr>
      <vt:lpstr>排水対策④</vt:lpstr>
      <vt:lpstr>大豆団地状況⑤</vt:lpstr>
      <vt:lpstr>乾燥調製施設等設置状況⑥</vt:lpstr>
      <vt:lpstr>地産地消・県外流通状況⑦</vt:lpstr>
      <vt:lpstr>新技術導入状況⑧</vt:lpstr>
      <vt:lpstr>Ⅱ大豆の部!Print_Area</vt:lpstr>
      <vt:lpstr>乾燥調製施設等設置状況⑥!Print_Area</vt:lpstr>
      <vt:lpstr>'栽培管理状況②（１）'!Print_Area</vt:lpstr>
      <vt:lpstr>'栽培管理状況②（２）'!Print_Area</vt:lpstr>
      <vt:lpstr>新技術導入状況⑧!Print_Area</vt:lpstr>
      <vt:lpstr>大豆の検査結果③!Print_Area</vt:lpstr>
      <vt:lpstr>大豆生産①!Print_Area</vt:lpstr>
      <vt:lpstr>大豆団地状況⑤!Print_Area</vt:lpstr>
      <vt:lpstr>地産地消・県外流通状況⑦!Print_Area</vt:lpstr>
      <vt:lpstr>排水対策④!Print_Area</vt:lpstr>
      <vt:lpstr>乾燥調製施設等設置状況⑥!Print_Titles</vt:lpstr>
      <vt:lpstr>'栽培管理状況②（１）'!Print_Titles</vt:lpstr>
      <vt:lpstr>'栽培管理状況②（２）'!Print_Titles</vt:lpstr>
      <vt:lpstr>大豆の検査結果③!Print_Titles</vt:lpstr>
      <vt:lpstr>大豆生産①!Print_Titles</vt:lpstr>
      <vt:lpstr>大豆団地状況⑤!Print_Titles</vt:lpstr>
      <vt:lpstr>地産地消・県外流通状況⑦!Print_Titles</vt:lpstr>
      <vt:lpstr>排水対策④!Print_Titles</vt:lpstr>
    </vt:vector>
  </TitlesOfParts>
  <Company>福島県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園芸蚕糸課</dc:creator>
  <cp:lastModifiedBy>三ヶ森 真優</cp:lastModifiedBy>
  <cp:lastPrinted>2021-03-25T01:47:15Z</cp:lastPrinted>
  <dcterms:created xsi:type="dcterms:W3CDTF">1998-02-19T23:50:03Z</dcterms:created>
  <dcterms:modified xsi:type="dcterms:W3CDTF">2021-03-25T02:26:18Z</dcterms:modified>
</cp:coreProperties>
</file>