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7164\Desktop\"/>
    </mc:Choice>
  </mc:AlternateContent>
  <bookViews>
    <workbookView xWindow="480" yWindow="48" windowWidth="18312" windowHeight="11640" firstSheet="1" activeTab="1"/>
  </bookViews>
  <sheets>
    <sheet name="記入上の注意" sheetId="3" state="hidden" r:id="rId1"/>
    <sheet name="はじめにお読みください" sheetId="10" r:id="rId2"/>
    <sheet name="入力用" sheetId="6" r:id="rId3"/>
    <sheet name="申請書（着色あり）" sheetId="2" r:id="rId4"/>
    <sheet name="申請書（着色なし）" sheetId="15" r:id="rId5"/>
    <sheet name="申請書（直接入力用）" sheetId="16" r:id="rId6"/>
    <sheet name="見づらい場合" sheetId="4" state="hidden" r:id="rId7"/>
  </sheets>
  <definedNames>
    <definedName name="_xlnm.Print_Area" localSheetId="3">'申請書（着色あり）'!$A$1:$BO$45</definedName>
    <definedName name="_xlnm.Print_Area" localSheetId="4">'申請書（着色なし）'!$A$1:$BO$45</definedName>
    <definedName name="_xlnm.Print_Area" localSheetId="5">'申請書（直接入力用）'!$A$1:$BO$45</definedName>
    <definedName name="_xlnm.Print_Area" localSheetId="2">入力用!$A$1:$AN$62</definedName>
    <definedName name="関連債権者_債権者コード">入力用!$J$45</definedName>
    <definedName name="関連債権者_債権者コード_枝番">入力用!$O$45</definedName>
    <definedName name="関連債権者_氏名">入力用!$J$44</definedName>
    <definedName name="金融機関コード">入力用!$J$33</definedName>
    <definedName name="金融機関コード_前払金">入力用!$J$39</definedName>
    <definedName name="金融機関名">入力用!$J$31</definedName>
    <definedName name="金融機関名_前払金">入力用!$J$37</definedName>
    <definedName name="区市町村">入力用!$J$21</definedName>
    <definedName name="区市町村フリガナ">入力用!$J$22</definedName>
    <definedName name="口座番号">入力用!$J$35</definedName>
    <definedName name="口座番号_前払金">入力用!$J$41</definedName>
    <definedName name="口座名義人カナ">入力用!$J$36</definedName>
    <definedName name="債権者コード">入力用!$J$5</definedName>
    <definedName name="債権者コード_枝番">入力用!$O$5</definedName>
    <definedName name="支払方法">入力用!$J$30</definedName>
    <definedName name="氏名１">入力用!$J$12</definedName>
    <definedName name="氏名１フリガナ">入力用!$J$13</definedName>
    <definedName name="氏名２">入力用!$J$14</definedName>
    <definedName name="氏名２フリガナ">入力用!$J$15</definedName>
    <definedName name="執行機関名">入力用!$J$7</definedName>
    <definedName name="住所コード">入力用!$J$18</definedName>
    <definedName name="処理区分">入力用!$J$6</definedName>
    <definedName name="申請者_氏名">入力用!$J$53</definedName>
    <definedName name="申請者_住所">入力用!$J$52</definedName>
    <definedName name="申請者_電話番号">入力用!$J$54</definedName>
    <definedName name="申請年月日_月">入力用!$O$51</definedName>
    <definedName name="申請年月日_元号">入力用!$J$51</definedName>
    <definedName name="申請年月日_日">入力用!$R$51</definedName>
    <definedName name="申請年月日_年">入力用!$L$51</definedName>
    <definedName name="担当者名">入力用!$J$9</definedName>
    <definedName name="店舗名">入力用!$J$32</definedName>
    <definedName name="店舗名_前払金">入力用!$J$38</definedName>
    <definedName name="電話番号">入力用!$J$27</definedName>
    <definedName name="電話番号内線">入力用!$J$8</definedName>
    <definedName name="都道府県">入力用!$J$20</definedName>
    <definedName name="番地">入力用!$J$23</definedName>
    <definedName name="番地フリガナ">入力用!$J$24</definedName>
    <definedName name="備考">入力用!$J$48</definedName>
    <definedName name="方書">入力用!$J$25</definedName>
    <definedName name="方書フリガナ">入力用!$J$26</definedName>
    <definedName name="法人担当者_Email">入力用!$J$59</definedName>
    <definedName name="法人担当者_所属氏名">入力用!$J$57</definedName>
    <definedName name="法人担当者_電話番号">入力用!$J$58</definedName>
    <definedName name="郵便番号">入力用!$J$19</definedName>
    <definedName name="預金種別">入力用!$J$34</definedName>
    <definedName name="預金種別_前払金">入力用!$J$40</definedName>
  </definedNames>
  <calcPr calcId="162913"/>
</workbook>
</file>

<file path=xl/calcChain.xml><?xml version="1.0" encoding="utf-8"?>
<calcChain xmlns="http://schemas.openxmlformats.org/spreadsheetml/2006/main">
  <c r="AY44" i="15" l="1"/>
  <c r="H44" i="15"/>
  <c r="AY42" i="15"/>
  <c r="AO42" i="15"/>
  <c r="AN42" i="15"/>
  <c r="AL42" i="15"/>
  <c r="AK42" i="15"/>
  <c r="AJ42" i="15"/>
  <c r="AI42" i="15"/>
  <c r="AH42" i="15"/>
  <c r="AG42" i="15"/>
  <c r="AF42" i="15"/>
  <c r="AE42" i="15"/>
  <c r="AD42" i="15"/>
  <c r="AC42" i="15"/>
  <c r="AB42" i="15"/>
  <c r="B42" i="15"/>
  <c r="AY40" i="15"/>
  <c r="AL39" i="15"/>
  <c r="AK39" i="15"/>
  <c r="AJ39" i="15"/>
  <c r="AI39" i="15"/>
  <c r="AH39" i="15"/>
  <c r="AG39" i="15"/>
  <c r="AF39" i="15"/>
  <c r="B39" i="15"/>
  <c r="AL36" i="15"/>
  <c r="AK36" i="15"/>
  <c r="AJ36" i="15"/>
  <c r="AI36" i="15"/>
  <c r="AH36" i="15"/>
  <c r="AG36" i="15"/>
  <c r="AF36" i="15"/>
  <c r="Q36" i="15"/>
  <c r="B36" i="15"/>
  <c r="AV35" i="15"/>
  <c r="AV33" i="15"/>
  <c r="AV31" i="15"/>
  <c r="AL30" i="15"/>
  <c r="AK30" i="15"/>
  <c r="AJ30" i="15"/>
  <c r="AI30" i="15"/>
  <c r="AH30" i="15"/>
  <c r="AG30" i="15"/>
  <c r="AF30" i="15"/>
  <c r="B30" i="15"/>
  <c r="BG29" i="15"/>
  <c r="BD29" i="15"/>
  <c r="BA29" i="15"/>
  <c r="AY29" i="15"/>
  <c r="AL28" i="15"/>
  <c r="AK28" i="15"/>
  <c r="AJ28" i="15"/>
  <c r="AI28" i="15"/>
  <c r="AH28" i="15"/>
  <c r="AG28" i="15"/>
  <c r="AF28" i="15"/>
  <c r="Q28" i="15"/>
  <c r="B28" i="15"/>
  <c r="B26" i="15"/>
  <c r="BC24" i="15"/>
  <c r="BA24" i="15"/>
  <c r="AY24" i="15"/>
  <c r="AW24" i="15"/>
  <c r="AU24" i="15"/>
  <c r="AS24" i="15"/>
  <c r="AQ24" i="15"/>
  <c r="AO24" i="15"/>
  <c r="AM24" i="15"/>
  <c r="AK24" i="15"/>
  <c r="AI24" i="15"/>
  <c r="AG24" i="15"/>
  <c r="AE24" i="15"/>
  <c r="AC24" i="15"/>
  <c r="AA24" i="15"/>
  <c r="Y24" i="15"/>
  <c r="W24" i="15"/>
  <c r="U24" i="15"/>
  <c r="S24" i="15"/>
  <c r="Q24" i="15"/>
  <c r="O24" i="15"/>
  <c r="M24" i="15"/>
  <c r="K24" i="15"/>
  <c r="I24" i="15"/>
  <c r="BC21" i="15"/>
  <c r="BA21" i="15"/>
  <c r="AY21" i="15"/>
  <c r="AW21" i="15"/>
  <c r="AU21" i="15"/>
  <c r="AS21" i="15"/>
  <c r="AQ21" i="15"/>
  <c r="AO21" i="15"/>
  <c r="AM21" i="15"/>
  <c r="AK21" i="15"/>
  <c r="AI21" i="15"/>
  <c r="AG21" i="15"/>
  <c r="AE21" i="15"/>
  <c r="AC21" i="15"/>
  <c r="AA21" i="15"/>
  <c r="Y21" i="15"/>
  <c r="W21" i="15"/>
  <c r="U21" i="15"/>
  <c r="S21" i="15"/>
  <c r="Q21" i="15"/>
  <c r="O21" i="15"/>
  <c r="M21" i="15"/>
  <c r="K21" i="15"/>
  <c r="I21" i="15"/>
  <c r="BM18" i="15"/>
  <c r="BL18" i="15"/>
  <c r="BK18" i="15"/>
  <c r="BJ18" i="15"/>
  <c r="BI18" i="15"/>
  <c r="BH18" i="15"/>
  <c r="BG18" i="15"/>
  <c r="BF18" i="15"/>
  <c r="BE18" i="15"/>
  <c r="BD18" i="15"/>
  <c r="BC18" i="15"/>
  <c r="BB18" i="15"/>
  <c r="BA18" i="15"/>
  <c r="AZ18" i="15"/>
  <c r="R18" i="15"/>
  <c r="P18" i="15"/>
  <c r="I18" i="15"/>
  <c r="Y15" i="15"/>
  <c r="X15" i="15"/>
  <c r="W15" i="15"/>
  <c r="V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AU13" i="15"/>
  <c r="AS13" i="15"/>
  <c r="AQ13" i="15"/>
  <c r="AO13" i="15"/>
  <c r="AM13" i="15"/>
  <c r="AK13" i="15"/>
  <c r="AI13" i="15"/>
  <c r="AG13" i="15"/>
  <c r="AE13" i="15"/>
  <c r="AC13" i="15"/>
  <c r="AA13" i="15"/>
  <c r="Y13" i="15"/>
  <c r="W13" i="15"/>
  <c r="U13" i="15"/>
  <c r="S13" i="15"/>
  <c r="Q13" i="15"/>
  <c r="O13" i="15"/>
  <c r="M13" i="15"/>
  <c r="K13" i="15"/>
  <c r="I13" i="15"/>
  <c r="AU10" i="15"/>
  <c r="AS10" i="15"/>
  <c r="AQ10" i="15"/>
  <c r="AO10" i="15"/>
  <c r="AM10" i="15"/>
  <c r="AK10" i="15"/>
  <c r="AI10" i="15"/>
  <c r="AG10" i="15"/>
  <c r="AE10" i="15"/>
  <c r="AC10" i="15"/>
  <c r="AA10" i="15"/>
  <c r="Y10" i="15"/>
  <c r="W10" i="15"/>
  <c r="U10" i="15"/>
  <c r="S10" i="15"/>
  <c r="Q10" i="15"/>
  <c r="O10" i="15"/>
  <c r="M10" i="15"/>
  <c r="K10" i="15"/>
  <c r="I10" i="15"/>
  <c r="BF6" i="15"/>
  <c r="R5" i="15"/>
  <c r="O5" i="15"/>
  <c r="N5" i="15"/>
  <c r="L5" i="15"/>
  <c r="K5" i="15"/>
  <c r="J5" i="15"/>
  <c r="I5" i="15"/>
  <c r="H5" i="15"/>
  <c r="G5" i="15"/>
  <c r="F5" i="15"/>
  <c r="E5" i="15"/>
  <c r="D5" i="15"/>
  <c r="C5" i="15"/>
  <c r="B5" i="15"/>
  <c r="BF4" i="15"/>
  <c r="BF2" i="15"/>
  <c r="AK33" i="15"/>
  <c r="AB33" i="15"/>
  <c r="K33" i="15"/>
  <c r="AG33" i="15"/>
  <c r="P33" i="15"/>
  <c r="W33" i="15"/>
  <c r="AF33" i="15"/>
  <c r="G33" i="15"/>
  <c r="AC33" i="15"/>
  <c r="T33" i="15"/>
  <c r="C33" i="15"/>
  <c r="Y33" i="15"/>
  <c r="H33" i="15"/>
  <c r="AN33" i="15"/>
  <c r="O33" i="15"/>
  <c r="X33" i="15"/>
  <c r="U33" i="15"/>
  <c r="L33" i="15"/>
  <c r="AH33" i="15"/>
  <c r="Q33" i="15"/>
  <c r="N33" i="15"/>
  <c r="J33" i="15"/>
  <c r="AA33" i="15"/>
  <c r="AO33" i="15"/>
  <c r="M33" i="15"/>
  <c r="D33" i="15"/>
  <c r="Z33" i="15"/>
  <c r="I33" i="15"/>
  <c r="AM33" i="15"/>
  <c r="AI33" i="15"/>
  <c r="B33" i="15"/>
  <c r="AJ33" i="15"/>
  <c r="E33" i="15"/>
  <c r="AD33" i="15"/>
  <c r="R33" i="15"/>
  <c r="V33" i="15"/>
  <c r="AE33" i="15"/>
  <c r="AL33" i="15"/>
  <c r="F33" i="15"/>
  <c r="S33" i="15"/>
  <c r="R17" i="15"/>
  <c r="I20" i="15"/>
  <c r="I23" i="15"/>
  <c r="M12" i="15"/>
  <c r="AL12" i="15"/>
  <c r="AF9" i="15"/>
  <c r="AM9" i="15"/>
  <c r="AT9" i="15"/>
  <c r="Q12" i="15"/>
  <c r="AD12" i="15"/>
  <c r="AF12" i="15"/>
  <c r="AM12" i="15"/>
  <c r="K9" i="15"/>
  <c r="S9" i="15"/>
  <c r="AO9" i="15"/>
  <c r="N12" i="15"/>
  <c r="AR12" i="15"/>
  <c r="X9" i="15"/>
  <c r="AE9" i="15"/>
  <c r="AL9" i="15"/>
  <c r="I12" i="15"/>
  <c r="X12" i="15"/>
  <c r="AE12" i="15"/>
  <c r="AP9" i="15"/>
  <c r="AN9" i="15"/>
  <c r="Y12" i="15"/>
  <c r="AG9" i="15"/>
  <c r="R9" i="15"/>
  <c r="AJ12" i="15"/>
  <c r="P9" i="15"/>
  <c r="AQ12" i="15"/>
  <c r="W9" i="15"/>
  <c r="AD9" i="15"/>
  <c r="AS9" i="15"/>
  <c r="P12" i="15"/>
  <c r="W12" i="15"/>
  <c r="U12" i="15"/>
  <c r="AU12" i="15"/>
  <c r="Y9" i="15"/>
  <c r="J9" i="15"/>
  <c r="AB12" i="15"/>
  <c r="AI12" i="15"/>
  <c r="O9" i="15"/>
  <c r="AP12" i="15"/>
  <c r="V9" i="15"/>
  <c r="AK9" i="15"/>
  <c r="AR9" i="15"/>
  <c r="O12" i="15"/>
  <c r="AQ9" i="15"/>
  <c r="AN12" i="15"/>
  <c r="AS12" i="15"/>
  <c r="Q9" i="15"/>
  <c r="T12" i="15"/>
  <c r="AH9" i="15"/>
  <c r="AA12" i="15"/>
  <c r="Z9" i="15"/>
  <c r="AH12" i="15"/>
  <c r="N9" i="15"/>
  <c r="AC9" i="15"/>
  <c r="AJ9" i="15"/>
  <c r="AK12" i="15"/>
  <c r="I9" i="15"/>
  <c r="L12" i="15"/>
  <c r="S12" i="15"/>
  <c r="Z12" i="15"/>
  <c r="AT12" i="15"/>
  <c r="AO12" i="15"/>
  <c r="U9" i="15"/>
  <c r="AB9" i="15"/>
  <c r="AI9" i="15"/>
  <c r="J12" i="15"/>
  <c r="AC12" i="15"/>
  <c r="AV9" i="15"/>
  <c r="K12" i="15"/>
  <c r="R12" i="15"/>
  <c r="V12" i="15"/>
  <c r="AG12" i="15"/>
  <c r="M9" i="15"/>
  <c r="AV12" i="15"/>
  <c r="T9" i="15"/>
  <c r="AA9" i="15"/>
  <c r="AU9" i="15"/>
  <c r="L9" i="15"/>
  <c r="AY44" i="2" l="1"/>
  <c r="AY40" i="2"/>
  <c r="AY42" i="2"/>
  <c r="AV35" i="2"/>
  <c r="AV33" i="2"/>
  <c r="AV31" i="2"/>
  <c r="I20" i="2"/>
  <c r="I23" i="2"/>
  <c r="AO42" i="2" l="1"/>
  <c r="AN42" i="2"/>
  <c r="O5" i="2"/>
  <c r="N5" i="2"/>
  <c r="P18" i="2" l="1"/>
  <c r="AF30" i="2" l="1"/>
  <c r="BG29" i="2"/>
  <c r="BD29" i="2"/>
  <c r="BA29" i="2"/>
  <c r="I9" i="2"/>
  <c r="J9" i="2"/>
  <c r="BM18" i="2" l="1"/>
  <c r="BL18" i="2"/>
  <c r="R17" i="2"/>
  <c r="AY29" i="2" l="1"/>
  <c r="H44" i="2"/>
  <c r="B42" i="2"/>
  <c r="R18" i="2"/>
  <c r="I18" i="2"/>
  <c r="BF2" i="2"/>
  <c r="BF6" i="2"/>
  <c r="BF4" i="2"/>
  <c r="AL42" i="2" l="1"/>
  <c r="AK42" i="2"/>
  <c r="AJ42" i="2"/>
  <c r="AI42" i="2"/>
  <c r="AH42" i="2"/>
  <c r="AG42" i="2"/>
  <c r="AF42" i="2"/>
  <c r="AE42" i="2"/>
  <c r="AD42" i="2"/>
  <c r="AC42" i="2"/>
  <c r="AB42" i="2"/>
  <c r="L5" i="2"/>
  <c r="K5" i="2"/>
  <c r="J5" i="2"/>
  <c r="I5" i="2"/>
  <c r="H5" i="2"/>
  <c r="G5" i="2"/>
  <c r="F5" i="2"/>
  <c r="E5" i="2"/>
  <c r="D5" i="2"/>
  <c r="C5" i="2"/>
  <c r="B5" i="2"/>
  <c r="AL39" i="2" l="1"/>
  <c r="AK39" i="2"/>
  <c r="AJ39" i="2"/>
  <c r="AI39" i="2"/>
  <c r="AH39" i="2"/>
  <c r="AG39" i="2"/>
  <c r="AF39" i="2"/>
  <c r="B39" i="2"/>
  <c r="AL36" i="2"/>
  <c r="AK36" i="2"/>
  <c r="AJ36" i="2"/>
  <c r="AI36" i="2"/>
  <c r="AH36" i="2"/>
  <c r="AG36" i="2"/>
  <c r="AF36" i="2"/>
  <c r="Q36" i="2"/>
  <c r="B36" i="2"/>
  <c r="Q28" i="2"/>
  <c r="B28" i="2"/>
  <c r="AL30" i="2"/>
  <c r="AK30" i="2"/>
  <c r="AJ30" i="2"/>
  <c r="AI30" i="2"/>
  <c r="AH30" i="2"/>
  <c r="AG30" i="2"/>
  <c r="B30" i="2"/>
  <c r="AL28" i="2"/>
  <c r="AK28" i="2"/>
  <c r="AJ28" i="2"/>
  <c r="AI28" i="2"/>
  <c r="AH28" i="2"/>
  <c r="AF28" i="2"/>
  <c r="AG28" i="2"/>
  <c r="B26" i="2"/>
  <c r="BC24" i="2"/>
  <c r="BA24" i="2"/>
  <c r="AY24" i="2"/>
  <c r="AW24" i="2"/>
  <c r="AU24" i="2"/>
  <c r="AS24" i="2"/>
  <c r="AQ24" i="2"/>
  <c r="AO24" i="2"/>
  <c r="AM24" i="2"/>
  <c r="AK24" i="2"/>
  <c r="AI24" i="2"/>
  <c r="AG24" i="2"/>
  <c r="AE24" i="2"/>
  <c r="AC24" i="2"/>
  <c r="AA24" i="2"/>
  <c r="Y24" i="2"/>
  <c r="W24" i="2"/>
  <c r="U24" i="2"/>
  <c r="S24" i="2"/>
  <c r="Q24" i="2"/>
  <c r="O24" i="2"/>
  <c r="M24" i="2"/>
  <c r="K24" i="2"/>
  <c r="I24" i="2"/>
  <c r="BC21" i="2"/>
  <c r="BA21" i="2"/>
  <c r="AY21" i="2"/>
  <c r="AW21" i="2"/>
  <c r="AU21" i="2"/>
  <c r="AS21" i="2"/>
  <c r="AQ21" i="2"/>
  <c r="AO21" i="2"/>
  <c r="AM21" i="2"/>
  <c r="AK21" i="2"/>
  <c r="AI21" i="2"/>
  <c r="AG21" i="2"/>
  <c r="AE21" i="2"/>
  <c r="AC21" i="2"/>
  <c r="AA21" i="2"/>
  <c r="Y21" i="2"/>
  <c r="W21" i="2"/>
  <c r="U21" i="2"/>
  <c r="S21" i="2"/>
  <c r="Q21" i="2"/>
  <c r="O21" i="2"/>
  <c r="M21" i="2"/>
  <c r="K21" i="2"/>
  <c r="I21" i="2"/>
  <c r="BK18" i="2"/>
  <c r="BJ18" i="2"/>
  <c r="BI18" i="2"/>
  <c r="BH18" i="2"/>
  <c r="BG18" i="2"/>
  <c r="BF18" i="2"/>
  <c r="BE18" i="2"/>
  <c r="BD18" i="2"/>
  <c r="BC18" i="2"/>
  <c r="BB18" i="2"/>
  <c r="BA18" i="2"/>
  <c r="AZ18" i="2"/>
  <c r="Y15" i="2"/>
  <c r="X15" i="2"/>
  <c r="W15" i="2"/>
  <c r="V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AU13" i="2"/>
  <c r="AS13" i="2"/>
  <c r="AQ13" i="2"/>
  <c r="AO13" i="2"/>
  <c r="AM13" i="2"/>
  <c r="AK13" i="2"/>
  <c r="AI13" i="2"/>
  <c r="AG13" i="2"/>
  <c r="AE13" i="2"/>
  <c r="AC13" i="2"/>
  <c r="AA13" i="2"/>
  <c r="Y13" i="2"/>
  <c r="W13" i="2"/>
  <c r="U13" i="2"/>
  <c r="S13" i="2"/>
  <c r="Q13" i="2"/>
  <c r="O13" i="2"/>
  <c r="M13" i="2"/>
  <c r="K13" i="2"/>
  <c r="I13" i="2"/>
  <c r="AU10" i="2"/>
  <c r="AS10" i="2"/>
  <c r="AQ10" i="2"/>
  <c r="AO10" i="2"/>
  <c r="AM10" i="2"/>
  <c r="AK10" i="2"/>
  <c r="AI10" i="2"/>
  <c r="AG10" i="2"/>
  <c r="AE10" i="2"/>
  <c r="AC10" i="2"/>
  <c r="AA10" i="2"/>
  <c r="Y10" i="2"/>
  <c r="W10" i="2"/>
  <c r="U10" i="2"/>
  <c r="S10" i="2"/>
  <c r="Q10" i="2"/>
  <c r="O10" i="2"/>
  <c r="M10" i="2"/>
  <c r="K10" i="2"/>
  <c r="I10" i="2"/>
  <c r="R5" i="2"/>
  <c r="R33" i="2"/>
  <c r="I33" i="2"/>
  <c r="AM33" i="2"/>
  <c r="Z33" i="2"/>
  <c r="N33" i="2"/>
  <c r="S33" i="2"/>
  <c r="AE33" i="2"/>
  <c r="J33" i="2"/>
  <c r="C33" i="2"/>
  <c r="X33" i="2"/>
  <c r="B33" i="2"/>
  <c r="AL33" i="2"/>
  <c r="AB33" i="2"/>
  <c r="AK33" i="2"/>
  <c r="AA33" i="2"/>
  <c r="AF33" i="2"/>
  <c r="AD33" i="2"/>
  <c r="AH33" i="2"/>
  <c r="E33" i="2"/>
  <c r="T33" i="2"/>
  <c r="W33" i="2"/>
  <c r="L33" i="2"/>
  <c r="V33" i="2"/>
  <c r="H33" i="2"/>
  <c r="F33" i="2"/>
  <c r="AJ33" i="2"/>
  <c r="O33" i="2"/>
  <c r="AG33" i="2"/>
  <c r="Q33" i="2"/>
  <c r="D33" i="2"/>
  <c r="K33" i="2"/>
  <c r="AC33" i="2"/>
  <c r="U33" i="2"/>
  <c r="AO33" i="2"/>
  <c r="M33" i="2"/>
  <c r="P33" i="2"/>
  <c r="AN33" i="2"/>
  <c r="Y33" i="2"/>
  <c r="G33" i="2"/>
  <c r="AI33" i="2"/>
  <c r="V9" i="2"/>
  <c r="X9" i="2"/>
  <c r="AF9" i="2"/>
  <c r="AR9" i="2"/>
  <c r="AC9" i="2"/>
  <c r="S9" i="2"/>
  <c r="W9" i="2"/>
  <c r="AH12" i="2"/>
  <c r="AE9" i="2"/>
  <c r="AL9" i="2"/>
  <c r="Y12" i="2"/>
  <c r="AG9" i="2"/>
  <c r="AO12" i="2"/>
  <c r="Z12" i="2"/>
  <c r="N9" i="2"/>
  <c r="AR12" i="2"/>
  <c r="AN9" i="2"/>
  <c r="AO9" i="2"/>
  <c r="W12" i="2"/>
  <c r="L9" i="2"/>
  <c r="P9" i="2"/>
  <c r="S12" i="2"/>
  <c r="AA12" i="2"/>
  <c r="AI12" i="2"/>
  <c r="AK12" i="2"/>
  <c r="AK9" i="2"/>
  <c r="N12" i="2"/>
  <c r="L12" i="2"/>
  <c r="I12" i="2"/>
  <c r="O12" i="2"/>
  <c r="AS9" i="2"/>
  <c r="AB9" i="2"/>
  <c r="AV9" i="2"/>
  <c r="AQ12" i="2"/>
  <c r="T12" i="2"/>
  <c r="AU9" i="2"/>
  <c r="AQ9" i="2"/>
  <c r="AB12" i="2"/>
  <c r="AE12" i="2"/>
  <c r="AT12" i="2"/>
  <c r="AM9" i="2"/>
  <c r="AI9" i="2"/>
  <c r="AJ9" i="2"/>
  <c r="AH9" i="2"/>
  <c r="AC12" i="2"/>
  <c r="AU12" i="2"/>
  <c r="K9" i="2"/>
  <c r="U9" i="2"/>
  <c r="R9" i="2"/>
  <c r="M12" i="2"/>
  <c r="AF12" i="2"/>
  <c r="Q9" i="2"/>
  <c r="Y9" i="2"/>
  <c r="AJ12" i="2"/>
  <c r="R12" i="2"/>
  <c r="O9" i="2"/>
  <c r="AD9" i="2"/>
  <c r="Q12" i="2"/>
  <c r="AP12" i="2"/>
  <c r="AS12" i="2"/>
  <c r="AN12" i="2"/>
  <c r="AG12" i="2"/>
  <c r="AA9" i="2"/>
  <c r="T9" i="2"/>
  <c r="M9" i="2"/>
  <c r="J12" i="2"/>
  <c r="U12" i="2"/>
  <c r="AM12" i="2"/>
  <c r="X12" i="2"/>
  <c r="AL12" i="2"/>
  <c r="V12" i="2"/>
  <c r="AD12" i="2"/>
  <c r="AV12" i="2"/>
  <c r="P12" i="2"/>
  <c r="AT9" i="2"/>
  <c r="Z9" i="2"/>
  <c r="AP9" i="2"/>
  <c r="K12" i="2"/>
</calcChain>
</file>

<file path=xl/sharedStrings.xml><?xml version="1.0" encoding="utf-8"?>
<sst xmlns="http://schemas.openxmlformats.org/spreadsheetml/2006/main" count="272" uniqueCount="139">
  <si>
    <t>債　権　者　コ　ー　ド</t>
    <rPh sb="0" eb="1">
      <t>サイ</t>
    </rPh>
    <rPh sb="2" eb="3">
      <t>ケン</t>
    </rPh>
    <rPh sb="4" eb="5">
      <t>シャ</t>
    </rPh>
    <phoneticPr fontId="1"/>
  </si>
  <si>
    <t>福　島　県　財　務</t>
    <rPh sb="0" eb="1">
      <t>フク</t>
    </rPh>
    <rPh sb="2" eb="3">
      <t>シマ</t>
    </rPh>
    <rPh sb="4" eb="5">
      <t>ケン</t>
    </rPh>
    <rPh sb="6" eb="7">
      <t>ザイ</t>
    </rPh>
    <rPh sb="8" eb="9">
      <t>ツトム</t>
    </rPh>
    <phoneticPr fontId="1"/>
  </si>
  <si>
    <t>氏　名　１</t>
    <rPh sb="0" eb="1">
      <t>シ</t>
    </rPh>
    <rPh sb="2" eb="3">
      <t>ナ</t>
    </rPh>
    <phoneticPr fontId="1"/>
  </si>
  <si>
    <t>氏　名　２</t>
    <rPh sb="0" eb="1">
      <t>シ</t>
    </rPh>
    <rPh sb="2" eb="3">
      <t>ナ</t>
    </rPh>
    <phoneticPr fontId="1"/>
  </si>
  <si>
    <t>フ リ ガ ナ</t>
  </si>
  <si>
    <t>フ リ ガ ナ</t>
    <phoneticPr fontId="1"/>
  </si>
  <si>
    <t>　注：個人名又は法人名を記入してください</t>
    <rPh sb="1" eb="2">
      <t>チュウ</t>
    </rPh>
    <rPh sb="3" eb="6">
      <t>コジンメイ</t>
    </rPh>
    <rPh sb="6" eb="7">
      <t>マタ</t>
    </rPh>
    <rPh sb="8" eb="10">
      <t>ホウジン</t>
    </rPh>
    <rPh sb="10" eb="11">
      <t>メイ</t>
    </rPh>
    <rPh sb="12" eb="14">
      <t>キニュウ</t>
    </rPh>
    <phoneticPr fontId="1"/>
  </si>
  <si>
    <t>　注：法人の場合は、代表者名を記入してください（役職名と氏名の間、氏名の姓と名の間は１文字あけてください）</t>
    <rPh sb="1" eb="2">
      <t>チュウ</t>
    </rPh>
    <rPh sb="3" eb="5">
      <t>ホウジン</t>
    </rPh>
    <rPh sb="6" eb="8">
      <t>バアイ</t>
    </rPh>
    <rPh sb="10" eb="13">
      <t>ダイヒョウシャ</t>
    </rPh>
    <rPh sb="13" eb="14">
      <t>メイ</t>
    </rPh>
    <rPh sb="15" eb="17">
      <t>キニュウ</t>
    </rPh>
    <rPh sb="24" eb="27">
      <t>ヤクショクメイ</t>
    </rPh>
    <rPh sb="28" eb="30">
      <t>シメイ</t>
    </rPh>
    <rPh sb="31" eb="32">
      <t>アイダ</t>
    </rPh>
    <rPh sb="33" eb="35">
      <t>シメイ</t>
    </rPh>
    <rPh sb="36" eb="37">
      <t>セイ</t>
    </rPh>
    <rPh sb="38" eb="39">
      <t>ナ</t>
    </rPh>
    <rPh sb="40" eb="41">
      <t>アイダ</t>
    </rPh>
    <rPh sb="43" eb="45">
      <t>モジ</t>
    </rPh>
    <phoneticPr fontId="1"/>
  </si>
  <si>
    <t>住　所　コ　ー　ド</t>
    <rPh sb="0" eb="1">
      <t>ジュウ</t>
    </rPh>
    <rPh sb="2" eb="3">
      <t>ショ</t>
    </rPh>
    <phoneticPr fontId="1"/>
  </si>
  <si>
    <t>－</t>
    <phoneticPr fontId="1"/>
  </si>
  <si>
    <t>　注：都道府県・区市町村・大字・通称名・町・字・丁目（県外の場合は区市町村まで）を記入してください</t>
    <rPh sb="1" eb="2">
      <t>チュウ</t>
    </rPh>
    <rPh sb="3" eb="7">
      <t>トドウフケン</t>
    </rPh>
    <rPh sb="8" eb="9">
      <t>ク</t>
    </rPh>
    <rPh sb="9" eb="12">
      <t>シチョウソン</t>
    </rPh>
    <rPh sb="13" eb="15">
      <t>オオアザ</t>
    </rPh>
    <rPh sb="16" eb="18">
      <t>ツウショウ</t>
    </rPh>
    <rPh sb="18" eb="19">
      <t>メイ</t>
    </rPh>
    <rPh sb="20" eb="21">
      <t>マチ</t>
    </rPh>
    <rPh sb="22" eb="23">
      <t>アザ</t>
    </rPh>
    <rPh sb="24" eb="26">
      <t>チョウメ</t>
    </rPh>
    <rPh sb="27" eb="29">
      <t>ケンガイ</t>
    </rPh>
    <rPh sb="30" eb="32">
      <t>バアイ</t>
    </rPh>
    <rPh sb="33" eb="34">
      <t>ク</t>
    </rPh>
    <rPh sb="34" eb="37">
      <t>シチョウソン</t>
    </rPh>
    <rPh sb="41" eb="43">
      <t>キニュウ</t>
    </rPh>
    <phoneticPr fontId="1"/>
  </si>
  <si>
    <t>住　　　所</t>
    <rPh sb="0" eb="1">
      <t>ジュウ</t>
    </rPh>
    <rPh sb="4" eb="5">
      <t>ショ</t>
    </rPh>
    <phoneticPr fontId="1"/>
  </si>
  <si>
    <t>電話番号</t>
    <rPh sb="0" eb="2">
      <t>デンワ</t>
    </rPh>
    <rPh sb="2" eb="4">
      <t>バンゴウ</t>
    </rPh>
    <phoneticPr fontId="1"/>
  </si>
  <si>
    <t>番　　　地</t>
    <rPh sb="0" eb="1">
      <t>バン</t>
    </rPh>
    <rPh sb="4" eb="5">
      <t>チ</t>
    </rPh>
    <phoneticPr fontId="1"/>
  </si>
  <si>
    <t>　注：番地を記入してください（県外の場合は大字以下の住所を記入願います）</t>
    <rPh sb="1" eb="2">
      <t>チュウ</t>
    </rPh>
    <rPh sb="3" eb="5">
      <t>バンチ</t>
    </rPh>
    <rPh sb="6" eb="8">
      <t>キニュウ</t>
    </rPh>
    <rPh sb="15" eb="17">
      <t>ケンガイ</t>
    </rPh>
    <rPh sb="18" eb="20">
      <t>バアイ</t>
    </rPh>
    <rPh sb="21" eb="23">
      <t>オオアザ</t>
    </rPh>
    <rPh sb="23" eb="25">
      <t>イカ</t>
    </rPh>
    <rPh sb="26" eb="28">
      <t>ジュウショ</t>
    </rPh>
    <rPh sb="29" eb="31">
      <t>キニュウ</t>
    </rPh>
    <rPh sb="31" eb="32">
      <t>ネガ</t>
    </rPh>
    <phoneticPr fontId="1"/>
  </si>
  <si>
    <t>　注：ビル名、アパート名等を記入してください</t>
    <rPh sb="1" eb="2">
      <t>チュウ</t>
    </rPh>
    <rPh sb="5" eb="6">
      <t>メイ</t>
    </rPh>
    <rPh sb="11" eb="12">
      <t>メイ</t>
    </rPh>
    <rPh sb="12" eb="13">
      <t>トウ</t>
    </rPh>
    <rPh sb="14" eb="16">
      <t>キニュウ</t>
    </rPh>
    <phoneticPr fontId="1"/>
  </si>
  <si>
    <t>金融機関コード</t>
    <rPh sb="0" eb="2">
      <t>キンユウ</t>
    </rPh>
    <rPh sb="2" eb="4">
      <t>キカン</t>
    </rPh>
    <phoneticPr fontId="1"/>
  </si>
  <si>
    <t>金　融　機　関　名</t>
    <rPh sb="0" eb="1">
      <t>キン</t>
    </rPh>
    <rPh sb="2" eb="3">
      <t>トオル</t>
    </rPh>
    <rPh sb="4" eb="5">
      <t>キ</t>
    </rPh>
    <rPh sb="6" eb="7">
      <t>セキ</t>
    </rPh>
    <rPh sb="8" eb="9">
      <t>メイ</t>
    </rPh>
    <phoneticPr fontId="1"/>
  </si>
  <si>
    <t>店　　　舗　　　名</t>
    <rPh sb="0" eb="1">
      <t>ミセ</t>
    </rPh>
    <rPh sb="4" eb="5">
      <t>ホ</t>
    </rPh>
    <rPh sb="8" eb="9">
      <t>メイ</t>
    </rPh>
    <phoneticPr fontId="1"/>
  </si>
  <si>
    <t>方　　　書</t>
    <rPh sb="0" eb="1">
      <t>カタ</t>
    </rPh>
    <rPh sb="4" eb="5">
      <t>ガ</t>
    </rPh>
    <phoneticPr fontId="1"/>
  </si>
  <si>
    <t>　公共工事の前払金預託口座の種別（通常は1になります）</t>
    <rPh sb="1" eb="3">
      <t>コウキョウ</t>
    </rPh>
    <rPh sb="3" eb="5">
      <t>コウジ</t>
    </rPh>
    <rPh sb="6" eb="9">
      <t>マエバライキン</t>
    </rPh>
    <rPh sb="9" eb="11">
      <t>ヨタク</t>
    </rPh>
    <rPh sb="11" eb="13">
      <t>コウザ</t>
    </rPh>
    <rPh sb="14" eb="16">
      <t>シュベツ</t>
    </rPh>
    <rPh sb="17" eb="19">
      <t>ツウジョウ</t>
    </rPh>
    <phoneticPr fontId="1"/>
  </si>
  <si>
    <t>関　　　連　　　債　　　権　　　者</t>
    <rPh sb="0" eb="1">
      <t>セキ</t>
    </rPh>
    <rPh sb="4" eb="5">
      <t>レン</t>
    </rPh>
    <rPh sb="8" eb="9">
      <t>サイ</t>
    </rPh>
    <rPh sb="12" eb="13">
      <t>ケン</t>
    </rPh>
    <rPh sb="16" eb="17">
      <t>シャ</t>
    </rPh>
    <phoneticPr fontId="1"/>
  </si>
  <si>
    <t>関連債権者コード</t>
    <rPh sb="0" eb="2">
      <t>カンレン</t>
    </rPh>
    <rPh sb="2" eb="5">
      <t>サイケンシャ</t>
    </rPh>
    <phoneticPr fontId="1"/>
  </si>
  <si>
    <t>備　　　考</t>
    <rPh sb="0" eb="1">
      <t>ソノウ</t>
    </rPh>
    <rPh sb="4" eb="5">
      <t>コウ</t>
    </rPh>
    <phoneticPr fontId="1"/>
  </si>
  <si>
    <t>執行機関名</t>
    <rPh sb="0" eb="2">
      <t>シッコウ</t>
    </rPh>
    <rPh sb="2" eb="5">
      <t>キカンメイ</t>
    </rPh>
    <phoneticPr fontId="1"/>
  </si>
  <si>
    <t>債権者登録（変更）申請書</t>
    <rPh sb="0" eb="3">
      <t>サイケンシャ</t>
    </rPh>
    <rPh sb="3" eb="5">
      <t>トウロク</t>
    </rPh>
    <rPh sb="6" eb="8">
      <t>ヘンコウ</t>
    </rPh>
    <rPh sb="9" eb="12">
      <t>シンセイショ</t>
    </rPh>
    <phoneticPr fontId="1"/>
  </si>
  <si>
    <t>福　島　県　知　事</t>
    <rPh sb="0" eb="1">
      <t>フク</t>
    </rPh>
    <rPh sb="2" eb="3">
      <t>シマ</t>
    </rPh>
    <rPh sb="4" eb="5">
      <t>ケン</t>
    </rPh>
    <rPh sb="6" eb="7">
      <t>チ</t>
    </rPh>
    <rPh sb="8" eb="9">
      <t>コト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</si>
  <si>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</si>
  <si>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</si>
  <si>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</si>
  <si>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上記のとおり申請します。</t>
    <rPh sb="0" eb="2">
      <t>ジョウキ</t>
    </rPh>
    <rPh sb="6" eb="8">
      <t>シンセイ</t>
    </rPh>
    <phoneticPr fontId="1"/>
  </si>
  <si>
    <t>氏名</t>
    <rPh sb="0" eb="2">
      <t>シメイ</t>
    </rPh>
    <phoneticPr fontId="1"/>
  </si>
  <si>
    <t>公共工事の前払金預託金融機関名・店舗名（保証事業会社に登録した口座）</t>
    <rPh sb="0" eb="2">
      <t>コウキョウ</t>
    </rPh>
    <rPh sb="2" eb="4">
      <t>コウジ</t>
    </rPh>
    <rPh sb="5" eb="6">
      <t>マエ</t>
    </rPh>
    <rPh sb="6" eb="7">
      <t>バライ</t>
    </rPh>
    <rPh sb="7" eb="8">
      <t>キン</t>
    </rPh>
    <rPh sb="8" eb="10">
      <t>ヨタク</t>
    </rPh>
    <rPh sb="10" eb="12">
      <t>キンユウ</t>
    </rPh>
    <rPh sb="12" eb="14">
      <t>キカン</t>
    </rPh>
    <rPh sb="14" eb="15">
      <t>メイ</t>
    </rPh>
    <rPh sb="16" eb="18">
      <t>テンポ</t>
    </rPh>
    <rPh sb="18" eb="19">
      <t>メイ</t>
    </rPh>
    <rPh sb="20" eb="22">
      <t>ホショウ</t>
    </rPh>
    <rPh sb="22" eb="24">
      <t>ジギョウ</t>
    </rPh>
    <rPh sb="24" eb="26">
      <t>カイシャ</t>
    </rPh>
    <rPh sb="27" eb="29">
      <t>トウロク</t>
    </rPh>
    <rPh sb="31" eb="33">
      <t>コウザ</t>
    </rPh>
    <phoneticPr fontId="1"/>
  </si>
  <si>
    <t>　・申請者は、緑色の欄（太枠の中）のみ記入してください。</t>
  </si>
  <si>
    <t>　・本申請書を受理した執行機関は、黄色の欄（債権者コード、執行機関名、電話番号（内線）、処理区分）を追記してください。</t>
  </si>
  <si>
    <t>※記入上の注意</t>
    <phoneticPr fontId="3"/>
  </si>
  <si>
    <t>記入する文字が見づらい場合は、次ページの着色しない様式を使用してください。</t>
    <phoneticPr fontId="3"/>
  </si>
  <si>
    <t>－</t>
    <phoneticPr fontId="2"/>
  </si>
  <si>
    <t>処　理　区　分</t>
    <rPh sb="0" eb="1">
      <t>トコロ</t>
    </rPh>
    <rPh sb="2" eb="3">
      <t>リ</t>
    </rPh>
    <rPh sb="4" eb="5">
      <t>ク</t>
    </rPh>
    <rPh sb="6" eb="7">
      <t>ブン</t>
    </rPh>
    <phoneticPr fontId="2"/>
  </si>
  <si>
    <t>担当者名</t>
    <rPh sb="0" eb="4">
      <t>タントウシャメイ</t>
    </rPh>
    <phoneticPr fontId="1"/>
  </si>
  <si>
    <t>会社区分</t>
    <phoneticPr fontId="2"/>
  </si>
  <si>
    <t>郵　便　番　号</t>
    <phoneticPr fontId="2"/>
  </si>
  <si>
    <t>　注：市外局番から記入してください</t>
    <phoneticPr fontId="2"/>
  </si>
  <si>
    <t>口　　　座　　　名　　　義　　　人　　　（　　　カ　　　ナ　　　）</t>
    <phoneticPr fontId="2"/>
  </si>
  <si>
    <t>口　座　番　号</t>
    <phoneticPr fontId="2"/>
  </si>
  <si>
    <t>前払金預託口座番号</t>
    <phoneticPr fontId="2"/>
  </si>
  <si>
    <t>－</t>
    <phoneticPr fontId="2"/>
  </si>
  <si>
    <t>電話番号
（内線）</t>
    <rPh sb="0" eb="2">
      <t>デンワ</t>
    </rPh>
    <rPh sb="2" eb="4">
      <t>バンゴウ</t>
    </rPh>
    <rPh sb="6" eb="8">
      <t>ナイセン</t>
    </rPh>
    <phoneticPr fontId="1"/>
  </si>
  <si>
    <t xml:space="preserve"> 1.口座振替　2.隔地払（支店）　3.隔地払（他店）　4.隔地払（郵便局）　5.支払証</t>
    <rPh sb="3" eb="5">
      <t>コウザ</t>
    </rPh>
    <rPh sb="5" eb="7">
      <t>フリカエ</t>
    </rPh>
    <rPh sb="10" eb="12">
      <t>カクチ</t>
    </rPh>
    <rPh sb="12" eb="13">
      <t>バラ</t>
    </rPh>
    <rPh sb="14" eb="16">
      <t>シテン</t>
    </rPh>
    <rPh sb="20" eb="22">
      <t>カクチ</t>
    </rPh>
    <rPh sb="22" eb="23">
      <t>バラ</t>
    </rPh>
    <rPh sb="24" eb="26">
      <t>タテン</t>
    </rPh>
    <rPh sb="30" eb="32">
      <t>カクチ</t>
    </rPh>
    <rPh sb="32" eb="33">
      <t>バラ</t>
    </rPh>
    <rPh sb="34" eb="37">
      <t>ユウビンキョク</t>
    </rPh>
    <rPh sb="41" eb="44">
      <t>シハライショウ</t>
    </rPh>
    <phoneticPr fontId="1"/>
  </si>
  <si>
    <t xml:space="preserve"> 1.普通預金　2.当座預金　9.別段・別口</t>
    <rPh sb="3" eb="5">
      <t>フツウ</t>
    </rPh>
    <rPh sb="5" eb="7">
      <t>ヨキン</t>
    </rPh>
    <rPh sb="10" eb="12">
      <t>トウザ</t>
    </rPh>
    <rPh sb="12" eb="14">
      <t>ヨキン</t>
    </rPh>
    <rPh sb="17" eb="19">
      <t>ベツダン</t>
    </rPh>
    <rPh sb="20" eb="22">
      <t>ベツクチ</t>
    </rPh>
    <phoneticPr fontId="1"/>
  </si>
  <si>
    <t xml:space="preserve"> 1.新規登録　2.変　更</t>
    <rPh sb="3" eb="5">
      <t>シンキ</t>
    </rPh>
    <rPh sb="5" eb="7">
      <t>トウロク</t>
    </rPh>
    <rPh sb="10" eb="11">
      <t>ヘン</t>
    </rPh>
    <rPh sb="12" eb="13">
      <t>サラ</t>
    </rPh>
    <phoneticPr fontId="2"/>
  </si>
  <si>
    <t>債権者コード</t>
  </si>
  <si>
    <t>処理区分</t>
  </si>
  <si>
    <t>執行機関名</t>
  </si>
  <si>
    <t>電話番号（内線）</t>
  </si>
  <si>
    <t>担当者名</t>
  </si>
  <si>
    <t>住所コード</t>
  </si>
  <si>
    <t>都道府県</t>
  </si>
  <si>
    <t>方書</t>
  </si>
  <si>
    <t>【支払情報】</t>
  </si>
  <si>
    <t>支払方法</t>
  </si>
  <si>
    <t>金融機関名</t>
  </si>
  <si>
    <t>店舗名</t>
  </si>
  <si>
    <t>金融機関コード</t>
  </si>
  <si>
    <t>預金種別</t>
  </si>
  <si>
    <t>口座番号</t>
  </si>
  <si>
    <t>金融機関名(前払金)</t>
  </si>
  <si>
    <t>店舗名(前払金)</t>
  </si>
  <si>
    <t>金融機関コード(前払金)</t>
  </si>
  <si>
    <t>預金種別(前払金)</t>
  </si>
  <si>
    <t>口座番号(前払金)</t>
  </si>
  <si>
    <t>郵便番号</t>
    <phoneticPr fontId="10"/>
  </si>
  <si>
    <t>【申請者】</t>
    <rPh sb="1" eb="4">
      <t>シンセイシャ</t>
    </rPh>
    <phoneticPr fontId="10"/>
  </si>
  <si>
    <t>申請年月日</t>
    <rPh sb="0" eb="2">
      <t>シンセイ</t>
    </rPh>
    <rPh sb="2" eb="5">
      <t>ネンガッピ</t>
    </rPh>
    <phoneticPr fontId="10"/>
  </si>
  <si>
    <t>【氏名】</t>
    <phoneticPr fontId="10"/>
  </si>
  <si>
    <t>【住所、電話番号】</t>
    <rPh sb="4" eb="6">
      <t>デンワ</t>
    </rPh>
    <rPh sb="6" eb="8">
      <t>バンゴウ</t>
    </rPh>
    <phoneticPr fontId="10"/>
  </si>
  <si>
    <t>区市町村・大字・通称名・町・字・丁目</t>
    <phoneticPr fontId="10"/>
  </si>
  <si>
    <t>番地</t>
    <phoneticPr fontId="10"/>
  </si>
  <si>
    <t>電話番号</t>
    <phoneticPr fontId="10"/>
  </si>
  <si>
    <t>氏 名 １</t>
    <phoneticPr fontId="10"/>
  </si>
  <si>
    <t>氏 名 ２</t>
    <phoneticPr fontId="10"/>
  </si>
  <si>
    <t>年</t>
    <rPh sb="0" eb="1">
      <t>ネン</t>
    </rPh>
    <phoneticPr fontId="10"/>
  </si>
  <si>
    <t>月</t>
    <rPh sb="0" eb="1">
      <t>ガツ</t>
    </rPh>
    <phoneticPr fontId="10"/>
  </si>
  <si>
    <t>日</t>
    <rPh sb="0" eb="1">
      <t>ヒ</t>
    </rPh>
    <phoneticPr fontId="10"/>
  </si>
  <si>
    <t>口座名義人（カナ）</t>
    <phoneticPr fontId="10"/>
  </si>
  <si>
    <t>【関連債権者】</t>
    <phoneticPr fontId="10"/>
  </si>
  <si>
    <t>【備考】</t>
    <rPh sb="1" eb="3">
      <t>ビコウ</t>
    </rPh>
    <phoneticPr fontId="10"/>
  </si>
  <si>
    <t>－</t>
    <phoneticPr fontId="10"/>
  </si>
  <si>
    <t xml:space="preserve"> ← リストから選択してください。</t>
  </si>
  <si>
    <t xml:space="preserve"> ← リストから選択してください。</t>
    <rPh sb="8" eb="10">
      <t>センタク</t>
    </rPh>
    <phoneticPr fontId="10"/>
  </si>
  <si>
    <t xml:space="preserve"> ← 県外の場合は入力してください。</t>
    <rPh sb="9" eb="11">
      <t>ニュウリョク</t>
    </rPh>
    <phoneticPr fontId="10"/>
  </si>
  <si>
    <t xml:space="preserve"> ← 県外の場合は区市町村まで入力してください。</t>
    <rPh sb="15" eb="17">
      <t>ニュウリョク</t>
    </rPh>
    <phoneticPr fontId="10"/>
  </si>
  <si>
    <t xml:space="preserve"> ← 県外の場合は大字以下の住所を入力してください。</t>
  </si>
  <si>
    <t xml:space="preserve"> ← リストから選択してください。通常は１になります。</t>
    <rPh sb="17" eb="19">
      <t>ツウジョウ</t>
    </rPh>
    <phoneticPr fontId="10"/>
  </si>
  <si>
    <t>令和</t>
    <rPh sb="0" eb="2">
      <t>レイワ</t>
    </rPh>
    <phoneticPr fontId="10"/>
  </si>
  <si>
    <t>氏 　名</t>
    <phoneticPr fontId="10"/>
  </si>
  <si>
    <t>備  考</t>
    <rPh sb="0" eb="1">
      <t>ビ</t>
    </rPh>
    <rPh sb="3" eb="4">
      <t>コウ</t>
    </rPh>
    <phoneticPr fontId="10"/>
  </si>
  <si>
    <t>　フリガナ(氏名１)</t>
    <rPh sb="6" eb="8">
      <t>シメイ</t>
    </rPh>
    <phoneticPr fontId="10"/>
  </si>
  <si>
    <t>　フリガナ(氏名２)</t>
    <phoneticPr fontId="10"/>
  </si>
  <si>
    <t>　フリガナ(区市町村～丁目)</t>
    <rPh sb="6" eb="10">
      <t>クシチョウソン</t>
    </rPh>
    <rPh sb="11" eb="13">
      <t>チョウメ</t>
    </rPh>
    <phoneticPr fontId="10"/>
  </si>
  <si>
    <t>　フリガナ(番地)</t>
    <rPh sb="6" eb="8">
      <t>バンチ</t>
    </rPh>
    <phoneticPr fontId="10"/>
  </si>
  <si>
    <t>　フリガナ(方書)</t>
    <rPh sb="6" eb="8">
      <t>カタガキ</t>
    </rPh>
    <phoneticPr fontId="10"/>
  </si>
  <si>
    <t xml:space="preserve"> ← 公共工事の前払金預託金融機関名・店舗名</t>
    <phoneticPr fontId="10"/>
  </si>
  <si>
    <t>　（役職名と氏名の間、氏名の姓と名の間は１文字あけて</t>
    <phoneticPr fontId="10"/>
  </si>
  <si>
    <t>　　ください）</t>
    <phoneticPr fontId="10"/>
  </si>
  <si>
    <t>　支払方法（1～5のいずれか１つを記入してください）</t>
    <rPh sb="1" eb="3">
      <t>シハライ</t>
    </rPh>
    <rPh sb="3" eb="5">
      <t>ホウホウ</t>
    </rPh>
    <rPh sb="17" eb="19">
      <t>キニュウ</t>
    </rPh>
    <phoneticPr fontId="1"/>
  </si>
  <si>
    <t>　預金種別（1、2、9のいずれか１つを記入してください）</t>
    <rPh sb="1" eb="3">
      <t>ヨキン</t>
    </rPh>
    <rPh sb="3" eb="5">
      <t>シュベツ</t>
    </rPh>
    <rPh sb="19" eb="21">
      <t>キニュウ</t>
    </rPh>
    <phoneticPr fontId="1"/>
  </si>
  <si>
    <t xml:space="preserve"> ← 市外局番から入力してください。携帯電話の場合、「－」は不要です。</t>
    <phoneticPr fontId="10"/>
  </si>
  <si>
    <t>はじめに</t>
    <phoneticPr fontId="10"/>
  </si>
  <si>
    <t>　別添の記載例を参考に、申請書に必要事項を記入していただくこととなりますが、「入力用」のシートに</t>
    <rPh sb="1" eb="3">
      <t>ベッテン</t>
    </rPh>
    <rPh sb="4" eb="7">
      <t>キサイレイ</t>
    </rPh>
    <rPh sb="8" eb="10">
      <t>サンコウ</t>
    </rPh>
    <rPh sb="12" eb="15">
      <t>シンセイショ</t>
    </rPh>
    <rPh sb="16" eb="18">
      <t>ヒツヨウ</t>
    </rPh>
    <rPh sb="18" eb="20">
      <t>ジコウ</t>
    </rPh>
    <rPh sb="21" eb="23">
      <t>キニュウ</t>
    </rPh>
    <rPh sb="39" eb="42">
      <t>ニュウリョクヨウ</t>
    </rPh>
    <phoneticPr fontId="10"/>
  </si>
  <si>
    <t>入力いただくと申請書のシートに転記されますので、便利です。</t>
    <rPh sb="15" eb="17">
      <t>テンキ</t>
    </rPh>
    <rPh sb="24" eb="26">
      <t>ベンリ</t>
    </rPh>
    <phoneticPr fontId="10"/>
  </si>
  <si>
    <t xml:space="preserve"> ← 右の欄には、枝番(01～99)を入力してください。</t>
    <rPh sb="3" eb="4">
      <t>ミギ</t>
    </rPh>
    <rPh sb="5" eb="6">
      <t>ラン</t>
    </rPh>
    <rPh sb="9" eb="11">
      <t>エダバン</t>
    </rPh>
    <rPh sb="19" eb="21">
      <t>ニュウリョク</t>
    </rPh>
    <phoneticPr fontId="10"/>
  </si>
  <si>
    <t xml:space="preserve"> ← 右の欄には、枝番(01～99)を入力してください。</t>
    <phoneticPr fontId="10"/>
  </si>
  <si>
    <t xml:space="preserve"> ← 法人の場合は、代表者名を入力してください。</t>
    <rPh sb="15" eb="17">
      <t>ニュウリョク</t>
    </rPh>
    <phoneticPr fontId="10"/>
  </si>
  <si>
    <t>　　（保証事業会社に登録した口座）を入力してください。</t>
    <rPh sb="18" eb="20">
      <t>ニュウリョク</t>
    </rPh>
    <phoneticPr fontId="10"/>
  </si>
  <si>
    <t>ので、見やすい方を使用してください。</t>
    <phoneticPr fontId="10"/>
  </si>
  <si>
    <t>　申請書は手書きしていただいても構いません。申請書は、「着色あり」と「着色なし」の２種類あります</t>
    <rPh sb="1" eb="4">
      <t>シンセイショ</t>
    </rPh>
    <rPh sb="5" eb="7">
      <t>テガ</t>
    </rPh>
    <rPh sb="16" eb="17">
      <t>カマ</t>
    </rPh>
    <phoneticPr fontId="10"/>
  </si>
  <si>
    <t xml:space="preserve"> ← 個人名（氏名）又は法人名を入力してください。</t>
    <rPh sb="7" eb="9">
      <t>シメイ</t>
    </rPh>
    <rPh sb="16" eb="18">
      <t>ニュウリョク</t>
    </rPh>
    <phoneticPr fontId="10"/>
  </si>
  <si>
    <t>　なお、申請書のシートに直接入力したい場合は、「申請書（直接入力用）」のシートを使用してください。</t>
    <rPh sb="4" eb="7">
      <t>シンセイショ</t>
    </rPh>
    <rPh sb="12" eb="14">
      <t>チョクセツ</t>
    </rPh>
    <rPh sb="14" eb="16">
      <t>ニュウリョク</t>
    </rPh>
    <rPh sb="19" eb="21">
      <t>バアイ</t>
    </rPh>
    <rPh sb="24" eb="27">
      <t>シンセイショ</t>
    </rPh>
    <rPh sb="28" eb="30">
      <t>チョクセツ</t>
    </rPh>
    <rPh sb="30" eb="32">
      <t>ニュウリョク</t>
    </rPh>
    <rPh sb="32" eb="33">
      <t>ヨウ</t>
    </rPh>
    <rPh sb="40" eb="42">
      <t>シヨウ</t>
    </rPh>
    <phoneticPr fontId="10"/>
  </si>
  <si>
    <t>担当者</t>
    <rPh sb="0" eb="3">
      <t>タントウシャ</t>
    </rPh>
    <phoneticPr fontId="2"/>
  </si>
  <si>
    <t>E-mail</t>
    <phoneticPr fontId="2"/>
  </si>
  <si>
    <t>住所</t>
    <rPh sb="0" eb="2">
      <t>ジュウショ</t>
    </rPh>
    <phoneticPr fontId="1"/>
  </si>
  <si>
    <t>法人の場合は、以下も記入してください。</t>
    <rPh sb="0" eb="2">
      <t>ホウジン</t>
    </rPh>
    <rPh sb="3" eb="5">
      <t>バアイ</t>
    </rPh>
    <rPh sb="7" eb="9">
      <t>イカ</t>
    </rPh>
    <rPh sb="10" eb="12">
      <t>キニュウ</t>
    </rPh>
    <phoneticPr fontId="2"/>
  </si>
  <si>
    <t>電話番号</t>
    <rPh sb="0" eb="2">
      <t>デンワ</t>
    </rPh>
    <rPh sb="2" eb="4">
      <t>バンゴウ</t>
    </rPh>
    <phoneticPr fontId="10"/>
  </si>
  <si>
    <t>（所属・氏名）</t>
    <phoneticPr fontId="2"/>
  </si>
  <si>
    <t>電話番号</t>
    <rPh sb="0" eb="2">
      <t>デンワ</t>
    </rPh>
    <rPh sb="2" eb="4">
      <t>バンゴウ</t>
    </rPh>
    <phoneticPr fontId="2"/>
  </si>
  <si>
    <t>担当者（所属・氏名）</t>
    <rPh sb="0" eb="3">
      <t>タントウシャ</t>
    </rPh>
    <rPh sb="4" eb="6">
      <t>ショゾク</t>
    </rPh>
    <rPh sb="7" eb="9">
      <t>シメイ</t>
    </rPh>
    <phoneticPr fontId="10"/>
  </si>
  <si>
    <t>【担当者（法人の場合のみ入力）】</t>
    <rPh sb="1" eb="4">
      <t>タントウシャ</t>
    </rPh>
    <rPh sb="5" eb="7">
      <t>ホウジン</t>
    </rPh>
    <rPh sb="8" eb="10">
      <t>バアイ</t>
    </rPh>
    <rPh sb="12" eb="14">
      <t>ニュウリョク</t>
    </rPh>
    <phoneticPr fontId="10"/>
  </si>
  <si>
    <t>E-mail</t>
    <phoneticPr fontId="10"/>
  </si>
  <si>
    <t>電話番号</t>
    <rPh sb="0" eb="2">
      <t>デンワ</t>
    </rPh>
    <rPh sb="2" eb="4">
      <t>バンゴウ</t>
    </rPh>
    <phoneticPr fontId="2"/>
  </si>
  <si>
    <t>県記入欄</t>
    <rPh sb="0" eb="1">
      <t>ケン</t>
    </rPh>
    <rPh sb="1" eb="2">
      <t>キ</t>
    </rPh>
    <rPh sb="2" eb="3">
      <t>イ</t>
    </rPh>
    <rPh sb="3" eb="4">
      <t>ラン</t>
    </rPh>
    <phoneticPr fontId="2"/>
  </si>
  <si>
    <t>住　所</t>
    <rPh sb="0" eb="1">
      <t>ジュウ</t>
    </rPh>
    <rPh sb="2" eb="3">
      <t>ショ</t>
    </rPh>
    <phoneticPr fontId="10"/>
  </si>
  <si>
    <t xml:space="preserve"> ← 法人の場合は、担当者（所属・氏名）を入力してください。</t>
    <rPh sb="3" eb="5">
      <t>ホウジン</t>
    </rPh>
    <rPh sb="6" eb="8">
      <t>バアイ</t>
    </rPh>
    <rPh sb="10" eb="13">
      <t>タントウシャ</t>
    </rPh>
    <rPh sb="14" eb="16">
      <t>ショゾク</t>
    </rPh>
    <rPh sb="17" eb="19">
      <t>シメイ</t>
    </rPh>
    <rPh sb="21" eb="23">
      <t>ニュウリョク</t>
    </rPh>
    <phoneticPr fontId="10"/>
  </si>
  <si>
    <t xml:space="preserve"> ← 担当者の電話番号を入力してください。</t>
    <rPh sb="3" eb="6">
      <t>タントウシャ</t>
    </rPh>
    <rPh sb="7" eb="9">
      <t>デンワ</t>
    </rPh>
    <rPh sb="9" eb="11">
      <t>バンゴウ</t>
    </rPh>
    <rPh sb="12" eb="14">
      <t>ニュウリョク</t>
    </rPh>
    <phoneticPr fontId="10"/>
  </si>
  <si>
    <t xml:space="preserve"> ← 担当者のE-mailを入力してください。</t>
    <rPh sb="3" eb="6">
      <t>タントウシャ</t>
    </rPh>
    <rPh sb="14" eb="16">
      <t>ニュウリョク</t>
    </rPh>
    <phoneticPr fontId="10"/>
  </si>
  <si>
    <t>【県(執行機関) 入力欄】</t>
    <rPh sb="1" eb="2">
      <t>ケン</t>
    </rPh>
    <rPh sb="3" eb="5">
      <t>シッコウ</t>
    </rPh>
    <rPh sb="5" eb="7">
      <t>キカン</t>
    </rPh>
    <rPh sb="9" eb="12">
      <t>ニュウリョクラン</t>
    </rPh>
    <phoneticPr fontId="10"/>
  </si>
  <si>
    <t>氏　名</t>
    <rPh sb="0" eb="1">
      <t>シ</t>
    </rPh>
    <rPh sb="2" eb="3">
      <t>ナ</t>
    </rPh>
    <phoneticPr fontId="10"/>
  </si>
  <si>
    <t>※　申請者（債権者）の方は、太字（太枠）の部分のみ入力してください。なお、本シートの提出は不要です。</t>
    <rPh sb="2" eb="5">
      <t>シンセイシャ</t>
    </rPh>
    <rPh sb="6" eb="9">
      <t>サイケンシャ</t>
    </rPh>
    <rPh sb="11" eb="12">
      <t>カタ</t>
    </rPh>
    <rPh sb="14" eb="16">
      <t>フトジ</t>
    </rPh>
    <rPh sb="17" eb="19">
      <t>フトワク</t>
    </rPh>
    <rPh sb="21" eb="23">
      <t>ブブン</t>
    </rPh>
    <rPh sb="25" eb="27">
      <t>ニュウリョク</t>
    </rPh>
    <rPh sb="37" eb="38">
      <t>ホン</t>
    </rPh>
    <rPh sb="42" eb="44">
      <t>テイシュツ</t>
    </rPh>
    <rPh sb="45" eb="47">
      <t>フヨウ</t>
    </rPh>
    <phoneticPr fontId="10"/>
  </si>
  <si>
    <t xml:space="preserve"> ← 申請者（債権者）名を入力してください。
　　なお、法人の場合は、法人名及び代表者職・氏名を
　　入力してください。
　　また、県（執行機関）が代理申請する場合は、担当者
　　名を入力してください。</t>
    <rPh sb="3" eb="6">
      <t>シンセイシャ</t>
    </rPh>
    <rPh sb="7" eb="10">
      <t>サイケンシャ</t>
    </rPh>
    <rPh sb="11" eb="12">
      <t>メイ</t>
    </rPh>
    <rPh sb="13" eb="15">
      <t>ニュウリョク</t>
    </rPh>
    <rPh sb="28" eb="30">
      <t>ホウジン</t>
    </rPh>
    <rPh sb="51" eb="53">
      <t>ニュウリョク</t>
    </rPh>
    <rPh sb="66" eb="67">
      <t>ケン</t>
    </rPh>
    <rPh sb="68" eb="72">
      <t>シッコウキカン</t>
    </rPh>
    <rPh sb="74" eb="76">
      <t>ダイリ</t>
    </rPh>
    <rPh sb="76" eb="78">
      <t>シンセイ</t>
    </rPh>
    <rPh sb="80" eb="82">
      <t>バアイ</t>
    </rPh>
    <rPh sb="92" eb="94">
      <t>ニュウリョク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</si>
</sst>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#"/>
  </numFmts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105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ck">
        <color indexed="64"/>
      </right>
      <top/>
      <bottom style="thin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/>
      <top style="thin">
        <color indexed="64"/>
      </top>
      <bottom style="thick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dotted">
        <color indexed="64"/>
      </right>
      <top style="thin">
        <color indexed="64"/>
      </top>
      <bottom/>
      <diagonal/>
    </border>
    <border>
      <left style="thick">
        <color indexed="64"/>
      </left>
      <right style="dotted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dotted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526">
    <xf numFmtId="0" fontId="0" fillId="0" borderId="0" xfId="0">
      <alignment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vertical="center"/>
    </xf>
    <xf numFmtId="49" fontId="4" fillId="0" borderId="15" xfId="0" applyNumberFormat="1" applyFont="1" applyBorder="1" applyAlignment="1">
      <alignment vertical="center"/>
    </xf>
    <xf numFmtId="49" fontId="4" fillId="0" borderId="16" xfId="0" applyNumberFormat="1" applyFont="1" applyBorder="1" applyAlignment="1">
      <alignment vertical="center"/>
    </xf>
    <xf numFmtId="49" fontId="4" fillId="0" borderId="10" xfId="0" applyNumberFormat="1" applyFont="1" applyBorder="1" applyAlignment="1">
      <alignment vertical="center"/>
    </xf>
    <xf numFmtId="49" fontId="4" fillId="0" borderId="0" xfId="0" applyNumberFormat="1" applyFont="1" applyFill="1" applyAlignment="1">
      <alignment vertical="center"/>
    </xf>
    <xf numFmtId="49" fontId="4" fillId="0" borderId="4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distributed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vertical="center"/>
    </xf>
    <xf numFmtId="49" fontId="4" fillId="0" borderId="10" xfId="0" applyNumberFormat="1" applyFont="1" applyFill="1" applyBorder="1" applyAlignment="1">
      <alignment vertical="center"/>
    </xf>
    <xf numFmtId="49" fontId="4" fillId="0" borderId="4" xfId="0" applyNumberFormat="1" applyFont="1" applyBorder="1" applyAlignment="1">
      <alignment vertical="center"/>
    </xf>
    <xf numFmtId="49" fontId="4" fillId="0" borderId="39" xfId="0" applyNumberFormat="1" applyFont="1" applyFill="1" applyBorder="1" applyAlignment="1">
      <alignment vertical="center"/>
    </xf>
    <xf numFmtId="49" fontId="4" fillId="0" borderId="45" xfId="0" applyNumberFormat="1" applyFont="1" applyFill="1" applyBorder="1" applyAlignment="1">
      <alignment vertical="center"/>
    </xf>
    <xf numFmtId="49" fontId="4" fillId="0" borderId="4" xfId="0" applyNumberFormat="1" applyFont="1" applyFill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vertical="center"/>
    </xf>
    <xf numFmtId="49" fontId="4" fillId="0" borderId="57" xfId="0" applyNumberFormat="1" applyFont="1" applyBorder="1" applyAlignment="1">
      <alignment horizontal="center" vertical="center"/>
    </xf>
    <xf numFmtId="49" fontId="4" fillId="0" borderId="11" xfId="0" applyNumberFormat="1" applyFont="1" applyFill="1" applyBorder="1" applyAlignment="1">
      <alignment vertical="center"/>
    </xf>
    <xf numFmtId="49" fontId="4" fillId="0" borderId="53" xfId="0" applyNumberFormat="1" applyFont="1" applyFill="1" applyBorder="1" applyAlignment="1">
      <alignment vertical="center"/>
    </xf>
    <xf numFmtId="49" fontId="4" fillId="0" borderId="53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8" xfId="0" applyNumberFormat="1" applyFont="1" applyFill="1" applyBorder="1" applyAlignment="1">
      <alignment vertical="center"/>
    </xf>
    <xf numFmtId="49" fontId="4" fillId="0" borderId="15" xfId="0" applyNumberFormat="1" applyFont="1" applyFill="1" applyBorder="1" applyAlignment="1">
      <alignment vertical="center"/>
    </xf>
    <xf numFmtId="49" fontId="4" fillId="0" borderId="18" xfId="0" applyNumberFormat="1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0" fontId="6" fillId="2" borderId="25" xfId="0" applyNumberFormat="1" applyFont="1" applyFill="1" applyBorder="1" applyAlignment="1">
      <alignment horizontal="center" vertical="center"/>
    </xf>
    <xf numFmtId="0" fontId="6" fillId="2" borderId="26" xfId="0" applyNumberFormat="1" applyFont="1" applyFill="1" applyBorder="1" applyAlignment="1">
      <alignment horizontal="center" vertical="center"/>
    </xf>
    <xf numFmtId="0" fontId="6" fillId="2" borderId="27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24" xfId="0" applyNumberFormat="1" applyFont="1" applyBorder="1" applyAlignment="1">
      <alignment horizontal="center" vertical="center"/>
    </xf>
    <xf numFmtId="0" fontId="4" fillId="2" borderId="54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/>
    </xf>
    <xf numFmtId="0" fontId="4" fillId="2" borderId="28" xfId="0" applyNumberFormat="1" applyFont="1" applyFill="1" applyBorder="1" applyAlignment="1">
      <alignment horizontal="center" vertical="center"/>
    </xf>
    <xf numFmtId="0" fontId="4" fillId="2" borderId="47" xfId="0" applyNumberFormat="1" applyFont="1" applyFill="1" applyBorder="1" applyAlignment="1">
      <alignment horizontal="center" vertical="center"/>
    </xf>
    <xf numFmtId="0" fontId="4" fillId="2" borderId="19" xfId="0" applyNumberFormat="1" applyFont="1" applyFill="1" applyBorder="1" applyAlignment="1">
      <alignment horizontal="center" vertical="center"/>
    </xf>
    <xf numFmtId="0" fontId="4" fillId="2" borderId="20" xfId="0" applyNumberFormat="1" applyFont="1" applyFill="1" applyBorder="1" applyAlignment="1">
      <alignment horizontal="center" vertical="center"/>
    </xf>
    <xf numFmtId="0" fontId="4" fillId="2" borderId="21" xfId="0" applyNumberFormat="1" applyFont="1" applyFill="1" applyBorder="1" applyAlignment="1">
      <alignment horizontal="center" vertical="center"/>
    </xf>
    <xf numFmtId="0" fontId="4" fillId="0" borderId="54" xfId="0" applyNumberFormat="1" applyFont="1" applyFill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0" fontId="4" fillId="0" borderId="49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Fill="1" applyAlignment="1">
      <alignment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24" xfId="0" applyNumberFormat="1" applyFont="1" applyFill="1" applyBorder="1" applyAlignment="1">
      <alignment horizontal="center" vertical="center"/>
    </xf>
    <xf numFmtId="0" fontId="4" fillId="0" borderId="47" xfId="0" applyNumberFormat="1" applyFont="1" applyFill="1" applyBorder="1" applyAlignment="1">
      <alignment horizontal="center" vertical="center"/>
    </xf>
    <xf numFmtId="0" fontId="4" fillId="0" borderId="19" xfId="0" applyNumberFormat="1" applyFont="1" applyFill="1" applyBorder="1" applyAlignment="1">
      <alignment horizontal="center" vertical="center"/>
    </xf>
    <xf numFmtId="0" fontId="4" fillId="0" borderId="20" xfId="0" applyNumberFormat="1" applyFont="1" applyFill="1" applyBorder="1" applyAlignment="1">
      <alignment horizontal="center" vertical="center"/>
    </xf>
    <xf numFmtId="0" fontId="4" fillId="0" borderId="2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49" xfId="0" applyNumberFormat="1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4" fillId="0" borderId="0" xfId="0" applyFont="1" applyAlignment="1" applyProtection="1">
      <alignment horizontal="left" vertical="center"/>
      <protection locked="0"/>
    </xf>
    <xf numFmtId="0" fontId="11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176" fontId="13" fillId="0" borderId="3" xfId="0" applyNumberFormat="1" applyFont="1" applyBorder="1" applyAlignment="1" applyProtection="1">
      <alignment vertical="center"/>
      <protection locked="0"/>
    </xf>
    <xf numFmtId="49" fontId="11" fillId="0" borderId="34" xfId="0" applyNumberFormat="1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49" fontId="11" fillId="0" borderId="53" xfId="0" applyNumberFormat="1" applyFont="1" applyBorder="1" applyAlignment="1" applyProtection="1">
      <alignment vertical="center"/>
      <protection locked="0"/>
    </xf>
    <xf numFmtId="49" fontId="11" fillId="0" borderId="0" xfId="0" applyNumberFormat="1" applyFont="1" applyBorder="1" applyAlignment="1" applyProtection="1">
      <alignment vertical="center"/>
      <protection locked="0"/>
    </xf>
    <xf numFmtId="49" fontId="11" fillId="0" borderId="16" xfId="0" applyNumberFormat="1" applyFont="1" applyBorder="1" applyAlignment="1" applyProtection="1">
      <alignment vertical="center"/>
      <protection locked="0"/>
    </xf>
    <xf numFmtId="49" fontId="11" fillId="0" borderId="10" xfId="0" applyNumberFormat="1" applyFont="1" applyBorder="1" applyAlignment="1" applyProtection="1">
      <alignment vertical="center"/>
      <protection locked="0"/>
    </xf>
    <xf numFmtId="49" fontId="12" fillId="0" borderId="18" xfId="0" applyNumberFormat="1" applyFont="1" applyBorder="1" applyAlignment="1" applyProtection="1">
      <alignment vertical="center"/>
      <protection locked="0"/>
    </xf>
    <xf numFmtId="49" fontId="11" fillId="0" borderId="15" xfId="0" applyNumberFormat="1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0" fontId="11" fillId="0" borderId="0" xfId="0" applyFont="1" applyBorder="1" applyProtection="1">
      <alignment vertical="center"/>
      <protection locked="0"/>
    </xf>
    <xf numFmtId="0" fontId="11" fillId="0" borderId="10" xfId="0" applyFont="1" applyBorder="1" applyProtection="1">
      <alignment vertical="center"/>
      <protection locked="0"/>
    </xf>
    <xf numFmtId="0" fontId="12" fillId="0" borderId="16" xfId="0" applyFont="1" applyBorder="1" applyProtection="1">
      <alignment vertical="center"/>
      <protection locked="0"/>
    </xf>
    <xf numFmtId="49" fontId="12" fillId="0" borderId="10" xfId="0" applyNumberFormat="1" applyFont="1" applyBorder="1" applyAlignment="1" applyProtection="1">
      <alignment vertical="center"/>
      <protection locked="0"/>
    </xf>
    <xf numFmtId="49" fontId="12" fillId="0" borderId="53" xfId="0" applyNumberFormat="1" applyFont="1" applyBorder="1" applyAlignment="1" applyProtection="1">
      <alignment vertical="center"/>
      <protection locked="0"/>
    </xf>
    <xf numFmtId="49" fontId="12" fillId="0" borderId="0" xfId="0" applyNumberFormat="1" applyFont="1" applyBorder="1" applyAlignment="1" applyProtection="1">
      <alignment vertical="center"/>
      <protection locked="0"/>
    </xf>
    <xf numFmtId="49" fontId="12" fillId="0" borderId="16" xfId="0" applyNumberFormat="1" applyFont="1" applyBorder="1" applyAlignment="1" applyProtection="1">
      <alignment vertical="center"/>
      <protection locked="0"/>
    </xf>
    <xf numFmtId="0" fontId="12" fillId="0" borderId="15" xfId="0" applyFont="1" applyBorder="1" applyProtection="1">
      <alignment vertical="center"/>
      <protection locked="0"/>
    </xf>
    <xf numFmtId="0" fontId="11" fillId="0" borderId="15" xfId="0" applyFont="1" applyBorder="1" applyProtection="1">
      <alignment vertical="center"/>
      <protection locked="0"/>
    </xf>
    <xf numFmtId="49" fontId="11" fillId="0" borderId="51" xfId="0" applyNumberFormat="1" applyFont="1" applyBorder="1" applyAlignment="1" applyProtection="1">
      <alignment vertical="center"/>
      <protection locked="0"/>
    </xf>
    <xf numFmtId="49" fontId="11" fillId="0" borderId="32" xfId="0" applyNumberFormat="1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1" fillId="0" borderId="53" xfId="0" applyFont="1" applyBorder="1" applyAlignment="1" applyProtection="1">
      <alignment vertical="center"/>
      <protection locked="0"/>
    </xf>
    <xf numFmtId="0" fontId="11" fillId="0" borderId="16" xfId="0" applyFont="1" applyBorder="1" applyProtection="1">
      <alignment vertical="center"/>
      <protection locked="0"/>
    </xf>
    <xf numFmtId="49" fontId="11" fillId="4" borderId="30" xfId="0" applyNumberFormat="1" applyFont="1" applyFill="1" applyBorder="1" applyAlignment="1" applyProtection="1">
      <alignment horizontal="center" vertical="center"/>
    </xf>
    <xf numFmtId="49" fontId="13" fillId="4" borderId="30" xfId="0" applyNumberFormat="1" applyFont="1" applyFill="1" applyBorder="1" applyAlignment="1" applyProtection="1">
      <alignment horizontal="center" vertical="center"/>
    </xf>
    <xf numFmtId="0" fontId="12" fillId="4" borderId="39" xfId="0" applyFont="1" applyFill="1" applyBorder="1" applyAlignment="1" applyProtection="1">
      <alignment horizontal="center" vertical="center"/>
    </xf>
    <xf numFmtId="0" fontId="12" fillId="4" borderId="45" xfId="0" applyFont="1" applyFill="1" applyBorder="1" applyAlignment="1" applyProtection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4" fillId="0" borderId="57" xfId="0" applyNumberFormat="1" applyFont="1" applyFill="1" applyBorder="1" applyAlignment="1">
      <alignment horizontal="center" vertical="center"/>
    </xf>
    <xf numFmtId="49" fontId="8" fillId="0" borderId="0" xfId="0" applyNumberFormat="1" applyFont="1" applyBorder="1" applyAlignment="1">
      <alignment vertical="center" wrapText="1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16" fillId="0" borderId="0" xfId="1" applyNumberFormat="1" applyFill="1" applyAlignment="1">
      <alignment horizontal="left" vertical="center" wrapText="1"/>
    </xf>
    <xf numFmtId="49" fontId="4" fillId="0" borderId="0" xfId="0" applyNumberFormat="1" applyFont="1" applyAlignment="1">
      <alignment vertical="center" wrapText="1"/>
    </xf>
    <xf numFmtId="49" fontId="4" fillId="0" borderId="0" xfId="0" applyNumberFormat="1" applyFont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vertical="center"/>
    </xf>
    <xf numFmtId="0" fontId="6" fillId="2" borderId="25" xfId="0" applyNumberFormat="1" applyFont="1" applyFill="1" applyBorder="1" applyAlignment="1">
      <alignment horizontal="center" vertical="center"/>
    </xf>
    <xf numFmtId="0" fontId="6" fillId="2" borderId="26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distributed" vertical="center"/>
    </xf>
    <xf numFmtId="0" fontId="4" fillId="2" borderId="28" xfId="0" applyNumberFormat="1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vertical="center"/>
    </xf>
    <xf numFmtId="0" fontId="6" fillId="2" borderId="27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distributed" vertical="center"/>
    </xf>
    <xf numFmtId="49" fontId="4" fillId="0" borderId="0" xfId="0" applyNumberFormat="1" applyFont="1" applyFill="1" applyAlignment="1">
      <alignment horizontal="center" vertical="center"/>
    </xf>
    <xf numFmtId="0" fontId="6" fillId="0" borderId="25" xfId="0" applyNumberFormat="1" applyFont="1" applyFill="1" applyBorder="1" applyAlignment="1">
      <alignment horizontal="center" vertical="center"/>
    </xf>
    <xf numFmtId="0" fontId="6" fillId="0" borderId="26" xfId="0" applyNumberFormat="1" applyFont="1" applyFill="1" applyBorder="1" applyAlignment="1">
      <alignment horizontal="center" vertical="center"/>
    </xf>
    <xf numFmtId="49" fontId="4" fillId="0" borderId="39" xfId="0" applyNumberFormat="1" applyFont="1" applyFill="1" applyBorder="1" applyAlignment="1">
      <alignment vertical="center"/>
    </xf>
    <xf numFmtId="49" fontId="4" fillId="0" borderId="45" xfId="0" applyNumberFormat="1" applyFont="1" applyFill="1" applyBorder="1" applyAlignment="1">
      <alignment vertical="center"/>
    </xf>
    <xf numFmtId="0" fontId="6" fillId="0" borderId="27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vertical="center" wrapText="1"/>
    </xf>
    <xf numFmtId="49" fontId="4" fillId="0" borderId="53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28" xfId="0" applyNumberFormat="1" applyFont="1" applyFill="1" applyBorder="1" applyAlignment="1">
      <alignment horizontal="center" vertical="center"/>
    </xf>
    <xf numFmtId="49" fontId="8" fillId="0" borderId="0" xfId="0" applyNumberFormat="1" applyFont="1" applyBorder="1" applyAlignment="1">
      <alignment vertical="center" wrapText="1"/>
    </xf>
    <xf numFmtId="49" fontId="4" fillId="0" borderId="0" xfId="0" applyNumberFormat="1" applyFont="1" applyFill="1" applyAlignment="1">
      <alignment vertical="center" wrapText="1"/>
    </xf>
    <xf numFmtId="49" fontId="17" fillId="0" borderId="0" xfId="0" applyNumberFormat="1" applyFont="1" applyBorder="1" applyAlignment="1" applyProtection="1">
      <alignment vertical="center"/>
      <protection locked="0"/>
    </xf>
    <xf numFmtId="49" fontId="13" fillId="0" borderId="29" xfId="0" applyNumberFormat="1" applyFont="1" applyBorder="1" applyAlignment="1" applyProtection="1">
      <alignment horizontal="left" vertical="center"/>
      <protection locked="0"/>
    </xf>
    <xf numFmtId="49" fontId="13" fillId="0" borderId="30" xfId="0" applyNumberFormat="1" applyFont="1" applyBorder="1" applyAlignment="1" applyProtection="1">
      <alignment horizontal="left" vertical="center"/>
      <protection locked="0"/>
    </xf>
    <xf numFmtId="49" fontId="13" fillId="0" borderId="31" xfId="0" applyNumberFormat="1" applyFont="1" applyBorder="1" applyAlignment="1" applyProtection="1">
      <alignment horizontal="left" vertical="center"/>
      <protection locked="0"/>
    </xf>
    <xf numFmtId="49" fontId="12" fillId="0" borderId="0" xfId="0" applyNumberFormat="1" applyFont="1" applyBorder="1" applyAlignment="1" applyProtection="1">
      <alignment vertical="center" wrapText="1"/>
      <protection locked="0"/>
    </xf>
    <xf numFmtId="49" fontId="12" fillId="0" borderId="17" xfId="0" applyNumberFormat="1" applyFont="1" applyBorder="1" applyAlignment="1" applyProtection="1">
      <alignment horizontal="left" vertical="center" wrapText="1"/>
      <protection locked="0"/>
    </xf>
    <xf numFmtId="49" fontId="12" fillId="0" borderId="0" xfId="0" applyNumberFormat="1" applyFont="1" applyBorder="1" applyAlignment="1" applyProtection="1">
      <alignment horizontal="left" vertical="center" wrapText="1"/>
      <protection locked="0"/>
    </xf>
    <xf numFmtId="0" fontId="13" fillId="4" borderId="29" xfId="0" applyFont="1" applyFill="1" applyBorder="1" applyAlignment="1" applyProtection="1">
      <alignment horizontal="right" vertical="center"/>
    </xf>
    <xf numFmtId="0" fontId="13" fillId="4" borderId="30" xfId="0" applyFont="1" applyFill="1" applyBorder="1" applyAlignment="1" applyProtection="1">
      <alignment horizontal="right" vertical="center"/>
    </xf>
    <xf numFmtId="0" fontId="13" fillId="4" borderId="31" xfId="0" applyFont="1" applyFill="1" applyBorder="1" applyAlignment="1" applyProtection="1">
      <alignment horizontal="right" vertical="center"/>
    </xf>
    <xf numFmtId="0" fontId="12" fillId="4" borderId="38" xfId="0" applyFont="1" applyFill="1" applyBorder="1" applyAlignment="1" applyProtection="1">
      <alignment horizontal="right" vertical="center"/>
    </xf>
    <xf numFmtId="0" fontId="12" fillId="4" borderId="39" xfId="0" applyFont="1" applyFill="1" applyBorder="1" applyAlignment="1" applyProtection="1">
      <alignment horizontal="right" vertical="center"/>
    </xf>
    <xf numFmtId="0" fontId="12" fillId="4" borderId="40" xfId="0" applyFont="1" applyFill="1" applyBorder="1" applyAlignment="1" applyProtection="1">
      <alignment horizontal="right" vertical="center"/>
    </xf>
    <xf numFmtId="0" fontId="12" fillId="4" borderId="4" xfId="0" applyFont="1" applyFill="1" applyBorder="1" applyAlignment="1" applyProtection="1">
      <alignment horizontal="right" vertical="center"/>
    </xf>
    <xf numFmtId="0" fontId="12" fillId="4" borderId="30" xfId="0" applyFont="1" applyFill="1" applyBorder="1" applyAlignment="1" applyProtection="1">
      <alignment horizontal="right" vertical="center"/>
    </xf>
    <xf numFmtId="0" fontId="12" fillId="4" borderId="31" xfId="0" applyFont="1" applyFill="1" applyBorder="1" applyAlignment="1" applyProtection="1">
      <alignment horizontal="right" vertical="center"/>
    </xf>
    <xf numFmtId="0" fontId="13" fillId="0" borderId="29" xfId="0" applyFont="1" applyBorder="1" applyAlignment="1" applyProtection="1">
      <alignment horizontal="left" vertical="center" wrapText="1"/>
      <protection locked="0"/>
    </xf>
    <xf numFmtId="0" fontId="13" fillId="0" borderId="30" xfId="0" applyFont="1" applyBorder="1" applyAlignment="1" applyProtection="1">
      <alignment horizontal="left" vertical="center" wrapText="1"/>
      <protection locked="0"/>
    </xf>
    <xf numFmtId="0" fontId="13" fillId="0" borderId="31" xfId="0" applyFont="1" applyBorder="1" applyAlignment="1" applyProtection="1">
      <alignment horizontal="left" vertical="center" wrapText="1"/>
      <protection locked="0"/>
    </xf>
    <xf numFmtId="49" fontId="12" fillId="0" borderId="64" xfId="0" applyNumberFormat="1" applyFont="1" applyBorder="1" applyAlignment="1" applyProtection="1">
      <alignment horizontal="left" vertical="center" wrapText="1"/>
      <protection locked="0"/>
    </xf>
    <xf numFmtId="49" fontId="12" fillId="0" borderId="64" xfId="0" applyNumberFormat="1" applyFont="1" applyBorder="1" applyAlignment="1" applyProtection="1">
      <alignment horizontal="left" vertical="center"/>
      <protection locked="0"/>
    </xf>
    <xf numFmtId="49" fontId="12" fillId="0" borderId="86" xfId="0" applyNumberFormat="1" applyFont="1" applyBorder="1" applyAlignment="1" applyProtection="1">
      <alignment horizontal="left" vertical="center"/>
      <protection locked="0"/>
    </xf>
    <xf numFmtId="0" fontId="12" fillId="0" borderId="69" xfId="0" applyFont="1" applyFill="1" applyBorder="1" applyAlignment="1" applyProtection="1">
      <alignment horizontal="center" vertical="center"/>
      <protection locked="0"/>
    </xf>
    <xf numFmtId="0" fontId="12" fillId="0" borderId="44" xfId="0" applyNumberFormat="1" applyFont="1" applyBorder="1" applyAlignment="1" applyProtection="1">
      <alignment horizontal="center" vertical="center"/>
      <protection locked="0"/>
    </xf>
    <xf numFmtId="0" fontId="12" fillId="0" borderId="40" xfId="0" applyNumberFormat="1" applyFont="1" applyBorder="1" applyAlignment="1" applyProtection="1">
      <alignment horizontal="center" vertical="center"/>
      <protection locked="0"/>
    </xf>
    <xf numFmtId="49" fontId="12" fillId="0" borderId="3" xfId="0" applyNumberFormat="1" applyFont="1" applyBorder="1" applyAlignment="1" applyProtection="1">
      <alignment horizontal="left" vertical="center" wrapText="1"/>
      <protection locked="0"/>
    </xf>
    <xf numFmtId="49" fontId="12" fillId="0" borderId="3" xfId="0" applyNumberFormat="1" applyFont="1" applyBorder="1" applyAlignment="1" applyProtection="1">
      <alignment horizontal="left" vertical="center"/>
      <protection locked="0"/>
    </xf>
    <xf numFmtId="49" fontId="12" fillId="0" borderId="63" xfId="0" applyNumberFormat="1" applyFont="1" applyBorder="1" applyAlignment="1" applyProtection="1">
      <alignment horizontal="left" vertical="center"/>
      <protection locked="0"/>
    </xf>
    <xf numFmtId="0" fontId="12" fillId="4" borderId="91" xfId="0" applyFont="1" applyFill="1" applyBorder="1" applyAlignment="1" applyProtection="1">
      <alignment horizontal="right" vertical="center"/>
    </xf>
    <xf numFmtId="0" fontId="12" fillId="4" borderId="92" xfId="0" applyFont="1" applyFill="1" applyBorder="1" applyAlignment="1" applyProtection="1">
      <alignment horizontal="right" vertical="center"/>
    </xf>
    <xf numFmtId="0" fontId="12" fillId="4" borderId="93" xfId="0" applyFont="1" applyFill="1" applyBorder="1" applyAlignment="1" applyProtection="1">
      <alignment horizontal="right" vertical="center"/>
    </xf>
    <xf numFmtId="0" fontId="12" fillId="4" borderId="80" xfId="0" applyFont="1" applyFill="1" applyBorder="1" applyAlignment="1" applyProtection="1">
      <alignment horizontal="right" vertical="center"/>
    </xf>
    <xf numFmtId="0" fontId="12" fillId="4" borderId="73" xfId="0" applyFont="1" applyFill="1" applyBorder="1" applyAlignment="1" applyProtection="1">
      <alignment horizontal="right" vertical="center"/>
    </xf>
    <xf numFmtId="0" fontId="12" fillId="4" borderId="74" xfId="0" applyFont="1" applyFill="1" applyBorder="1" applyAlignment="1" applyProtection="1">
      <alignment horizontal="right" vertical="center"/>
    </xf>
    <xf numFmtId="0" fontId="12" fillId="4" borderId="79" xfId="0" applyFont="1" applyFill="1" applyBorder="1" applyAlignment="1" applyProtection="1">
      <alignment horizontal="right" vertical="center"/>
    </xf>
    <xf numFmtId="0" fontId="12" fillId="4" borderId="71" xfId="0" applyFont="1" applyFill="1" applyBorder="1" applyAlignment="1" applyProtection="1">
      <alignment horizontal="right" vertical="center"/>
    </xf>
    <xf numFmtId="0" fontId="12" fillId="4" borderId="72" xfId="0" applyFont="1" applyFill="1" applyBorder="1" applyAlignment="1" applyProtection="1">
      <alignment horizontal="right" vertical="center"/>
    </xf>
    <xf numFmtId="0" fontId="12" fillId="4" borderId="94" xfId="0" applyFont="1" applyFill="1" applyBorder="1" applyAlignment="1" applyProtection="1">
      <alignment horizontal="right" vertical="center"/>
    </xf>
    <xf numFmtId="0" fontId="12" fillId="4" borderId="95" xfId="0" applyFont="1" applyFill="1" applyBorder="1" applyAlignment="1" applyProtection="1">
      <alignment horizontal="right" vertical="center"/>
    </xf>
    <xf numFmtId="0" fontId="12" fillId="4" borderId="96" xfId="0" applyFont="1" applyFill="1" applyBorder="1" applyAlignment="1" applyProtection="1">
      <alignment horizontal="right" vertical="center"/>
    </xf>
    <xf numFmtId="0" fontId="12" fillId="4" borderId="38" xfId="0" applyFont="1" applyFill="1" applyBorder="1" applyAlignment="1" applyProtection="1">
      <alignment horizontal="right" vertical="center" shrinkToFit="1"/>
    </xf>
    <xf numFmtId="0" fontId="12" fillId="4" borderId="39" xfId="0" applyFont="1" applyFill="1" applyBorder="1" applyAlignment="1" applyProtection="1">
      <alignment horizontal="right" vertical="center" shrinkToFit="1"/>
    </xf>
    <xf numFmtId="0" fontId="12" fillId="4" borderId="40" xfId="0" applyFont="1" applyFill="1" applyBorder="1" applyAlignment="1" applyProtection="1">
      <alignment horizontal="right" vertical="center" shrinkToFit="1"/>
    </xf>
    <xf numFmtId="49" fontId="13" fillId="0" borderId="3" xfId="0" applyNumberFormat="1" applyFont="1" applyBorder="1" applyAlignment="1" applyProtection="1">
      <alignment horizontal="left" vertical="center"/>
      <protection locked="0"/>
    </xf>
    <xf numFmtId="49" fontId="13" fillId="0" borderId="87" xfId="0" applyNumberFormat="1" applyFont="1" applyBorder="1" applyAlignment="1" applyProtection="1">
      <alignment horizontal="left" vertical="center"/>
      <protection locked="0"/>
    </xf>
    <xf numFmtId="49" fontId="12" fillId="0" borderId="44" xfId="0" applyNumberFormat="1" applyFont="1" applyBorder="1" applyAlignment="1" applyProtection="1">
      <alignment horizontal="left" vertical="center"/>
      <protection locked="0"/>
    </xf>
    <xf numFmtId="49" fontId="12" fillId="0" borderId="39" xfId="0" applyNumberFormat="1" applyFont="1" applyBorder="1" applyAlignment="1" applyProtection="1">
      <alignment horizontal="left" vertical="center"/>
      <protection locked="0"/>
    </xf>
    <xf numFmtId="49" fontId="12" fillId="0" borderId="45" xfId="0" applyNumberFormat="1" applyFont="1" applyBorder="1" applyAlignment="1" applyProtection="1">
      <alignment horizontal="left" vertical="center"/>
      <protection locked="0"/>
    </xf>
    <xf numFmtId="49" fontId="12" fillId="0" borderId="67" xfId="0" applyNumberFormat="1" applyFont="1" applyBorder="1" applyAlignment="1" applyProtection="1">
      <alignment horizontal="left" vertical="center"/>
      <protection locked="0"/>
    </xf>
    <xf numFmtId="49" fontId="12" fillId="0" borderId="78" xfId="0" applyNumberFormat="1" applyFont="1" applyBorder="1" applyAlignment="1" applyProtection="1">
      <alignment horizontal="left" vertical="center"/>
      <protection locked="0"/>
    </xf>
    <xf numFmtId="0" fontId="13" fillId="4" borderId="98" xfId="0" applyFont="1" applyFill="1" applyBorder="1" applyAlignment="1" applyProtection="1">
      <alignment horizontal="right" vertical="center" shrinkToFit="1"/>
    </xf>
    <xf numFmtId="0" fontId="13" fillId="4" borderId="46" xfId="0" applyFont="1" applyFill="1" applyBorder="1" applyAlignment="1" applyProtection="1">
      <alignment horizontal="right" vertical="center" shrinkToFit="1"/>
    </xf>
    <xf numFmtId="0" fontId="13" fillId="4" borderId="97" xfId="0" applyFont="1" applyFill="1" applyBorder="1" applyAlignment="1" applyProtection="1">
      <alignment horizontal="right" vertical="center" shrinkToFit="1"/>
    </xf>
    <xf numFmtId="0" fontId="12" fillId="4" borderId="6" xfId="0" applyFont="1" applyFill="1" applyBorder="1" applyAlignment="1" applyProtection="1">
      <alignment horizontal="right" vertical="center" shrinkToFit="1"/>
    </xf>
    <xf numFmtId="0" fontId="12" fillId="4" borderId="35" xfId="0" applyFont="1" applyFill="1" applyBorder="1" applyAlignment="1" applyProtection="1">
      <alignment horizontal="right" vertical="center" shrinkToFit="1"/>
    </xf>
    <xf numFmtId="0" fontId="12" fillId="4" borderId="48" xfId="0" applyFont="1" applyFill="1" applyBorder="1" applyAlignment="1" applyProtection="1">
      <alignment horizontal="right" vertical="center" shrinkToFit="1"/>
    </xf>
    <xf numFmtId="0" fontId="12" fillId="4" borderId="6" xfId="0" applyFont="1" applyFill="1" applyBorder="1" applyAlignment="1" applyProtection="1">
      <alignment horizontal="right" vertical="center"/>
    </xf>
    <xf numFmtId="0" fontId="12" fillId="4" borderId="35" xfId="0" applyFont="1" applyFill="1" applyBorder="1" applyAlignment="1" applyProtection="1">
      <alignment horizontal="right" vertical="center"/>
    </xf>
    <xf numFmtId="0" fontId="12" fillId="4" borderId="48" xfId="0" applyFont="1" applyFill="1" applyBorder="1" applyAlignment="1" applyProtection="1">
      <alignment horizontal="right" vertical="center"/>
    </xf>
    <xf numFmtId="0" fontId="12" fillId="4" borderId="4" xfId="0" applyFont="1" applyFill="1" applyBorder="1" applyAlignment="1" applyProtection="1">
      <alignment horizontal="right" vertical="center" shrinkToFit="1"/>
    </xf>
    <xf numFmtId="0" fontId="12" fillId="4" borderId="30" xfId="0" applyFont="1" applyFill="1" applyBorder="1" applyAlignment="1" applyProtection="1">
      <alignment horizontal="right" vertical="center" shrinkToFit="1"/>
    </xf>
    <xf numFmtId="0" fontId="12" fillId="4" borderId="31" xfId="0" applyFont="1" applyFill="1" applyBorder="1" applyAlignment="1" applyProtection="1">
      <alignment horizontal="right" vertical="center" shrinkToFit="1"/>
    </xf>
    <xf numFmtId="49" fontId="12" fillId="0" borderId="65" xfId="0" applyNumberFormat="1" applyFont="1" applyBorder="1" applyAlignment="1" applyProtection="1">
      <alignment horizontal="left" vertical="center"/>
      <protection locked="0"/>
    </xf>
    <xf numFmtId="49" fontId="12" fillId="0" borderId="76" xfId="0" applyNumberFormat="1" applyFont="1" applyBorder="1" applyAlignment="1" applyProtection="1">
      <alignment horizontal="left" vertical="center"/>
      <protection locked="0"/>
    </xf>
    <xf numFmtId="49" fontId="12" fillId="0" borderId="29" xfId="0" applyNumberFormat="1" applyFont="1" applyBorder="1" applyAlignment="1" applyProtection="1">
      <alignment horizontal="left" vertical="center"/>
      <protection locked="0"/>
    </xf>
    <xf numFmtId="49" fontId="12" fillId="0" borderId="30" xfId="0" applyNumberFormat="1" applyFont="1" applyBorder="1" applyAlignment="1" applyProtection="1">
      <alignment horizontal="left" vertical="center"/>
      <protection locked="0"/>
    </xf>
    <xf numFmtId="49" fontId="12" fillId="0" borderId="34" xfId="0" applyNumberFormat="1" applyFont="1" applyBorder="1" applyAlignment="1" applyProtection="1">
      <alignment horizontal="left" vertical="center"/>
      <protection locked="0"/>
    </xf>
    <xf numFmtId="49" fontId="12" fillId="0" borderId="0" xfId="0" applyNumberFormat="1" applyFont="1" applyBorder="1" applyAlignment="1" applyProtection="1">
      <alignment horizontal="left" vertical="center"/>
      <protection locked="0"/>
    </xf>
    <xf numFmtId="49" fontId="12" fillId="0" borderId="57" xfId="0" applyNumberFormat="1" applyFont="1" applyBorder="1" applyAlignment="1" applyProtection="1">
      <alignment horizontal="left" vertical="center"/>
      <protection locked="0"/>
    </xf>
    <xf numFmtId="49" fontId="12" fillId="0" borderId="69" xfId="0" applyNumberFormat="1" applyFont="1" applyBorder="1" applyAlignment="1" applyProtection="1">
      <alignment horizontal="left" vertical="center"/>
      <protection locked="0"/>
    </xf>
    <xf numFmtId="49" fontId="12" fillId="0" borderId="55" xfId="0" applyNumberFormat="1" applyFont="1" applyBorder="1" applyAlignment="1" applyProtection="1">
      <alignment horizontal="left" vertical="center"/>
      <protection locked="0"/>
    </xf>
    <xf numFmtId="49" fontId="13" fillId="0" borderId="68" xfId="0" applyNumberFormat="1" applyFont="1" applyBorder="1" applyAlignment="1" applyProtection="1">
      <alignment horizontal="left" vertical="center"/>
      <protection locked="0"/>
    </xf>
    <xf numFmtId="49" fontId="12" fillId="0" borderId="37" xfId="0" applyNumberFormat="1" applyFont="1" applyBorder="1" applyAlignment="1" applyProtection="1">
      <alignment horizontal="left" vertical="center"/>
      <protection locked="0"/>
    </xf>
    <xf numFmtId="49" fontId="12" fillId="0" borderId="66" xfId="0" applyNumberFormat="1" applyFont="1" applyBorder="1" applyAlignment="1" applyProtection="1">
      <alignment horizontal="left" vertical="center"/>
      <protection locked="0"/>
    </xf>
    <xf numFmtId="49" fontId="12" fillId="0" borderId="83" xfId="0" applyNumberFormat="1" applyFont="1" applyBorder="1" applyAlignment="1" applyProtection="1">
      <alignment horizontal="left" vertical="center"/>
      <protection locked="0"/>
    </xf>
    <xf numFmtId="49" fontId="12" fillId="0" borderId="81" xfId="0" applyNumberFormat="1" applyFont="1" applyBorder="1" applyAlignment="1" applyProtection="1">
      <alignment horizontal="left" vertical="center"/>
      <protection locked="0"/>
    </xf>
    <xf numFmtId="49" fontId="12" fillId="0" borderId="35" xfId="0" applyNumberFormat="1" applyFont="1" applyBorder="1" applyAlignment="1" applyProtection="1">
      <alignment horizontal="left" vertical="center"/>
      <protection locked="0"/>
    </xf>
    <xf numFmtId="49" fontId="12" fillId="0" borderId="82" xfId="0" applyNumberFormat="1" applyFont="1" applyBorder="1" applyAlignment="1" applyProtection="1">
      <alignment horizontal="left" vertical="center"/>
      <protection locked="0"/>
    </xf>
    <xf numFmtId="49" fontId="12" fillId="0" borderId="67" xfId="0" applyNumberFormat="1" applyFont="1" applyBorder="1" applyAlignment="1" applyProtection="1">
      <alignment horizontal="left" vertical="center" wrapText="1"/>
      <protection locked="0"/>
    </xf>
    <xf numFmtId="49" fontId="12" fillId="0" borderId="75" xfId="0" applyNumberFormat="1" applyFont="1" applyBorder="1" applyAlignment="1" applyProtection="1">
      <alignment horizontal="left" vertical="center"/>
      <protection locked="0"/>
    </xf>
    <xf numFmtId="49" fontId="12" fillId="0" borderId="70" xfId="0" applyNumberFormat="1" applyFont="1" applyBorder="1" applyAlignment="1" applyProtection="1">
      <alignment horizontal="left" vertical="center"/>
      <protection locked="0"/>
    </xf>
    <xf numFmtId="0" fontId="13" fillId="4" borderId="51" xfId="0" applyFont="1" applyFill="1" applyBorder="1" applyAlignment="1" applyProtection="1">
      <alignment horizontal="right" vertical="center"/>
    </xf>
    <xf numFmtId="0" fontId="13" fillId="4" borderId="32" xfId="0" applyFont="1" applyFill="1" applyBorder="1" applyAlignment="1" applyProtection="1">
      <alignment horizontal="right" vertical="center"/>
    </xf>
    <xf numFmtId="0" fontId="13" fillId="4" borderId="52" xfId="0" applyFont="1" applyFill="1" applyBorder="1" applyAlignment="1" applyProtection="1">
      <alignment horizontal="right" vertical="center"/>
    </xf>
    <xf numFmtId="0" fontId="12" fillId="4" borderId="79" xfId="0" applyFont="1" applyFill="1" applyBorder="1" applyAlignment="1" applyProtection="1">
      <alignment horizontal="right" vertical="center" wrapText="1"/>
    </xf>
    <xf numFmtId="0" fontId="12" fillId="4" borderId="71" xfId="0" applyFont="1" applyFill="1" applyBorder="1" applyAlignment="1" applyProtection="1">
      <alignment horizontal="right" vertical="center" wrapText="1"/>
    </xf>
    <xf numFmtId="0" fontId="12" fillId="4" borderId="72" xfId="0" applyFont="1" applyFill="1" applyBorder="1" applyAlignment="1" applyProtection="1">
      <alignment horizontal="right" vertical="center" wrapText="1"/>
    </xf>
    <xf numFmtId="49" fontId="12" fillId="0" borderId="65" xfId="0" applyNumberFormat="1" applyFont="1" applyBorder="1" applyAlignment="1" applyProtection="1">
      <alignment horizontal="left" vertical="center" wrapText="1"/>
      <protection locked="0"/>
    </xf>
    <xf numFmtId="49" fontId="12" fillId="0" borderId="84" xfId="0" applyNumberFormat="1" applyFont="1" applyBorder="1" applyAlignment="1" applyProtection="1">
      <alignment horizontal="left" vertical="center" wrapText="1"/>
      <protection locked="0"/>
    </xf>
    <xf numFmtId="49" fontId="12" fillId="0" borderId="85" xfId="0" applyNumberFormat="1" applyFont="1" applyBorder="1" applyAlignment="1" applyProtection="1">
      <alignment horizontal="left" vertical="center" wrapText="1"/>
      <protection locked="0"/>
    </xf>
    <xf numFmtId="49" fontId="12" fillId="0" borderId="77" xfId="0" applyNumberFormat="1" applyFont="1" applyBorder="1" applyAlignment="1" applyProtection="1">
      <alignment horizontal="left" vertical="center"/>
      <protection locked="0"/>
    </xf>
    <xf numFmtId="49" fontId="12" fillId="0" borderId="90" xfId="0" applyNumberFormat="1" applyFont="1" applyBorder="1" applyAlignment="1" applyProtection="1">
      <alignment horizontal="left" vertical="center"/>
      <protection locked="0"/>
    </xf>
    <xf numFmtId="49" fontId="13" fillId="0" borderId="51" xfId="0" applyNumberFormat="1" applyFont="1" applyBorder="1" applyAlignment="1" applyProtection="1">
      <alignment horizontal="left" vertical="center"/>
      <protection locked="0"/>
    </xf>
    <xf numFmtId="49" fontId="13" fillId="0" borderId="32" xfId="0" applyNumberFormat="1" applyFont="1" applyBorder="1" applyAlignment="1" applyProtection="1">
      <alignment horizontal="left" vertical="center"/>
      <protection locked="0"/>
    </xf>
    <xf numFmtId="49" fontId="13" fillId="0" borderId="52" xfId="0" applyNumberFormat="1" applyFont="1" applyBorder="1" applyAlignment="1" applyProtection="1">
      <alignment horizontal="left" vertical="center"/>
      <protection locked="0"/>
    </xf>
    <xf numFmtId="49" fontId="12" fillId="0" borderId="69" xfId="0" applyNumberFormat="1" applyFont="1" applyBorder="1" applyAlignment="1" applyProtection="1">
      <alignment horizontal="left" vertical="center" wrapText="1"/>
      <protection locked="0"/>
    </xf>
    <xf numFmtId="0" fontId="4" fillId="2" borderId="41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/>
    </xf>
    <xf numFmtId="0" fontId="6" fillId="2" borderId="26" xfId="0" applyNumberFormat="1" applyFont="1" applyFill="1" applyBorder="1" applyAlignment="1">
      <alignment horizontal="center" vertical="center"/>
    </xf>
    <xf numFmtId="0" fontId="6" fillId="2" borderId="27" xfId="0" applyNumberFormat="1" applyFont="1" applyFill="1" applyBorder="1" applyAlignment="1">
      <alignment horizontal="center" vertical="center"/>
    </xf>
    <xf numFmtId="0" fontId="4" fillId="3" borderId="41" xfId="0" applyNumberFormat="1" applyFont="1" applyFill="1" applyBorder="1" applyAlignment="1">
      <alignment horizontal="center" vertical="center"/>
    </xf>
    <xf numFmtId="0" fontId="4" fillId="3" borderId="26" xfId="0" applyNumberFormat="1" applyFont="1" applyFill="1" applyBorder="1" applyAlignment="1">
      <alignment horizontal="center" vertical="center"/>
    </xf>
    <xf numFmtId="49" fontId="6" fillId="2" borderId="29" xfId="0" applyNumberFormat="1" applyFont="1" applyFill="1" applyBorder="1" applyAlignment="1">
      <alignment horizontal="left" vertical="center" shrinkToFit="1"/>
    </xf>
    <xf numFmtId="49" fontId="6" fillId="2" borderId="30" xfId="0" applyNumberFormat="1" applyFont="1" applyFill="1" applyBorder="1" applyAlignment="1">
      <alignment horizontal="left" vertical="center" shrinkToFit="1"/>
    </xf>
    <xf numFmtId="0" fontId="6" fillId="2" borderId="30" xfId="0" applyNumberFormat="1" applyFont="1" applyFill="1" applyBorder="1" applyAlignment="1">
      <alignment horizontal="left" vertical="center" shrinkToFit="1"/>
    </xf>
    <xf numFmtId="0" fontId="6" fillId="2" borderId="31" xfId="0" applyNumberFormat="1" applyFont="1" applyFill="1" applyBorder="1" applyAlignment="1">
      <alignment horizontal="left" vertical="center" shrinkToFit="1"/>
    </xf>
    <xf numFmtId="0" fontId="4" fillId="2" borderId="26" xfId="0" applyNumberFormat="1" applyFont="1" applyFill="1" applyBorder="1" applyAlignment="1">
      <alignment horizontal="center" vertical="center"/>
    </xf>
    <xf numFmtId="49" fontId="4" fillId="0" borderId="38" xfId="0" applyNumberFormat="1" applyFont="1" applyBorder="1" applyAlignment="1">
      <alignment horizontal="center" vertical="center"/>
    </xf>
    <xf numFmtId="49" fontId="4" fillId="0" borderId="39" xfId="0" applyNumberFormat="1" applyFont="1" applyBorder="1" applyAlignment="1">
      <alignment horizontal="center" vertical="center"/>
    </xf>
    <xf numFmtId="49" fontId="4" fillId="0" borderId="40" xfId="0" applyNumberFormat="1" applyFont="1" applyBorder="1" applyAlignment="1">
      <alignment horizontal="center" vertical="center"/>
    </xf>
    <xf numFmtId="0" fontId="4" fillId="2" borderId="42" xfId="0" applyNumberFormat="1" applyFont="1" applyFill="1" applyBorder="1" applyAlignment="1">
      <alignment horizontal="center" vertical="center"/>
    </xf>
    <xf numFmtId="0" fontId="4" fillId="2" borderId="28" xfId="0" applyNumberFormat="1" applyFont="1" applyFill="1" applyBorder="1" applyAlignment="1">
      <alignment horizontal="center" vertical="center"/>
    </xf>
    <xf numFmtId="0" fontId="4" fillId="2" borderId="58" xfId="0" applyNumberFormat="1" applyFont="1" applyFill="1" applyBorder="1" applyAlignment="1">
      <alignment horizontal="center" vertical="center"/>
    </xf>
    <xf numFmtId="0" fontId="4" fillId="2" borderId="59" xfId="0" applyNumberFormat="1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center"/>
    </xf>
    <xf numFmtId="49" fontId="4" fillId="0" borderId="44" xfId="0" applyNumberFormat="1" applyFont="1" applyBorder="1" applyAlignment="1">
      <alignment horizontal="center" vertical="center"/>
    </xf>
    <xf numFmtId="49" fontId="4" fillId="0" borderId="45" xfId="0" applyNumberFormat="1" applyFont="1" applyBorder="1" applyAlignment="1">
      <alignment horizontal="center" vertical="center"/>
    </xf>
    <xf numFmtId="0" fontId="9" fillId="2" borderId="30" xfId="0" applyNumberFormat="1" applyFont="1" applyFill="1" applyBorder="1" applyAlignment="1">
      <alignment horizontal="center" vertical="center" wrapText="1"/>
    </xf>
    <xf numFmtId="0" fontId="6" fillId="2" borderId="30" xfId="0" applyNumberFormat="1" applyFont="1" applyFill="1" applyBorder="1" applyAlignment="1">
      <alignment vertical="center" shrinkToFit="1"/>
    </xf>
    <xf numFmtId="0" fontId="6" fillId="2" borderId="31" xfId="0" applyNumberFormat="1" applyFont="1" applyFill="1" applyBorder="1" applyAlignment="1">
      <alignment vertical="center" shrinkToFit="1"/>
    </xf>
    <xf numFmtId="0" fontId="6" fillId="2" borderId="1" xfId="0" applyNumberFormat="1" applyFont="1" applyFill="1" applyBorder="1" applyAlignment="1">
      <alignment horizontal="center" vertical="center" shrinkToFit="1"/>
    </xf>
    <xf numFmtId="49" fontId="4" fillId="0" borderId="4" xfId="0" applyNumberFormat="1" applyFont="1" applyBorder="1" applyAlignment="1">
      <alignment vertical="center"/>
    </xf>
    <xf numFmtId="49" fontId="4" fillId="0" borderId="30" xfId="0" applyNumberFormat="1" applyFont="1" applyBorder="1" applyAlignment="1">
      <alignment vertical="center"/>
    </xf>
    <xf numFmtId="49" fontId="4" fillId="0" borderId="37" xfId="0" applyNumberFormat="1" applyFont="1" applyBorder="1" applyAlignment="1">
      <alignment vertical="center"/>
    </xf>
    <xf numFmtId="49" fontId="4" fillId="0" borderId="30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/>
    </xf>
    <xf numFmtId="49" fontId="4" fillId="0" borderId="35" xfId="0" applyNumberFormat="1" applyFont="1" applyBorder="1" applyAlignment="1">
      <alignment horizontal="center" vertical="center"/>
    </xf>
    <xf numFmtId="49" fontId="4" fillId="0" borderId="48" xfId="0" applyNumberFormat="1" applyFont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6" fillId="2" borderId="29" xfId="0" applyNumberFormat="1" applyFont="1" applyFill="1" applyBorder="1" applyAlignment="1">
      <alignment vertical="center" shrinkToFit="1"/>
    </xf>
    <xf numFmtId="0" fontId="6" fillId="2" borderId="22" xfId="0" applyNumberFormat="1" applyFont="1" applyFill="1" applyBorder="1" applyAlignment="1">
      <alignment horizontal="center" vertical="center" shrinkToFit="1"/>
    </xf>
    <xf numFmtId="0" fontId="6" fillId="2" borderId="23" xfId="0" applyNumberFormat="1" applyFont="1" applyFill="1" applyBorder="1" applyAlignment="1">
      <alignment horizontal="center" vertical="center" shrinkToFit="1"/>
    </xf>
    <xf numFmtId="0" fontId="4" fillId="2" borderId="60" xfId="0" applyNumberFormat="1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 shrinkToFit="1"/>
    </xf>
    <xf numFmtId="0" fontId="4" fillId="2" borderId="30" xfId="0" applyNumberFormat="1" applyFont="1" applyFill="1" applyBorder="1" applyAlignment="1">
      <alignment horizontal="center" vertical="center" shrinkToFit="1"/>
    </xf>
    <xf numFmtId="49" fontId="4" fillId="0" borderId="29" xfId="0" applyNumberFormat="1" applyFont="1" applyBorder="1" applyAlignment="1">
      <alignment horizontal="center" vertical="center"/>
    </xf>
    <xf numFmtId="49" fontId="4" fillId="0" borderId="37" xfId="0" applyNumberFormat="1" applyFont="1" applyBorder="1" applyAlignment="1">
      <alignment horizontal="center" vertical="center"/>
    </xf>
    <xf numFmtId="0" fontId="4" fillId="2" borderId="29" xfId="0" applyNumberFormat="1" applyFont="1" applyFill="1" applyBorder="1" applyAlignment="1">
      <alignment horizontal="center" vertical="center" shrinkToFit="1"/>
    </xf>
    <xf numFmtId="0" fontId="4" fillId="2" borderId="37" xfId="0" applyNumberFormat="1" applyFont="1" applyFill="1" applyBorder="1" applyAlignment="1">
      <alignment horizontal="center" vertical="center" shrinkToFit="1"/>
    </xf>
    <xf numFmtId="49" fontId="4" fillId="0" borderId="62" xfId="0" applyNumberFormat="1" applyFont="1" applyBorder="1" applyAlignment="1">
      <alignment horizontal="left" vertical="center"/>
    </xf>
    <xf numFmtId="49" fontId="4" fillId="0" borderId="61" xfId="0" applyNumberFormat="1" applyFont="1" applyBorder="1" applyAlignment="1">
      <alignment horizontal="left" vertical="center"/>
    </xf>
    <xf numFmtId="49" fontId="4" fillId="0" borderId="11" xfId="0" applyNumberFormat="1" applyFont="1" applyBorder="1" applyAlignment="1">
      <alignment horizontal="left" vertical="center"/>
    </xf>
    <xf numFmtId="49" fontId="4" fillId="0" borderId="32" xfId="0" applyNumberFormat="1" applyFont="1" applyBorder="1" applyAlignment="1">
      <alignment horizontal="left" vertical="center"/>
    </xf>
    <xf numFmtId="49" fontId="4" fillId="0" borderId="30" xfId="0" applyNumberFormat="1" applyFont="1" applyBorder="1" applyAlignment="1">
      <alignment horizontal="left" vertical="center"/>
    </xf>
    <xf numFmtId="49" fontId="4" fillId="0" borderId="31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3" borderId="32" xfId="0" applyNumberFormat="1" applyFont="1" applyFill="1" applyBorder="1" applyAlignment="1">
      <alignment horizontal="left" vertical="center" wrapText="1"/>
    </xf>
    <xf numFmtId="0" fontId="4" fillId="3" borderId="52" xfId="0" applyNumberFormat="1" applyFont="1" applyFill="1" applyBorder="1" applyAlignment="1">
      <alignment horizontal="left" vertical="center" wrapText="1"/>
    </xf>
    <xf numFmtId="0" fontId="4" fillId="3" borderId="34" xfId="0" applyNumberFormat="1" applyFont="1" applyFill="1" applyBorder="1" applyAlignment="1">
      <alignment horizontal="left" vertical="center" wrapText="1"/>
    </xf>
    <xf numFmtId="0" fontId="4" fillId="3" borderId="36" xfId="0" applyNumberFormat="1" applyFont="1" applyFill="1" applyBorder="1" applyAlignment="1">
      <alignment horizontal="left" vertical="center" wrapText="1"/>
    </xf>
    <xf numFmtId="49" fontId="4" fillId="0" borderId="51" xfId="0" applyNumberFormat="1" applyFont="1" applyBorder="1" applyAlignment="1">
      <alignment horizontal="center" vertical="center" wrapText="1"/>
    </xf>
    <xf numFmtId="49" fontId="4" fillId="0" borderId="32" xfId="0" applyNumberFormat="1" applyFont="1" applyBorder="1" applyAlignment="1">
      <alignment horizontal="center" vertical="center" wrapText="1"/>
    </xf>
    <xf numFmtId="49" fontId="4" fillId="0" borderId="52" xfId="0" applyNumberFormat="1" applyFont="1" applyBorder="1" applyAlignment="1">
      <alignment horizontal="center" vertical="center" wrapText="1"/>
    </xf>
    <xf numFmtId="49" fontId="4" fillId="0" borderId="33" xfId="0" applyNumberFormat="1" applyFont="1" applyBorder="1" applyAlignment="1">
      <alignment horizontal="center" vertical="center" wrapText="1"/>
    </xf>
    <xf numFmtId="49" fontId="4" fillId="0" borderId="34" xfId="0" applyNumberFormat="1" applyFont="1" applyBorder="1" applyAlignment="1">
      <alignment horizontal="center" vertical="center" wrapText="1"/>
    </xf>
    <xf numFmtId="49" fontId="4" fillId="0" borderId="36" xfId="0" applyNumberFormat="1" applyFont="1" applyBorder="1" applyAlignment="1">
      <alignment horizontal="center" vertical="center" wrapText="1"/>
    </xf>
    <xf numFmtId="49" fontId="4" fillId="0" borderId="38" xfId="0" applyNumberFormat="1" applyFont="1" applyBorder="1" applyAlignment="1">
      <alignment vertical="center"/>
    </xf>
    <xf numFmtId="49" fontId="4" fillId="0" borderId="39" xfId="0" applyNumberFormat="1" applyFont="1" applyBorder="1" applyAlignment="1">
      <alignment vertical="center"/>
    </xf>
    <xf numFmtId="49" fontId="4" fillId="0" borderId="45" xfId="0" applyNumberFormat="1" applyFont="1" applyBorder="1" applyAlignment="1">
      <alignment vertical="center"/>
    </xf>
    <xf numFmtId="0" fontId="6" fillId="2" borderId="25" xfId="0" applyNumberFormat="1" applyFont="1" applyFill="1" applyBorder="1" applyAlignment="1">
      <alignment horizontal="center" vertical="center"/>
    </xf>
    <xf numFmtId="0" fontId="6" fillId="2" borderId="50" xfId="0" applyNumberFormat="1" applyFont="1" applyFill="1" applyBorder="1" applyAlignment="1">
      <alignment horizontal="center" vertical="center"/>
    </xf>
    <xf numFmtId="49" fontId="4" fillId="0" borderId="51" xfId="0" applyNumberFormat="1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49" fontId="4" fillId="0" borderId="52" xfId="0" applyNumberFormat="1" applyFont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49" fontId="4" fillId="0" borderId="36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distributed" vertical="center"/>
    </xf>
    <xf numFmtId="0" fontId="4" fillId="3" borderId="22" xfId="0" applyNumberFormat="1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/>
    </xf>
    <xf numFmtId="0" fontId="4" fillId="3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vertical="center"/>
    </xf>
    <xf numFmtId="0" fontId="4" fillId="3" borderId="43" xfId="0" applyNumberFormat="1" applyFont="1" applyFill="1" applyBorder="1" applyAlignment="1">
      <alignment horizontal="center" vertical="center"/>
    </xf>
    <xf numFmtId="0" fontId="4" fillId="3" borderId="25" xfId="0" applyNumberFormat="1" applyFont="1" applyFill="1" applyBorder="1" applyAlignment="1">
      <alignment horizontal="center" vertical="center"/>
    </xf>
    <xf numFmtId="0" fontId="4" fillId="3" borderId="88" xfId="0" applyNumberFormat="1" applyFont="1" applyFill="1" applyBorder="1" applyAlignment="1">
      <alignment horizontal="center" vertical="center"/>
    </xf>
    <xf numFmtId="0" fontId="4" fillId="3" borderId="89" xfId="0" applyNumberFormat="1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vertical="center"/>
    </xf>
    <xf numFmtId="49" fontId="4" fillId="0" borderId="34" xfId="0" applyNumberFormat="1" applyFont="1" applyBorder="1" applyAlignment="1">
      <alignment vertical="center"/>
    </xf>
    <xf numFmtId="49" fontId="6" fillId="2" borderId="24" xfId="0" applyNumberFormat="1" applyFont="1" applyFill="1" applyBorder="1" applyAlignment="1">
      <alignment horizontal="center" vertical="center"/>
    </xf>
    <xf numFmtId="49" fontId="4" fillId="0" borderId="55" xfId="0" applyNumberFormat="1" applyFont="1" applyBorder="1" applyAlignment="1">
      <alignment horizontal="center" vertical="center"/>
    </xf>
    <xf numFmtId="49" fontId="4" fillId="0" borderId="56" xfId="0" applyNumberFormat="1" applyFont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center" vertical="center"/>
    </xf>
    <xf numFmtId="49" fontId="6" fillId="2" borderId="49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right" vertical="center"/>
    </xf>
    <xf numFmtId="0" fontId="4" fillId="2" borderId="101" xfId="0" applyNumberFormat="1" applyFont="1" applyFill="1" applyBorder="1" applyAlignment="1">
      <alignment horizontal="center" vertical="center" shrinkToFit="1"/>
    </xf>
    <xf numFmtId="0" fontId="4" fillId="2" borderId="102" xfId="0" applyNumberFormat="1" applyFont="1" applyFill="1" applyBorder="1" applyAlignment="1">
      <alignment horizontal="center" vertical="center" shrinkToFit="1"/>
    </xf>
    <xf numFmtId="0" fontId="4" fillId="2" borderId="103" xfId="0" applyNumberFormat="1" applyFont="1" applyFill="1" applyBorder="1" applyAlignment="1">
      <alignment horizontal="center" vertical="center" shrinkToFit="1"/>
    </xf>
    <xf numFmtId="0" fontId="4" fillId="2" borderId="64" xfId="0" applyNumberFormat="1" applyFont="1" applyFill="1" applyBorder="1" applyAlignment="1">
      <alignment horizontal="center" vertical="center" shrinkToFit="1"/>
    </xf>
    <xf numFmtId="0" fontId="4" fillId="2" borderId="51" xfId="0" applyNumberFormat="1" applyFont="1" applyFill="1" applyBorder="1" applyAlignment="1">
      <alignment horizontal="center" vertical="center" shrinkToFit="1"/>
    </xf>
    <xf numFmtId="0" fontId="4" fillId="2" borderId="33" xfId="0" applyNumberFormat="1" applyFont="1" applyFill="1" applyBorder="1" applyAlignment="1">
      <alignment horizontal="center" vertical="center" shrinkToFit="1"/>
    </xf>
    <xf numFmtId="0" fontId="4" fillId="0" borderId="58" xfId="0" applyNumberFormat="1" applyFont="1" applyFill="1" applyBorder="1" applyAlignment="1">
      <alignment horizontal="center" vertical="center"/>
    </xf>
    <xf numFmtId="0" fontId="4" fillId="0" borderId="104" xfId="0" applyNumberFormat="1" applyFont="1" applyFill="1" applyBorder="1" applyAlignment="1">
      <alignment horizontal="center" vertical="center"/>
    </xf>
    <xf numFmtId="0" fontId="4" fillId="0" borderId="41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88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0" fontId="4" fillId="0" borderId="43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shrinkToFit="1"/>
    </xf>
    <xf numFmtId="49" fontId="4" fillId="0" borderId="30" xfId="0" applyNumberFormat="1" applyFont="1" applyBorder="1" applyAlignment="1">
      <alignment horizontal="center" vertical="center" shrinkToFit="1"/>
    </xf>
    <xf numFmtId="0" fontId="4" fillId="0" borderId="0" xfId="0" applyNumberFormat="1" applyFont="1" applyAlignment="1">
      <alignment horizontal="center" vertical="center"/>
    </xf>
    <xf numFmtId="0" fontId="4" fillId="2" borderId="0" xfId="0" applyNumberFormat="1" applyFont="1" applyFill="1" applyAlignment="1">
      <alignment horizontal="center" vertical="center"/>
    </xf>
    <xf numFmtId="0" fontId="6" fillId="2" borderId="13" xfId="0" applyNumberFormat="1" applyFont="1" applyFill="1" applyBorder="1" applyAlignment="1">
      <alignment horizontal="center" vertical="center" shrinkToFit="1"/>
    </xf>
    <xf numFmtId="0" fontId="6" fillId="2" borderId="43" xfId="0" applyNumberFormat="1" applyFont="1" applyFill="1" applyBorder="1" applyAlignment="1">
      <alignment horizontal="center" vertical="center" shrinkToFit="1"/>
    </xf>
    <xf numFmtId="0" fontId="6" fillId="2" borderId="41" xfId="0" applyNumberFormat="1" applyFont="1" applyFill="1" applyBorder="1" applyAlignment="1">
      <alignment horizontal="center" vertical="center" shrinkToFit="1"/>
    </xf>
    <xf numFmtId="0" fontId="6" fillId="2" borderId="24" xfId="0" applyNumberFormat="1" applyFont="1" applyFill="1" applyBorder="1" applyAlignment="1">
      <alignment horizontal="center" vertical="center" shrinkToFit="1"/>
    </xf>
    <xf numFmtId="0" fontId="4" fillId="0" borderId="26" xfId="0" applyNumberFormat="1" applyFont="1" applyBorder="1" applyAlignment="1">
      <alignment horizontal="center" vertical="center"/>
    </xf>
    <xf numFmtId="0" fontId="4" fillId="0" borderId="89" xfId="0" applyNumberFormat="1" applyFont="1" applyBorder="1" applyAlignment="1">
      <alignment horizontal="center" vertical="center"/>
    </xf>
    <xf numFmtId="0" fontId="4" fillId="0" borderId="32" xfId="0" applyNumberFormat="1" applyFont="1" applyBorder="1" applyAlignment="1">
      <alignment horizontal="center" vertical="center"/>
    </xf>
    <xf numFmtId="0" fontId="4" fillId="0" borderId="34" xfId="0" applyNumberFormat="1" applyFont="1" applyBorder="1" applyAlignment="1">
      <alignment horizontal="center" vertical="center"/>
    </xf>
    <xf numFmtId="0" fontId="4" fillId="0" borderId="25" xfId="0" applyNumberFormat="1" applyFont="1" applyBorder="1" applyAlignment="1">
      <alignment horizontal="center" vertical="center"/>
    </xf>
    <xf numFmtId="0" fontId="4" fillId="2" borderId="18" xfId="0" applyNumberFormat="1" applyFont="1" applyFill="1" applyBorder="1" applyAlignment="1">
      <alignment horizontal="center" vertical="center"/>
    </xf>
    <xf numFmtId="0" fontId="4" fillId="2" borderId="15" xfId="0" applyNumberFormat="1" applyFont="1" applyFill="1" applyBorder="1" applyAlignment="1">
      <alignment horizontal="center" vertical="center"/>
    </xf>
    <xf numFmtId="0" fontId="4" fillId="2" borderId="99" xfId="0" applyNumberFormat="1" applyFont="1" applyFill="1" applyBorder="1" applyAlignment="1">
      <alignment horizontal="center" vertical="center"/>
    </xf>
    <xf numFmtId="0" fontId="4" fillId="2" borderId="16" xfId="0" applyNumberFormat="1" applyFont="1" applyFill="1" applyBorder="1" applyAlignment="1">
      <alignment horizontal="center" vertical="center"/>
    </xf>
    <xf numFmtId="0" fontId="4" fillId="2" borderId="10" xfId="0" applyNumberFormat="1" applyFont="1" applyFill="1" applyBorder="1" applyAlignment="1">
      <alignment horizontal="center" vertical="center"/>
    </xf>
    <xf numFmtId="0" fontId="4" fillId="2" borderId="100" xfId="0" applyNumberFormat="1" applyFont="1" applyFill="1" applyBorder="1" applyAlignment="1">
      <alignment horizontal="center" vertical="center"/>
    </xf>
    <xf numFmtId="49" fontId="4" fillId="0" borderId="101" xfId="0" applyNumberFormat="1" applyFont="1" applyFill="1" applyBorder="1" applyAlignment="1">
      <alignment horizontal="left" vertical="center"/>
    </xf>
    <xf numFmtId="49" fontId="4" fillId="0" borderId="102" xfId="0" applyNumberFormat="1" applyFont="1" applyFill="1" applyBorder="1" applyAlignment="1">
      <alignment horizontal="left" vertical="center"/>
    </xf>
    <xf numFmtId="49" fontId="4" fillId="0" borderId="103" xfId="0" applyNumberFormat="1" applyFont="1" applyFill="1" applyBorder="1" applyAlignment="1">
      <alignment horizontal="left" vertical="center"/>
    </xf>
    <xf numFmtId="49" fontId="4" fillId="0" borderId="64" xfId="0" applyNumberFormat="1" applyFont="1" applyFill="1" applyBorder="1" applyAlignment="1">
      <alignment horizontal="left" vertical="center"/>
    </xf>
    <xf numFmtId="0" fontId="4" fillId="2" borderId="43" xfId="0" applyNumberFormat="1" applyFont="1" applyFill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4" fillId="2" borderId="27" xfId="0" applyNumberFormat="1" applyFont="1" applyFill="1" applyBorder="1" applyAlignment="1">
      <alignment horizontal="center" vertical="center"/>
    </xf>
    <xf numFmtId="49" fontId="4" fillId="0" borderId="44" xfId="0" applyNumberFormat="1" applyFont="1" applyBorder="1" applyAlignment="1">
      <alignment horizontal="center" vertical="center" shrinkToFit="1"/>
    </xf>
    <xf numFmtId="49" fontId="4" fillId="0" borderId="39" xfId="0" applyNumberFormat="1" applyFont="1" applyBorder="1" applyAlignment="1">
      <alignment horizontal="center" vertical="center" shrinkToFit="1"/>
    </xf>
    <xf numFmtId="49" fontId="4" fillId="0" borderId="45" xfId="0" applyNumberFormat="1" applyFont="1" applyBorder="1" applyAlignment="1">
      <alignment horizontal="center" vertical="center" shrinkToFit="1"/>
    </xf>
    <xf numFmtId="49" fontId="4" fillId="0" borderId="32" xfId="0" applyNumberFormat="1" applyFont="1" applyFill="1" applyBorder="1" applyAlignment="1">
      <alignment horizontal="left" vertical="center"/>
    </xf>
    <xf numFmtId="49" fontId="4" fillId="0" borderId="10" xfId="0" applyNumberFormat="1" applyFont="1" applyFill="1" applyBorder="1" applyAlignment="1">
      <alignment horizontal="left" vertical="center"/>
    </xf>
    <xf numFmtId="0" fontId="4" fillId="2" borderId="43" xfId="0" applyNumberFormat="1" applyFont="1" applyFill="1" applyBorder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49" fontId="4" fillId="0" borderId="102" xfId="0" applyNumberFormat="1" applyFont="1" applyBorder="1" applyAlignment="1">
      <alignment vertical="center" textRotation="255" shrinkToFit="1"/>
    </xf>
    <xf numFmtId="49" fontId="4" fillId="0" borderId="87" xfId="0" applyNumberFormat="1" applyFont="1" applyBorder="1" applyAlignment="1">
      <alignment vertical="center" textRotation="255" shrinkToFit="1"/>
    </xf>
    <xf numFmtId="49" fontId="4" fillId="0" borderId="64" xfId="0" applyNumberFormat="1" applyFont="1" applyBorder="1" applyAlignment="1">
      <alignment vertical="center" textRotation="255" shrinkToFit="1"/>
    </xf>
    <xf numFmtId="0" fontId="4" fillId="0" borderId="51" xfId="0" applyNumberFormat="1" applyFont="1" applyBorder="1" applyAlignment="1">
      <alignment horizontal="center" vertical="center" wrapText="1"/>
    </xf>
    <xf numFmtId="0" fontId="4" fillId="0" borderId="32" xfId="0" applyNumberFormat="1" applyFont="1" applyBorder="1" applyAlignment="1">
      <alignment horizontal="center" vertical="center" wrapText="1"/>
    </xf>
    <xf numFmtId="0" fontId="4" fillId="0" borderId="52" xfId="0" applyNumberFormat="1" applyFont="1" applyBorder="1" applyAlignment="1">
      <alignment horizontal="center" vertical="center" wrapText="1"/>
    </xf>
    <xf numFmtId="0" fontId="4" fillId="0" borderId="33" xfId="0" applyNumberFormat="1" applyFont="1" applyBorder="1" applyAlignment="1">
      <alignment horizontal="center" vertical="center" wrapText="1"/>
    </xf>
    <xf numFmtId="0" fontId="4" fillId="0" borderId="34" xfId="0" applyNumberFormat="1" applyFont="1" applyBorder="1" applyAlignment="1">
      <alignment horizontal="center" vertical="center" wrapText="1"/>
    </xf>
    <xf numFmtId="0" fontId="4" fillId="0" borderId="36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left" vertical="center"/>
    </xf>
    <xf numFmtId="0" fontId="4" fillId="2" borderId="0" xfId="0" applyNumberFormat="1" applyFont="1" applyFill="1" applyAlignment="1">
      <alignment horizontal="left" vertical="center" wrapText="1"/>
    </xf>
    <xf numFmtId="0" fontId="4" fillId="2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Alignment="1">
      <alignment horizontal="right" vertical="center" wrapText="1"/>
    </xf>
    <xf numFmtId="49" fontId="9" fillId="0" borderId="0" xfId="0" applyNumberFormat="1" applyFont="1" applyAlignment="1">
      <alignment horizontal="right" vertical="center" shrinkToFit="1"/>
    </xf>
    <xf numFmtId="49" fontId="5" fillId="0" borderId="0" xfId="0" applyNumberFormat="1" applyFont="1" applyFill="1" applyAlignment="1">
      <alignment horizontal="distributed" vertical="center"/>
    </xf>
    <xf numFmtId="49" fontId="4" fillId="0" borderId="29" xfId="0" applyNumberFormat="1" applyFont="1" applyFill="1" applyBorder="1" applyAlignment="1">
      <alignment horizontal="center" vertical="center"/>
    </xf>
    <xf numFmtId="49" fontId="4" fillId="0" borderId="30" xfId="0" applyNumberFormat="1" applyFont="1" applyFill="1" applyBorder="1" applyAlignment="1">
      <alignment horizontal="center" vertical="center"/>
    </xf>
    <xf numFmtId="49" fontId="4" fillId="0" borderId="31" xfId="0" applyNumberFormat="1" applyFont="1" applyFill="1" applyBorder="1" applyAlignment="1">
      <alignment horizontal="center" vertical="center"/>
    </xf>
    <xf numFmtId="49" fontId="4" fillId="0" borderId="102" xfId="0" applyNumberFormat="1" applyFont="1" applyFill="1" applyBorder="1" applyAlignment="1">
      <alignment vertical="center" textRotation="255" shrinkToFit="1"/>
    </xf>
    <xf numFmtId="49" fontId="4" fillId="0" borderId="87" xfId="0" applyNumberFormat="1" applyFont="1" applyFill="1" applyBorder="1" applyAlignment="1">
      <alignment vertical="center" textRotation="255" shrinkToFit="1"/>
    </xf>
    <xf numFmtId="49" fontId="4" fillId="0" borderId="64" xfId="0" applyNumberFormat="1" applyFont="1" applyFill="1" applyBorder="1" applyAlignment="1">
      <alignment vertical="center" textRotation="255" shrinkToFit="1"/>
    </xf>
    <xf numFmtId="49" fontId="4" fillId="0" borderId="51" xfId="0" applyNumberFormat="1" applyFont="1" applyFill="1" applyBorder="1" applyAlignment="1">
      <alignment horizontal="center" vertical="center"/>
    </xf>
    <xf numFmtId="49" fontId="4" fillId="0" borderId="32" xfId="0" applyNumberFormat="1" applyFont="1" applyFill="1" applyBorder="1" applyAlignment="1">
      <alignment horizontal="center" vertical="center"/>
    </xf>
    <xf numFmtId="49" fontId="4" fillId="0" borderId="52" xfId="0" applyNumberFormat="1" applyFont="1" applyFill="1" applyBorder="1" applyAlignment="1">
      <alignment horizontal="center" vertical="center"/>
    </xf>
    <xf numFmtId="49" fontId="4" fillId="0" borderId="33" xfId="0" applyNumberFormat="1" applyFont="1" applyFill="1" applyBorder="1" applyAlignment="1">
      <alignment horizontal="center" vertical="center"/>
    </xf>
    <xf numFmtId="49" fontId="4" fillId="0" borderId="34" xfId="0" applyNumberFormat="1" applyFont="1" applyFill="1" applyBorder="1" applyAlignment="1">
      <alignment horizontal="center" vertical="center"/>
    </xf>
    <xf numFmtId="49" fontId="4" fillId="0" borderId="36" xfId="0" applyNumberFormat="1" applyFont="1" applyFill="1" applyBorder="1" applyAlignment="1">
      <alignment horizontal="center" vertical="center"/>
    </xf>
    <xf numFmtId="0" fontId="4" fillId="0" borderId="32" xfId="0" applyNumberFormat="1" applyFont="1" applyFill="1" applyBorder="1" applyAlignment="1">
      <alignment horizontal="left" vertical="center" wrapText="1"/>
    </xf>
    <xf numFmtId="0" fontId="4" fillId="0" borderId="52" xfId="0" applyNumberFormat="1" applyFont="1" applyFill="1" applyBorder="1" applyAlignment="1">
      <alignment horizontal="left" vertical="center" wrapText="1"/>
    </xf>
    <xf numFmtId="0" fontId="4" fillId="0" borderId="34" xfId="0" applyNumberFormat="1" applyFont="1" applyFill="1" applyBorder="1" applyAlignment="1">
      <alignment horizontal="left" vertical="center" wrapText="1"/>
    </xf>
    <xf numFmtId="0" fontId="4" fillId="0" borderId="36" xfId="0" applyNumberFormat="1" applyFont="1" applyFill="1" applyBorder="1" applyAlignment="1">
      <alignment horizontal="left" vertical="center" wrapText="1"/>
    </xf>
    <xf numFmtId="49" fontId="4" fillId="0" borderId="51" xfId="0" applyNumberFormat="1" applyFont="1" applyFill="1" applyBorder="1" applyAlignment="1">
      <alignment horizontal="center" vertical="center" wrapText="1"/>
    </xf>
    <xf numFmtId="49" fontId="4" fillId="0" borderId="32" xfId="0" applyNumberFormat="1" applyFont="1" applyFill="1" applyBorder="1" applyAlignment="1">
      <alignment horizontal="center" vertical="center" wrapText="1"/>
    </xf>
    <xf numFmtId="49" fontId="4" fillId="0" borderId="52" xfId="0" applyNumberFormat="1" applyFont="1" applyFill="1" applyBorder="1" applyAlignment="1">
      <alignment horizontal="center" vertical="center" wrapText="1"/>
    </xf>
    <xf numFmtId="49" fontId="4" fillId="0" borderId="33" xfId="0" applyNumberFormat="1" applyFont="1" applyFill="1" applyBorder="1" applyAlignment="1">
      <alignment horizontal="center" vertical="center" wrapText="1"/>
    </xf>
    <xf numFmtId="49" fontId="4" fillId="0" borderId="34" xfId="0" applyNumberFormat="1" applyFont="1" applyFill="1" applyBorder="1" applyAlignment="1">
      <alignment horizontal="center" vertical="center" wrapText="1"/>
    </xf>
    <xf numFmtId="49" fontId="4" fillId="0" borderId="36" xfId="0" applyNumberFormat="1" applyFont="1" applyFill="1" applyBorder="1" applyAlignment="1">
      <alignment horizontal="center" vertical="center" wrapText="1"/>
    </xf>
    <xf numFmtId="0" fontId="4" fillId="0" borderId="43" xfId="0" applyNumberFormat="1" applyFont="1" applyFill="1" applyBorder="1" applyAlignment="1">
      <alignment horizontal="center" vertical="center"/>
    </xf>
    <xf numFmtId="0" fontId="4" fillId="0" borderId="25" xfId="0" applyNumberFormat="1" applyFont="1" applyFill="1" applyBorder="1" applyAlignment="1">
      <alignment horizontal="center" vertical="center"/>
    </xf>
    <xf numFmtId="0" fontId="6" fillId="0" borderId="25" xfId="0" applyNumberFormat="1" applyFont="1" applyFill="1" applyBorder="1" applyAlignment="1">
      <alignment horizontal="center" vertical="center"/>
    </xf>
    <xf numFmtId="0" fontId="6" fillId="0" borderId="50" xfId="0" applyNumberFormat="1" applyFont="1" applyFill="1" applyBorder="1" applyAlignment="1">
      <alignment horizontal="center" vertical="center"/>
    </xf>
    <xf numFmtId="0" fontId="6" fillId="0" borderId="26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vertical="center"/>
    </xf>
    <xf numFmtId="49" fontId="4" fillId="0" borderId="38" xfId="0" applyNumberFormat="1" applyFont="1" applyFill="1" applyBorder="1" applyAlignment="1">
      <alignment vertical="center"/>
    </xf>
    <xf numFmtId="49" fontId="4" fillId="0" borderId="39" xfId="0" applyNumberFormat="1" applyFont="1" applyFill="1" applyBorder="1" applyAlignment="1">
      <alignment vertical="center"/>
    </xf>
    <xf numFmtId="49" fontId="4" fillId="0" borderId="45" xfId="0" applyNumberFormat="1" applyFont="1" applyFill="1" applyBorder="1" applyAlignment="1">
      <alignment vertical="center"/>
    </xf>
    <xf numFmtId="0" fontId="4" fillId="0" borderId="41" xfId="0" applyNumberFormat="1" applyFont="1" applyFill="1" applyBorder="1" applyAlignment="1">
      <alignment horizontal="center" vertical="center"/>
    </xf>
    <xf numFmtId="0" fontId="4" fillId="0" borderId="26" xfId="0" applyNumberFormat="1" applyFont="1" applyFill="1" applyBorder="1" applyAlignment="1">
      <alignment horizontal="center" vertical="center"/>
    </xf>
    <xf numFmtId="0" fontId="4" fillId="0" borderId="88" xfId="0" applyNumberFormat="1" applyFont="1" applyFill="1" applyBorder="1" applyAlignment="1">
      <alignment horizontal="center" vertical="center"/>
    </xf>
    <xf numFmtId="0" fontId="4" fillId="0" borderId="89" xfId="0" applyNumberFormat="1" applyFont="1" applyFill="1" applyBorder="1" applyAlignment="1">
      <alignment horizontal="center" vertical="center"/>
    </xf>
    <xf numFmtId="0" fontId="4" fillId="0" borderId="22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6" fillId="0" borderId="27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vertical="center"/>
    </xf>
    <xf numFmtId="49" fontId="4" fillId="0" borderId="30" xfId="0" applyNumberFormat="1" applyFont="1" applyFill="1" applyBorder="1" applyAlignment="1">
      <alignment vertical="center"/>
    </xf>
    <xf numFmtId="49" fontId="4" fillId="0" borderId="37" xfId="0" applyNumberFormat="1" applyFont="1" applyFill="1" applyBorder="1" applyAlignment="1">
      <alignment vertical="center"/>
    </xf>
    <xf numFmtId="49" fontId="4" fillId="0" borderId="35" xfId="0" applyNumberFormat="1" applyFont="1" applyFill="1" applyBorder="1" applyAlignment="1">
      <alignment horizontal="center" vertical="center"/>
    </xf>
    <xf numFmtId="49" fontId="4" fillId="0" borderId="48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49" fontId="6" fillId="0" borderId="49" xfId="0" applyNumberFormat="1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/>
    </xf>
    <xf numFmtId="49" fontId="4" fillId="0" borderId="44" xfId="0" applyNumberFormat="1" applyFont="1" applyFill="1" applyBorder="1" applyAlignment="1">
      <alignment horizontal="center" vertical="center"/>
    </xf>
    <xf numFmtId="49" fontId="4" fillId="0" borderId="39" xfId="0" applyNumberFormat="1" applyFont="1" applyFill="1" applyBorder="1" applyAlignment="1">
      <alignment horizontal="center" vertical="center"/>
    </xf>
    <xf numFmtId="49" fontId="4" fillId="0" borderId="40" xfId="0" applyNumberFormat="1" applyFont="1" applyFill="1" applyBorder="1" applyAlignment="1">
      <alignment horizontal="center" vertical="center"/>
    </xf>
    <xf numFmtId="49" fontId="4" fillId="0" borderId="55" xfId="0" applyNumberFormat="1" applyFont="1" applyFill="1" applyBorder="1" applyAlignment="1">
      <alignment horizontal="center" vertical="center"/>
    </xf>
    <xf numFmtId="49" fontId="4" fillId="0" borderId="56" xfId="0" applyNumberFormat="1" applyFont="1" applyFill="1" applyBorder="1" applyAlignment="1">
      <alignment horizontal="center" vertical="center"/>
    </xf>
    <xf numFmtId="49" fontId="4" fillId="0" borderId="38" xfId="0" applyNumberFormat="1" applyFont="1" applyFill="1" applyBorder="1" applyAlignment="1">
      <alignment horizontal="center" vertical="center"/>
    </xf>
    <xf numFmtId="49" fontId="4" fillId="0" borderId="45" xfId="0" applyNumberFormat="1" applyFont="1" applyFill="1" applyBorder="1" applyAlignment="1">
      <alignment horizontal="center" vertical="center"/>
    </xf>
    <xf numFmtId="49" fontId="6" fillId="0" borderId="24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vertical="center"/>
    </xf>
    <xf numFmtId="49" fontId="4" fillId="0" borderId="34" xfId="0" applyNumberFormat="1" applyFont="1" applyFill="1" applyBorder="1" applyAlignment="1">
      <alignment vertical="center"/>
    </xf>
    <xf numFmtId="49" fontId="6" fillId="0" borderId="29" xfId="0" applyNumberFormat="1" applyFont="1" applyFill="1" applyBorder="1" applyAlignment="1">
      <alignment horizontal="left" vertical="center" shrinkToFit="1"/>
    </xf>
    <xf numFmtId="49" fontId="6" fillId="0" borderId="30" xfId="0" applyNumberFormat="1" applyFont="1" applyFill="1" applyBorder="1" applyAlignment="1">
      <alignment horizontal="left" vertical="center" shrinkToFit="1"/>
    </xf>
    <xf numFmtId="0" fontId="6" fillId="0" borderId="30" xfId="0" applyNumberFormat="1" applyFont="1" applyFill="1" applyBorder="1" applyAlignment="1">
      <alignment horizontal="left" vertical="center" shrinkToFit="1"/>
    </xf>
    <xf numFmtId="0" fontId="6" fillId="0" borderId="31" xfId="0" applyNumberFormat="1" applyFont="1" applyFill="1" applyBorder="1" applyAlignment="1">
      <alignment horizontal="left" vertical="center" shrinkToFit="1"/>
    </xf>
    <xf numFmtId="0" fontId="6" fillId="0" borderId="29" xfId="0" applyNumberFormat="1" applyFont="1" applyFill="1" applyBorder="1" applyAlignment="1">
      <alignment vertical="center" shrinkToFit="1"/>
    </xf>
    <xf numFmtId="0" fontId="6" fillId="0" borderId="30" xfId="0" applyNumberFormat="1" applyFont="1" applyFill="1" applyBorder="1" applyAlignment="1">
      <alignment vertical="center" shrinkToFit="1"/>
    </xf>
    <xf numFmtId="0" fontId="9" fillId="0" borderId="30" xfId="0" applyNumberFormat="1" applyFont="1" applyFill="1" applyBorder="1" applyAlignment="1">
      <alignment horizontal="center" vertical="center" wrapText="1"/>
    </xf>
    <xf numFmtId="0" fontId="6" fillId="0" borderId="31" xfId="0" applyNumberFormat="1" applyFont="1" applyFill="1" applyBorder="1" applyAlignment="1">
      <alignment vertical="center" shrinkToFit="1"/>
    </xf>
    <xf numFmtId="0" fontId="6" fillId="0" borderId="22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6" fillId="0" borderId="23" xfId="0" applyNumberFormat="1" applyFont="1" applyFill="1" applyBorder="1" applyAlignment="1">
      <alignment horizontal="center" vertical="center" shrinkToFit="1"/>
    </xf>
    <xf numFmtId="49" fontId="4" fillId="0" borderId="0" xfId="0" applyNumberFormat="1" applyFont="1" applyFill="1" applyBorder="1" applyAlignment="1">
      <alignment horizontal="center" vertical="center"/>
    </xf>
    <xf numFmtId="0" fontId="6" fillId="0" borderId="43" xfId="0" applyNumberFormat="1" applyFont="1" applyFill="1" applyBorder="1" applyAlignment="1">
      <alignment horizontal="center" vertical="center" shrinkToFit="1"/>
    </xf>
    <xf numFmtId="0" fontId="6" fillId="0" borderId="41" xfId="0" applyNumberFormat="1" applyFont="1" applyFill="1" applyBorder="1" applyAlignment="1">
      <alignment horizontal="center" vertical="center" shrinkToFit="1"/>
    </xf>
    <xf numFmtId="49" fontId="4" fillId="0" borderId="61" xfId="0" applyNumberFormat="1" applyFont="1" applyFill="1" applyBorder="1" applyAlignment="1">
      <alignment horizontal="left" vertical="center"/>
    </xf>
    <xf numFmtId="49" fontId="4" fillId="0" borderId="62" xfId="0" applyNumberFormat="1" applyFont="1" applyFill="1" applyBorder="1" applyAlignment="1">
      <alignment horizontal="left" vertical="center"/>
    </xf>
    <xf numFmtId="0" fontId="6" fillId="0" borderId="13" xfId="0" applyNumberFormat="1" applyFont="1" applyFill="1" applyBorder="1" applyAlignment="1">
      <alignment horizontal="center" vertical="center" shrinkToFit="1"/>
    </xf>
    <xf numFmtId="0" fontId="6" fillId="0" borderId="24" xfId="0" applyNumberFormat="1" applyFont="1" applyFill="1" applyBorder="1" applyAlignment="1">
      <alignment horizontal="center" vertical="center" shrinkToFit="1"/>
    </xf>
    <xf numFmtId="0" fontId="4" fillId="0" borderId="60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37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shrinkToFit="1"/>
    </xf>
    <xf numFmtId="0" fontId="4" fillId="0" borderId="30" xfId="0" applyNumberFormat="1" applyFont="1" applyFill="1" applyBorder="1" applyAlignment="1">
      <alignment horizontal="center" vertical="center" shrinkToFit="1"/>
    </xf>
    <xf numFmtId="0" fontId="4" fillId="0" borderId="29" xfId="0" applyNumberFormat="1" applyFont="1" applyFill="1" applyBorder="1" applyAlignment="1">
      <alignment horizontal="center" vertical="center" shrinkToFit="1"/>
    </xf>
    <xf numFmtId="0" fontId="4" fillId="0" borderId="37" xfId="0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Alignment="1">
      <alignment horizontal="center" vertical="center"/>
    </xf>
    <xf numFmtId="0" fontId="4" fillId="0" borderId="18" xfId="0" applyNumberFormat="1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/>
    </xf>
    <xf numFmtId="0" fontId="4" fillId="0" borderId="99" xfId="0" applyNumberFormat="1" applyFont="1" applyFill="1" applyBorder="1" applyAlignment="1">
      <alignment horizontal="center" vertical="center"/>
    </xf>
    <xf numFmtId="0" fontId="4" fillId="0" borderId="16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100" xfId="0" applyNumberFormat="1" applyFont="1" applyFill="1" applyBorder="1" applyAlignment="1">
      <alignment horizontal="center" vertical="center"/>
    </xf>
    <xf numFmtId="0" fontId="4" fillId="0" borderId="43" xfId="0" applyNumberFormat="1" applyFont="1" applyFill="1" applyBorder="1" applyAlignment="1">
      <alignment horizontal="left" vertical="center"/>
    </xf>
    <xf numFmtId="0" fontId="0" fillId="0" borderId="25" xfId="0" applyFill="1" applyBorder="1" applyAlignment="1">
      <alignment horizontal="left" vertical="center"/>
    </xf>
    <xf numFmtId="49" fontId="4" fillId="0" borderId="11" xfId="0" applyNumberFormat="1" applyFont="1" applyFill="1" applyBorder="1" applyAlignment="1">
      <alignment horizontal="left" vertical="center"/>
    </xf>
    <xf numFmtId="49" fontId="4" fillId="0" borderId="30" xfId="0" applyNumberFormat="1" applyFont="1" applyFill="1" applyBorder="1" applyAlignment="1">
      <alignment horizontal="left" vertical="center"/>
    </xf>
    <xf numFmtId="49" fontId="4" fillId="0" borderId="31" xfId="0" applyNumberFormat="1" applyFont="1" applyFill="1" applyBorder="1" applyAlignment="1">
      <alignment horizontal="left" vertical="center"/>
    </xf>
    <xf numFmtId="0" fontId="4" fillId="0" borderId="42" xfId="0" applyNumberFormat="1" applyFont="1" applyFill="1" applyBorder="1" applyAlignment="1">
      <alignment horizontal="center" vertical="center"/>
    </xf>
    <xf numFmtId="0" fontId="4" fillId="0" borderId="27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right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59" xfId="0" applyNumberFormat="1" applyFont="1" applyFill="1" applyBorder="1" applyAlignment="1">
      <alignment horizontal="center" vertical="center"/>
    </xf>
    <xf numFmtId="0" fontId="4" fillId="0" borderId="28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shrinkToFit="1"/>
    </xf>
    <xf numFmtId="49" fontId="4" fillId="0" borderId="30" xfId="0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101" xfId="0" applyNumberFormat="1" applyFont="1" applyFill="1" applyBorder="1" applyAlignment="1">
      <alignment horizontal="center" vertical="center" shrinkToFit="1"/>
    </xf>
    <xf numFmtId="0" fontId="4" fillId="0" borderId="102" xfId="0" applyNumberFormat="1" applyFont="1" applyFill="1" applyBorder="1" applyAlignment="1">
      <alignment horizontal="center" vertical="center" shrinkToFit="1"/>
    </xf>
    <xf numFmtId="0" fontId="4" fillId="0" borderId="103" xfId="0" applyNumberFormat="1" applyFont="1" applyFill="1" applyBorder="1" applyAlignment="1">
      <alignment horizontal="center" vertical="center" shrinkToFit="1"/>
    </xf>
    <xf numFmtId="0" fontId="4" fillId="0" borderId="64" xfId="0" applyNumberFormat="1" applyFont="1" applyFill="1" applyBorder="1" applyAlignment="1">
      <alignment horizontal="center" vertical="center" shrinkToFit="1"/>
    </xf>
    <xf numFmtId="0" fontId="4" fillId="0" borderId="51" xfId="0" applyNumberFormat="1" applyFont="1" applyFill="1" applyBorder="1" applyAlignment="1">
      <alignment horizontal="center" vertical="center" shrinkToFit="1"/>
    </xf>
    <xf numFmtId="0" fontId="4" fillId="0" borderId="33" xfId="0" applyNumberFormat="1" applyFont="1" applyFill="1" applyBorder="1" applyAlignment="1">
      <alignment horizontal="center" vertical="center" shrinkToFit="1"/>
    </xf>
    <xf numFmtId="0" fontId="4" fillId="0" borderId="8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right" vertical="center" wrapText="1"/>
    </xf>
    <xf numFmtId="49" fontId="9" fillId="0" borderId="0" xfId="0" applyNumberFormat="1" applyFont="1" applyFill="1" applyAlignment="1">
      <alignment horizontal="right" vertical="center" shrinkToFit="1"/>
    </xf>
    <xf numFmtId="0" fontId="4" fillId="0" borderId="9" xfId="0" applyNumberFormat="1" applyFont="1" applyFill="1" applyBorder="1" applyAlignment="1">
      <alignment horizontal="center" vertical="center"/>
    </xf>
    <xf numFmtId="49" fontId="4" fillId="0" borderId="44" xfId="0" applyNumberFormat="1" applyFont="1" applyFill="1" applyBorder="1" applyAlignment="1">
      <alignment horizontal="center" vertical="center" shrinkToFit="1"/>
    </xf>
    <xf numFmtId="49" fontId="4" fillId="0" borderId="39" xfId="0" applyNumberFormat="1" applyFont="1" applyFill="1" applyBorder="1" applyAlignment="1">
      <alignment horizontal="center" vertical="center" shrinkToFit="1"/>
    </xf>
    <xf numFmtId="49" fontId="4" fillId="0" borderId="45" xfId="0" applyNumberFormat="1" applyFont="1" applyFill="1" applyBorder="1" applyAlignment="1">
      <alignment horizontal="center" vertical="center" shrinkToFit="1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32" xfId="0" applyNumberFormat="1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>
      <alignment horizontal="center" vertical="center"/>
    </xf>
    <xf numFmtId="0" fontId="4" fillId="0" borderId="51" xfId="0" applyNumberFormat="1" applyFont="1" applyFill="1" applyBorder="1" applyAlignment="1">
      <alignment horizontal="center" vertical="center" wrapText="1"/>
    </xf>
    <xf numFmtId="0" fontId="4" fillId="0" borderId="32" xfId="0" applyNumberFormat="1" applyFont="1" applyFill="1" applyBorder="1" applyAlignment="1">
      <alignment horizontal="center" vertical="center" wrapText="1"/>
    </xf>
    <xf numFmtId="0" fontId="4" fillId="0" borderId="52" xfId="0" applyNumberFormat="1" applyFont="1" applyFill="1" applyBorder="1" applyAlignment="1">
      <alignment horizontal="center" vertical="center" wrapText="1"/>
    </xf>
    <xf numFmtId="0" fontId="4" fillId="0" borderId="33" xfId="0" applyNumberFormat="1" applyFont="1" applyFill="1" applyBorder="1" applyAlignment="1">
      <alignment horizontal="center" vertical="center" wrapText="1"/>
    </xf>
    <xf numFmtId="0" fontId="4" fillId="0" borderId="34" xfId="0" applyNumberFormat="1" applyFont="1" applyFill="1" applyBorder="1" applyAlignment="1">
      <alignment horizontal="center" vertical="center" wrapText="1"/>
    </xf>
    <xf numFmtId="0" fontId="4" fillId="0" borderId="36" xfId="0" applyNumberFormat="1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9" sqref="F9"/>
    </sheetView>
  </sheetViews>
  <sheetFormatPr defaultRowHeight="13.2" x14ac:dyDescent="0.2"/>
  <sheetData>
    <row r="1" spans="1:1" x14ac:dyDescent="0.2">
      <c r="A1" t="s">
        <v>35</v>
      </c>
    </row>
    <row r="2" spans="1:1" x14ac:dyDescent="0.2">
      <c r="A2" t="s">
        <v>33</v>
      </c>
    </row>
    <row r="3" spans="1:1" x14ac:dyDescent="0.2">
      <c r="A3" t="s">
        <v>34</v>
      </c>
    </row>
  </sheetData>
  <phoneticPr fontId="3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0"/>
  <sheetViews>
    <sheetView showGridLines="0" tabSelected="1" zoomScaleNormal="100" workbookViewId="0">
      <selection activeCell="AB4" sqref="AB4"/>
    </sheetView>
  </sheetViews>
  <sheetFormatPr defaultColWidth="3.77734375" defaultRowHeight="19.95" customHeight="1" x14ac:dyDescent="0.2"/>
  <cols>
    <col min="1" max="16384" width="3.77734375" style="76"/>
  </cols>
  <sheetData>
    <row r="3" spans="1:2" ht="19.95" customHeight="1" x14ac:dyDescent="0.2">
      <c r="A3" s="76" t="s">
        <v>108</v>
      </c>
    </row>
    <row r="5" spans="1:2" ht="19.95" customHeight="1" x14ac:dyDescent="0.2">
      <c r="B5" s="76" t="s">
        <v>109</v>
      </c>
    </row>
    <row r="6" spans="1:2" ht="19.95" customHeight="1" x14ac:dyDescent="0.2">
      <c r="B6" s="76" t="s">
        <v>110</v>
      </c>
    </row>
    <row r="7" spans="1:2" ht="19.95" customHeight="1" x14ac:dyDescent="0.2">
      <c r="B7" s="76" t="s">
        <v>118</v>
      </c>
    </row>
    <row r="9" spans="1:2" ht="19.95" customHeight="1" x14ac:dyDescent="0.2">
      <c r="B9" s="76" t="s">
        <v>116</v>
      </c>
    </row>
    <row r="10" spans="1:2" ht="19.95" customHeight="1" x14ac:dyDescent="0.2">
      <c r="B10" s="76" t="s">
        <v>115</v>
      </c>
    </row>
  </sheetData>
  <phoneticPr fontId="10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H60"/>
  <sheetViews>
    <sheetView showGridLines="0" view="pageBreakPreview" zoomScaleNormal="100" zoomScaleSheetLayoutView="100" workbookViewId="0">
      <selection activeCell="AW20" sqref="AW20"/>
    </sheetView>
  </sheetViews>
  <sheetFormatPr defaultColWidth="3.77734375" defaultRowHeight="18.600000000000001" customHeight="1" x14ac:dyDescent="0.2"/>
  <cols>
    <col min="1" max="1" width="3.77734375" style="78"/>
    <col min="2" max="2" width="3.77734375" style="84"/>
    <col min="3" max="16384" width="3.77734375" style="78"/>
  </cols>
  <sheetData>
    <row r="2" spans="2:26" ht="18.600000000000001" customHeight="1" x14ac:dyDescent="0.2">
      <c r="B2" s="77" t="s">
        <v>137</v>
      </c>
    </row>
    <row r="4" spans="2:26" ht="18.600000000000001" customHeight="1" x14ac:dyDescent="0.2">
      <c r="B4" s="79" t="s">
        <v>135</v>
      </c>
    </row>
    <row r="5" spans="2:26" ht="18.600000000000001" customHeight="1" x14ac:dyDescent="0.2">
      <c r="B5" s="156" t="s">
        <v>51</v>
      </c>
      <c r="C5" s="157"/>
      <c r="D5" s="157"/>
      <c r="E5" s="157"/>
      <c r="F5" s="157"/>
      <c r="G5" s="157"/>
      <c r="H5" s="157"/>
      <c r="I5" s="158"/>
      <c r="J5" s="150"/>
      <c r="K5" s="151"/>
      <c r="L5" s="151"/>
      <c r="M5" s="152"/>
      <c r="N5" s="106" t="s">
        <v>87</v>
      </c>
      <c r="O5" s="80"/>
      <c r="P5" s="78" t="s">
        <v>111</v>
      </c>
      <c r="Q5" s="81"/>
      <c r="R5" s="81"/>
      <c r="S5" s="81"/>
    </row>
    <row r="6" spans="2:26" ht="18.600000000000001" customHeight="1" x14ac:dyDescent="0.2">
      <c r="B6" s="156" t="s">
        <v>52</v>
      </c>
      <c r="C6" s="157"/>
      <c r="D6" s="157"/>
      <c r="E6" s="157"/>
      <c r="F6" s="157"/>
      <c r="G6" s="157"/>
      <c r="H6" s="157"/>
      <c r="I6" s="158"/>
      <c r="J6" s="150"/>
      <c r="K6" s="151"/>
      <c r="L6" s="151"/>
      <c r="M6" s="151"/>
      <c r="N6" s="151"/>
      <c r="O6" s="151"/>
      <c r="P6" s="151"/>
      <c r="Q6" s="151"/>
      <c r="R6" s="151"/>
      <c r="S6" s="152"/>
      <c r="T6" s="78" t="s">
        <v>89</v>
      </c>
    </row>
    <row r="7" spans="2:26" ht="18.600000000000001" customHeight="1" x14ac:dyDescent="0.2">
      <c r="B7" s="156" t="s">
        <v>53</v>
      </c>
      <c r="C7" s="157"/>
      <c r="D7" s="157"/>
      <c r="E7" s="157"/>
      <c r="F7" s="157"/>
      <c r="G7" s="157"/>
      <c r="H7" s="157"/>
      <c r="I7" s="158"/>
      <c r="J7" s="150"/>
      <c r="K7" s="151"/>
      <c r="L7" s="151"/>
      <c r="M7" s="151"/>
      <c r="N7" s="151"/>
      <c r="O7" s="151"/>
      <c r="P7" s="151"/>
      <c r="Q7" s="151"/>
      <c r="R7" s="151"/>
      <c r="S7" s="152"/>
    </row>
    <row r="8" spans="2:26" ht="18.600000000000001" customHeight="1" x14ac:dyDescent="0.2">
      <c r="B8" s="156" t="s">
        <v>54</v>
      </c>
      <c r="C8" s="157"/>
      <c r="D8" s="157"/>
      <c r="E8" s="157"/>
      <c r="F8" s="157"/>
      <c r="G8" s="157"/>
      <c r="H8" s="157"/>
      <c r="I8" s="158"/>
      <c r="J8" s="150"/>
      <c r="K8" s="151"/>
      <c r="L8" s="151"/>
      <c r="M8" s="151"/>
      <c r="N8" s="151"/>
      <c r="O8" s="151"/>
      <c r="P8" s="151"/>
      <c r="Q8" s="151"/>
      <c r="R8" s="151"/>
      <c r="S8" s="152"/>
    </row>
    <row r="9" spans="2:26" ht="18.600000000000001" customHeight="1" x14ac:dyDescent="0.2">
      <c r="B9" s="156" t="s">
        <v>55</v>
      </c>
      <c r="C9" s="157"/>
      <c r="D9" s="157"/>
      <c r="E9" s="157"/>
      <c r="F9" s="157"/>
      <c r="G9" s="157"/>
      <c r="H9" s="157"/>
      <c r="I9" s="158"/>
      <c r="J9" s="150"/>
      <c r="K9" s="151"/>
      <c r="L9" s="151"/>
      <c r="M9" s="151"/>
      <c r="N9" s="151"/>
      <c r="O9" s="151"/>
      <c r="P9" s="151"/>
      <c r="Q9" s="151"/>
      <c r="R9" s="151"/>
      <c r="S9" s="152"/>
    </row>
    <row r="11" spans="2:26" ht="18.600000000000001" customHeight="1" thickBot="1" x14ac:dyDescent="0.25">
      <c r="B11" s="82" t="s">
        <v>74</v>
      </c>
    </row>
    <row r="12" spans="2:26" ht="18.600000000000001" customHeight="1" thickTop="1" x14ac:dyDescent="0.2">
      <c r="B12" s="177" t="s">
        <v>79</v>
      </c>
      <c r="C12" s="178"/>
      <c r="D12" s="178"/>
      <c r="E12" s="178"/>
      <c r="F12" s="178"/>
      <c r="G12" s="178"/>
      <c r="H12" s="178"/>
      <c r="I12" s="179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9"/>
      <c r="Z12" s="83" t="s">
        <v>117</v>
      </c>
    </row>
    <row r="13" spans="2:26" ht="18.600000000000001" customHeight="1" x14ac:dyDescent="0.2">
      <c r="B13" s="180" t="s">
        <v>97</v>
      </c>
      <c r="C13" s="181"/>
      <c r="D13" s="181"/>
      <c r="E13" s="181"/>
      <c r="F13" s="181"/>
      <c r="G13" s="181"/>
      <c r="H13" s="181"/>
      <c r="I13" s="18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3"/>
    </row>
    <row r="14" spans="2:26" ht="18.600000000000001" customHeight="1" x14ac:dyDescent="0.2">
      <c r="B14" s="183" t="s">
        <v>80</v>
      </c>
      <c r="C14" s="184"/>
      <c r="D14" s="184"/>
      <c r="E14" s="184"/>
      <c r="F14" s="184"/>
      <c r="G14" s="184"/>
      <c r="H14" s="184"/>
      <c r="I14" s="185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2"/>
      <c r="Z14" s="83" t="s">
        <v>113</v>
      </c>
    </row>
    <row r="15" spans="2:26" ht="18.600000000000001" customHeight="1" thickBot="1" x14ac:dyDescent="0.25">
      <c r="B15" s="186" t="s">
        <v>98</v>
      </c>
      <c r="C15" s="187"/>
      <c r="D15" s="187"/>
      <c r="E15" s="187"/>
      <c r="F15" s="187"/>
      <c r="G15" s="187"/>
      <c r="H15" s="187"/>
      <c r="I15" s="188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Y15" s="240"/>
      <c r="Z15" s="83" t="s">
        <v>103</v>
      </c>
    </row>
    <row r="16" spans="2:26" ht="18.600000000000001" customHeight="1" thickTop="1" x14ac:dyDescent="0.2">
      <c r="Z16" s="83" t="s">
        <v>104</v>
      </c>
    </row>
    <row r="17" spans="2:26" ht="18.600000000000001" customHeight="1" x14ac:dyDescent="0.2">
      <c r="B17" s="82" t="s">
        <v>75</v>
      </c>
    </row>
    <row r="18" spans="2:26" ht="18.600000000000001" customHeight="1" thickBot="1" x14ac:dyDescent="0.25">
      <c r="B18" s="230" t="s">
        <v>56</v>
      </c>
      <c r="C18" s="231"/>
      <c r="D18" s="231"/>
      <c r="E18" s="231"/>
      <c r="F18" s="231"/>
      <c r="G18" s="231"/>
      <c r="H18" s="231"/>
      <c r="I18" s="232"/>
      <c r="J18" s="241"/>
      <c r="K18" s="242"/>
      <c r="L18" s="242"/>
      <c r="M18" s="242"/>
      <c r="N18" s="242"/>
      <c r="O18" s="243"/>
      <c r="P18" s="85"/>
      <c r="Q18" s="86"/>
      <c r="R18" s="86"/>
      <c r="S18" s="86"/>
      <c r="T18" s="86"/>
      <c r="U18" s="86"/>
      <c r="V18" s="86"/>
      <c r="W18" s="86"/>
      <c r="X18" s="86"/>
      <c r="Y18" s="86"/>
    </row>
    <row r="19" spans="2:26" ht="18.600000000000001" customHeight="1" thickTop="1" x14ac:dyDescent="0.2">
      <c r="B19" s="159" t="s">
        <v>71</v>
      </c>
      <c r="C19" s="160"/>
      <c r="D19" s="160"/>
      <c r="E19" s="160"/>
      <c r="F19" s="160"/>
      <c r="G19" s="160"/>
      <c r="H19" s="160"/>
      <c r="I19" s="161"/>
      <c r="J19" s="194"/>
      <c r="K19" s="195"/>
      <c r="L19" s="195"/>
      <c r="M19" s="195"/>
      <c r="N19" s="195"/>
      <c r="O19" s="196"/>
      <c r="P19" s="86" t="s">
        <v>90</v>
      </c>
      <c r="Q19" s="86"/>
      <c r="R19" s="86"/>
      <c r="S19" s="86"/>
      <c r="T19" s="86"/>
      <c r="U19" s="86"/>
      <c r="V19" s="86"/>
      <c r="W19" s="86"/>
      <c r="X19" s="86"/>
      <c r="Y19" s="86"/>
    </row>
    <row r="20" spans="2:26" ht="18.600000000000001" customHeight="1" thickBot="1" x14ac:dyDescent="0.25">
      <c r="B20" s="162" t="s">
        <v>57</v>
      </c>
      <c r="C20" s="163"/>
      <c r="D20" s="163"/>
      <c r="E20" s="163"/>
      <c r="F20" s="163"/>
      <c r="G20" s="163"/>
      <c r="H20" s="163"/>
      <c r="I20" s="164"/>
      <c r="J20" s="213"/>
      <c r="K20" s="214"/>
      <c r="L20" s="214"/>
      <c r="M20" s="214"/>
      <c r="N20" s="214"/>
      <c r="O20" s="221"/>
      <c r="P20" s="87"/>
      <c r="Q20" s="88"/>
      <c r="R20" s="88"/>
      <c r="S20" s="88"/>
      <c r="T20" s="88"/>
      <c r="U20" s="88"/>
      <c r="V20" s="88"/>
      <c r="W20" s="88"/>
      <c r="X20" s="88"/>
      <c r="Y20" s="88"/>
    </row>
    <row r="21" spans="2:26" ht="37.200000000000003" customHeight="1" thickTop="1" x14ac:dyDescent="0.2">
      <c r="B21" s="233" t="s">
        <v>76</v>
      </c>
      <c r="C21" s="234"/>
      <c r="D21" s="234"/>
      <c r="E21" s="234"/>
      <c r="F21" s="234"/>
      <c r="G21" s="234"/>
      <c r="H21" s="234"/>
      <c r="I21" s="235"/>
      <c r="J21" s="236"/>
      <c r="K21" s="236"/>
      <c r="L21" s="236"/>
      <c r="M21" s="236"/>
      <c r="N21" s="236"/>
      <c r="O21" s="236"/>
      <c r="P21" s="237"/>
      <c r="Q21" s="237"/>
      <c r="R21" s="237"/>
      <c r="S21" s="237"/>
      <c r="T21" s="237"/>
      <c r="U21" s="237"/>
      <c r="V21" s="237"/>
      <c r="W21" s="237"/>
      <c r="X21" s="237"/>
      <c r="Y21" s="238"/>
      <c r="Z21" s="83" t="s">
        <v>91</v>
      </c>
    </row>
    <row r="22" spans="2:26" ht="18.600000000000001" customHeight="1" x14ac:dyDescent="0.2">
      <c r="B22" s="180" t="s">
        <v>99</v>
      </c>
      <c r="C22" s="181"/>
      <c r="D22" s="181"/>
      <c r="E22" s="181"/>
      <c r="F22" s="181"/>
      <c r="G22" s="181"/>
      <c r="H22" s="181"/>
      <c r="I22" s="18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3"/>
    </row>
    <row r="23" spans="2:26" ht="18.600000000000001" customHeight="1" x14ac:dyDescent="0.2">
      <c r="B23" s="183" t="s">
        <v>77</v>
      </c>
      <c r="C23" s="184"/>
      <c r="D23" s="184"/>
      <c r="E23" s="184"/>
      <c r="F23" s="184"/>
      <c r="G23" s="184"/>
      <c r="H23" s="184"/>
      <c r="I23" s="185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2"/>
      <c r="Z23" s="83" t="s">
        <v>92</v>
      </c>
    </row>
    <row r="24" spans="2:26" ht="18.600000000000001" customHeight="1" x14ac:dyDescent="0.2">
      <c r="B24" s="180" t="s">
        <v>100</v>
      </c>
      <c r="C24" s="181"/>
      <c r="D24" s="181"/>
      <c r="E24" s="181"/>
      <c r="F24" s="181"/>
      <c r="G24" s="181"/>
      <c r="H24" s="181"/>
      <c r="I24" s="18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3"/>
    </row>
    <row r="25" spans="2:26" ht="18.600000000000001" customHeight="1" x14ac:dyDescent="0.2">
      <c r="B25" s="183" t="s">
        <v>58</v>
      </c>
      <c r="C25" s="184"/>
      <c r="D25" s="184"/>
      <c r="E25" s="184"/>
      <c r="F25" s="184"/>
      <c r="G25" s="184"/>
      <c r="H25" s="184"/>
      <c r="I25" s="185"/>
      <c r="J25" s="211"/>
      <c r="K25" s="211"/>
      <c r="L25" s="211"/>
      <c r="M25" s="211"/>
      <c r="N25" s="211"/>
      <c r="O25" s="211"/>
      <c r="P25" s="211"/>
      <c r="Q25" s="211"/>
      <c r="R25" s="211"/>
      <c r="S25" s="211"/>
      <c r="T25" s="211"/>
      <c r="U25" s="211"/>
      <c r="V25" s="211"/>
      <c r="W25" s="211"/>
      <c r="X25" s="211"/>
      <c r="Y25" s="212"/>
    </row>
    <row r="26" spans="2:26" ht="18.600000000000001" customHeight="1" thickBot="1" x14ac:dyDescent="0.25">
      <c r="B26" s="180" t="s">
        <v>101</v>
      </c>
      <c r="C26" s="181"/>
      <c r="D26" s="181"/>
      <c r="E26" s="181"/>
      <c r="F26" s="181"/>
      <c r="G26" s="181"/>
      <c r="H26" s="181"/>
      <c r="I26" s="182"/>
      <c r="J26" s="22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3"/>
    </row>
    <row r="27" spans="2:26" ht="18.600000000000001" customHeight="1" thickTop="1" thickBot="1" x14ac:dyDescent="0.25">
      <c r="B27" s="205" t="s">
        <v>78</v>
      </c>
      <c r="C27" s="206"/>
      <c r="D27" s="206"/>
      <c r="E27" s="206"/>
      <c r="F27" s="206"/>
      <c r="G27" s="206"/>
      <c r="H27" s="206"/>
      <c r="I27" s="207"/>
      <c r="J27" s="224"/>
      <c r="K27" s="225"/>
      <c r="L27" s="225"/>
      <c r="M27" s="225"/>
      <c r="N27" s="225"/>
      <c r="O27" s="225"/>
      <c r="P27" s="226"/>
      <c r="Q27" s="89" t="s">
        <v>107</v>
      </c>
      <c r="R27" s="90"/>
      <c r="S27" s="90"/>
      <c r="T27" s="90"/>
      <c r="U27" s="90"/>
      <c r="V27" s="90"/>
      <c r="W27" s="90"/>
      <c r="X27" s="90"/>
      <c r="Y27" s="90"/>
    </row>
    <row r="28" spans="2:26" ht="18.600000000000001" customHeight="1" thickTop="1" x14ac:dyDescent="0.2"/>
    <row r="29" spans="2:26" ht="18.600000000000001" customHeight="1" thickBot="1" x14ac:dyDescent="0.25">
      <c r="B29" s="91" t="s">
        <v>59</v>
      </c>
      <c r="C29" s="92"/>
      <c r="D29" s="92"/>
      <c r="E29" s="92"/>
      <c r="F29" s="92"/>
      <c r="G29" s="92"/>
      <c r="H29" s="92"/>
      <c r="I29" s="92"/>
      <c r="J29" s="93"/>
      <c r="K29" s="93"/>
      <c r="L29" s="93"/>
    </row>
    <row r="30" spans="2:26" ht="18.600000000000001" customHeight="1" thickTop="1" thickBot="1" x14ac:dyDescent="0.25">
      <c r="B30" s="189" t="s">
        <v>60</v>
      </c>
      <c r="C30" s="190"/>
      <c r="D30" s="190"/>
      <c r="E30" s="190"/>
      <c r="F30" s="190"/>
      <c r="G30" s="190"/>
      <c r="H30" s="190"/>
      <c r="I30" s="191"/>
      <c r="J30" s="218"/>
      <c r="K30" s="218"/>
      <c r="L30" s="218"/>
      <c r="M30" s="218"/>
      <c r="N30" s="218"/>
      <c r="O30" s="219"/>
      <c r="P30" s="94" t="s">
        <v>89</v>
      </c>
      <c r="Q30" s="95"/>
      <c r="R30" s="95"/>
      <c r="S30" s="95"/>
      <c r="T30" s="95"/>
      <c r="U30" s="95"/>
      <c r="V30" s="95"/>
      <c r="W30" s="95"/>
      <c r="X30" s="95"/>
      <c r="Y30" s="95"/>
    </row>
    <row r="31" spans="2:26" ht="18.600000000000001" customHeight="1" thickTop="1" x14ac:dyDescent="0.2">
      <c r="B31" s="208" t="s">
        <v>61</v>
      </c>
      <c r="C31" s="209"/>
      <c r="D31" s="209"/>
      <c r="E31" s="209"/>
      <c r="F31" s="209"/>
      <c r="G31" s="209"/>
      <c r="H31" s="209"/>
      <c r="I31" s="210"/>
      <c r="J31" s="175"/>
      <c r="K31" s="175"/>
      <c r="L31" s="175"/>
      <c r="M31" s="175"/>
      <c r="N31" s="175"/>
      <c r="O31" s="175"/>
      <c r="P31" s="169"/>
      <c r="Q31" s="169"/>
      <c r="R31" s="169"/>
      <c r="S31" s="169"/>
      <c r="T31" s="169"/>
      <c r="U31" s="169"/>
      <c r="V31" s="169"/>
      <c r="W31" s="169"/>
      <c r="X31" s="169"/>
      <c r="Y31" s="170"/>
    </row>
    <row r="32" spans="2:26" ht="18.600000000000001" customHeight="1" thickBot="1" x14ac:dyDescent="0.25">
      <c r="B32" s="202" t="s">
        <v>62</v>
      </c>
      <c r="C32" s="203"/>
      <c r="D32" s="203"/>
      <c r="E32" s="203"/>
      <c r="F32" s="203"/>
      <c r="G32" s="203"/>
      <c r="H32" s="203"/>
      <c r="I32" s="204"/>
      <c r="J32" s="197"/>
      <c r="K32" s="197"/>
      <c r="L32" s="197"/>
      <c r="M32" s="197"/>
      <c r="N32" s="197"/>
      <c r="O32" s="197"/>
      <c r="P32" s="197"/>
      <c r="Q32" s="197"/>
      <c r="R32" s="197"/>
      <c r="S32" s="197"/>
      <c r="T32" s="197"/>
      <c r="U32" s="197"/>
      <c r="V32" s="197"/>
      <c r="W32" s="197"/>
      <c r="X32" s="197"/>
      <c r="Y32" s="198"/>
    </row>
    <row r="33" spans="1:86" ht="18.600000000000001" customHeight="1" thickTop="1" thickBot="1" x14ac:dyDescent="0.25">
      <c r="B33" s="199" t="s">
        <v>63</v>
      </c>
      <c r="C33" s="200"/>
      <c r="D33" s="200"/>
      <c r="E33" s="200"/>
      <c r="F33" s="200"/>
      <c r="G33" s="200"/>
      <c r="H33" s="200"/>
      <c r="I33" s="201"/>
      <c r="J33" s="220"/>
      <c r="K33" s="220"/>
      <c r="L33" s="220"/>
      <c r="M33" s="220"/>
      <c r="N33" s="220"/>
      <c r="O33" s="220"/>
      <c r="P33" s="96"/>
      <c r="Q33" s="97"/>
      <c r="R33" s="97"/>
      <c r="S33" s="97"/>
      <c r="T33" s="97"/>
      <c r="U33" s="97"/>
      <c r="V33" s="97"/>
      <c r="W33" s="97"/>
      <c r="X33" s="97"/>
      <c r="Y33" s="97"/>
    </row>
    <row r="34" spans="1:86" ht="18.600000000000001" customHeight="1" thickTop="1" x14ac:dyDescent="0.2">
      <c r="B34" s="189" t="s">
        <v>64</v>
      </c>
      <c r="C34" s="190"/>
      <c r="D34" s="190"/>
      <c r="E34" s="190"/>
      <c r="F34" s="190"/>
      <c r="G34" s="190"/>
      <c r="H34" s="190"/>
      <c r="I34" s="191"/>
      <c r="J34" s="194"/>
      <c r="K34" s="195"/>
      <c r="L34" s="195"/>
      <c r="M34" s="195"/>
      <c r="N34" s="195"/>
      <c r="O34" s="196"/>
      <c r="P34" s="97" t="s">
        <v>88</v>
      </c>
      <c r="Q34" s="97"/>
      <c r="R34" s="97"/>
      <c r="S34" s="97"/>
      <c r="T34" s="97"/>
      <c r="U34" s="97"/>
      <c r="V34" s="97"/>
      <c r="W34" s="97"/>
      <c r="X34" s="97"/>
      <c r="Y34" s="97"/>
    </row>
    <row r="35" spans="1:86" ht="18.600000000000001" customHeight="1" thickBot="1" x14ac:dyDescent="0.25">
      <c r="B35" s="208" t="s">
        <v>65</v>
      </c>
      <c r="C35" s="209"/>
      <c r="D35" s="209"/>
      <c r="E35" s="209"/>
      <c r="F35" s="209"/>
      <c r="G35" s="209"/>
      <c r="H35" s="209"/>
      <c r="I35" s="210"/>
      <c r="J35" s="213"/>
      <c r="K35" s="214"/>
      <c r="L35" s="214"/>
      <c r="M35" s="214"/>
      <c r="N35" s="214"/>
      <c r="O35" s="221"/>
      <c r="P35" s="98"/>
      <c r="Q35" s="95"/>
      <c r="R35" s="95"/>
      <c r="S35" s="95"/>
      <c r="T35" s="95"/>
      <c r="U35" s="95"/>
      <c r="V35" s="95"/>
      <c r="W35" s="95"/>
      <c r="X35" s="95"/>
      <c r="Y35" s="95"/>
      <c r="Z35" s="93"/>
      <c r="AA35" s="93"/>
      <c r="AB35" s="93"/>
      <c r="AC35" s="93"/>
      <c r="AD35" s="93"/>
      <c r="AE35" s="93"/>
      <c r="AF35" s="93"/>
      <c r="AG35" s="93"/>
    </row>
    <row r="36" spans="1:86" ht="18.600000000000001" customHeight="1" thickTop="1" thickBot="1" x14ac:dyDescent="0.25">
      <c r="B36" s="208" t="s">
        <v>84</v>
      </c>
      <c r="C36" s="209"/>
      <c r="D36" s="209"/>
      <c r="E36" s="209"/>
      <c r="F36" s="209"/>
      <c r="G36" s="209"/>
      <c r="H36" s="209"/>
      <c r="I36" s="210"/>
      <c r="J36" s="213"/>
      <c r="K36" s="214"/>
      <c r="L36" s="214"/>
      <c r="M36" s="214"/>
      <c r="N36" s="214"/>
      <c r="O36" s="214"/>
      <c r="P36" s="215"/>
      <c r="Q36" s="215"/>
      <c r="R36" s="215"/>
      <c r="S36" s="215"/>
      <c r="T36" s="215"/>
      <c r="U36" s="215"/>
      <c r="V36" s="215"/>
      <c r="W36" s="215"/>
      <c r="X36" s="215"/>
      <c r="Y36" s="215"/>
      <c r="Z36" s="216"/>
      <c r="AA36" s="216"/>
      <c r="AB36" s="216"/>
      <c r="AC36" s="216"/>
      <c r="AD36" s="216"/>
      <c r="AE36" s="216"/>
      <c r="AF36" s="216"/>
      <c r="AG36" s="217"/>
    </row>
    <row r="37" spans="1:86" ht="18.600000000000001" customHeight="1" thickTop="1" x14ac:dyDescent="0.2">
      <c r="B37" s="208" t="s">
        <v>66</v>
      </c>
      <c r="C37" s="209"/>
      <c r="D37" s="209"/>
      <c r="E37" s="209"/>
      <c r="F37" s="209"/>
      <c r="G37" s="209"/>
      <c r="H37" s="209"/>
      <c r="I37" s="210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6"/>
      <c r="Z37" s="99" t="s">
        <v>102</v>
      </c>
      <c r="AA37" s="100"/>
      <c r="AB37" s="100"/>
      <c r="AC37" s="100"/>
      <c r="AD37" s="100"/>
      <c r="AE37" s="100"/>
      <c r="AF37" s="100"/>
      <c r="AG37" s="100"/>
    </row>
    <row r="38" spans="1:86" ht="18.600000000000001" customHeight="1" thickBot="1" x14ac:dyDescent="0.25">
      <c r="B38" s="202" t="s">
        <v>67</v>
      </c>
      <c r="C38" s="203"/>
      <c r="D38" s="203"/>
      <c r="E38" s="203"/>
      <c r="F38" s="203"/>
      <c r="G38" s="203"/>
      <c r="H38" s="203"/>
      <c r="I38" s="204"/>
      <c r="J38" s="197"/>
      <c r="K38" s="197"/>
      <c r="L38" s="197"/>
      <c r="M38" s="197"/>
      <c r="N38" s="197"/>
      <c r="O38" s="197"/>
      <c r="P38" s="197"/>
      <c r="Q38" s="197"/>
      <c r="R38" s="197"/>
      <c r="S38" s="197"/>
      <c r="T38" s="197"/>
      <c r="U38" s="197"/>
      <c r="V38" s="197"/>
      <c r="W38" s="197"/>
      <c r="X38" s="197"/>
      <c r="Y38" s="198"/>
      <c r="Z38" s="83" t="s">
        <v>114</v>
      </c>
      <c r="AA38" s="83"/>
    </row>
    <row r="39" spans="1:86" ht="18.600000000000001" customHeight="1" thickTop="1" thickBot="1" x14ac:dyDescent="0.25">
      <c r="B39" s="199" t="s">
        <v>68</v>
      </c>
      <c r="C39" s="200"/>
      <c r="D39" s="200"/>
      <c r="E39" s="200"/>
      <c r="F39" s="200"/>
      <c r="G39" s="200"/>
      <c r="H39" s="200"/>
      <c r="I39" s="201"/>
      <c r="J39" s="193"/>
      <c r="K39" s="193"/>
      <c r="L39" s="193"/>
      <c r="M39" s="193"/>
      <c r="N39" s="193"/>
      <c r="O39" s="193"/>
      <c r="P39" s="85"/>
      <c r="Q39" s="86"/>
      <c r="R39" s="86"/>
      <c r="S39" s="86"/>
      <c r="T39" s="86"/>
      <c r="U39" s="86"/>
      <c r="V39" s="86"/>
      <c r="W39" s="86"/>
      <c r="X39" s="86"/>
      <c r="Y39" s="86"/>
    </row>
    <row r="40" spans="1:86" ht="18.600000000000001" customHeight="1" thickTop="1" x14ac:dyDescent="0.2">
      <c r="B40" s="189" t="s">
        <v>69</v>
      </c>
      <c r="C40" s="190"/>
      <c r="D40" s="190"/>
      <c r="E40" s="190"/>
      <c r="F40" s="190"/>
      <c r="G40" s="190"/>
      <c r="H40" s="190"/>
      <c r="I40" s="191"/>
      <c r="J40" s="194"/>
      <c r="K40" s="195"/>
      <c r="L40" s="195"/>
      <c r="M40" s="195"/>
      <c r="N40" s="195"/>
      <c r="O40" s="196"/>
      <c r="P40" s="97" t="s">
        <v>93</v>
      </c>
      <c r="Q40" s="97"/>
      <c r="R40" s="97"/>
      <c r="S40" s="97"/>
      <c r="T40" s="97"/>
      <c r="U40" s="97"/>
      <c r="V40" s="97"/>
      <c r="W40" s="97"/>
      <c r="X40" s="97"/>
      <c r="Y40" s="97"/>
    </row>
    <row r="41" spans="1:86" ht="18.600000000000001" customHeight="1" thickBot="1" x14ac:dyDescent="0.25">
      <c r="B41" s="202" t="s">
        <v>70</v>
      </c>
      <c r="C41" s="203"/>
      <c r="D41" s="203"/>
      <c r="E41" s="203"/>
      <c r="F41" s="203"/>
      <c r="G41" s="203"/>
      <c r="H41" s="203"/>
      <c r="I41" s="204"/>
      <c r="J41" s="197"/>
      <c r="K41" s="197"/>
      <c r="L41" s="197"/>
      <c r="M41" s="197"/>
      <c r="N41" s="197"/>
      <c r="O41" s="198"/>
      <c r="P41" s="97"/>
      <c r="Q41" s="97"/>
      <c r="R41" s="97"/>
      <c r="S41" s="97"/>
      <c r="T41" s="97"/>
      <c r="U41" s="97"/>
      <c r="V41" s="97"/>
      <c r="W41" s="97"/>
      <c r="X41" s="97"/>
      <c r="Y41" s="97"/>
    </row>
    <row r="42" spans="1:86" ht="18.600000000000001" customHeight="1" thickTop="1" x14ac:dyDescent="0.2"/>
    <row r="43" spans="1:86" ht="18.600000000000001" customHeight="1" x14ac:dyDescent="0.2">
      <c r="B43" s="79" t="s">
        <v>85</v>
      </c>
    </row>
    <row r="44" spans="1:86" ht="18.600000000000001" customHeight="1" x14ac:dyDescent="0.2">
      <c r="B44" s="156" t="s">
        <v>95</v>
      </c>
      <c r="C44" s="157"/>
      <c r="D44" s="157"/>
      <c r="E44" s="157"/>
      <c r="F44" s="157"/>
      <c r="G44" s="157"/>
      <c r="H44" s="157"/>
      <c r="I44" s="158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192"/>
    </row>
    <row r="45" spans="1:86" ht="18.600000000000001" customHeight="1" x14ac:dyDescent="0.2">
      <c r="B45" s="156" t="s">
        <v>51</v>
      </c>
      <c r="C45" s="157"/>
      <c r="D45" s="157"/>
      <c r="E45" s="157"/>
      <c r="F45" s="157"/>
      <c r="G45" s="157"/>
      <c r="H45" s="157"/>
      <c r="I45" s="158"/>
      <c r="J45" s="150"/>
      <c r="K45" s="151"/>
      <c r="L45" s="151"/>
      <c r="M45" s="152"/>
      <c r="N45" s="107" t="s">
        <v>87</v>
      </c>
      <c r="O45" s="80"/>
      <c r="P45" s="101" t="s">
        <v>112</v>
      </c>
      <c r="Q45" s="102"/>
      <c r="R45" s="102"/>
      <c r="S45" s="102"/>
    </row>
    <row r="47" spans="1:86" ht="18.600000000000001" customHeight="1" x14ac:dyDescent="0.2">
      <c r="B47" s="79" t="s">
        <v>86</v>
      </c>
    </row>
    <row r="48" spans="1:86" ht="37.200000000000003" customHeight="1" x14ac:dyDescent="0.2">
      <c r="A48" s="103"/>
      <c r="B48" s="156" t="s">
        <v>96</v>
      </c>
      <c r="C48" s="157"/>
      <c r="D48" s="157"/>
      <c r="E48" s="157"/>
      <c r="F48" s="157"/>
      <c r="G48" s="157"/>
      <c r="H48" s="157"/>
      <c r="I48" s="158"/>
      <c r="J48" s="165"/>
      <c r="K48" s="166"/>
      <c r="L48" s="166"/>
      <c r="M48" s="166"/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  <c r="Y48" s="166"/>
      <c r="Z48" s="166"/>
      <c r="AA48" s="166"/>
      <c r="AB48" s="166"/>
      <c r="AC48" s="166"/>
      <c r="AD48" s="166"/>
      <c r="AE48" s="166"/>
      <c r="AF48" s="166"/>
      <c r="AG48" s="167"/>
      <c r="AH48" s="104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  <c r="BD48" s="103"/>
      <c r="BE48" s="103"/>
      <c r="BF48" s="103"/>
      <c r="BG48" s="103"/>
      <c r="BH48" s="103"/>
      <c r="BI48" s="103"/>
      <c r="BJ48" s="103"/>
      <c r="BK48" s="103"/>
      <c r="BL48" s="103"/>
      <c r="BM48" s="103"/>
      <c r="BN48" s="103"/>
      <c r="BO48" s="103"/>
      <c r="BP48" s="103"/>
      <c r="BQ48" s="103"/>
      <c r="BR48" s="103"/>
      <c r="BS48" s="103"/>
      <c r="BT48" s="103"/>
      <c r="BU48" s="103"/>
      <c r="BV48" s="103"/>
      <c r="BW48" s="103"/>
      <c r="BX48" s="103"/>
      <c r="BY48" s="103"/>
      <c r="BZ48" s="103"/>
      <c r="CA48" s="103"/>
      <c r="CB48" s="103"/>
      <c r="CC48" s="103"/>
      <c r="CD48" s="103"/>
      <c r="CE48" s="103"/>
      <c r="CF48" s="103"/>
      <c r="CG48" s="103"/>
      <c r="CH48" s="103"/>
    </row>
    <row r="50" spans="2:40" ht="18.600000000000001" customHeight="1" thickBot="1" x14ac:dyDescent="0.25">
      <c r="B50" s="91" t="s">
        <v>72</v>
      </c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</row>
    <row r="51" spans="2:40" ht="18.600000000000001" customHeight="1" thickTop="1" thickBot="1" x14ac:dyDescent="0.25">
      <c r="B51" s="159" t="s">
        <v>73</v>
      </c>
      <c r="C51" s="160"/>
      <c r="D51" s="160"/>
      <c r="E51" s="160"/>
      <c r="F51" s="160"/>
      <c r="G51" s="160"/>
      <c r="H51" s="160"/>
      <c r="I51" s="161"/>
      <c r="J51" s="171" t="s">
        <v>94</v>
      </c>
      <c r="K51" s="171"/>
      <c r="L51" s="172"/>
      <c r="M51" s="173"/>
      <c r="N51" s="108" t="s">
        <v>81</v>
      </c>
      <c r="O51" s="172"/>
      <c r="P51" s="173"/>
      <c r="Q51" s="108" t="s">
        <v>82</v>
      </c>
      <c r="R51" s="172"/>
      <c r="S51" s="173"/>
      <c r="T51" s="109" t="s">
        <v>83</v>
      </c>
      <c r="U51" s="105"/>
      <c r="V51" s="93"/>
      <c r="W51" s="93"/>
      <c r="X51" s="93"/>
      <c r="Y51" s="93"/>
      <c r="Z51" s="92"/>
      <c r="AA51" s="92"/>
    </row>
    <row r="52" spans="2:40" ht="37.200000000000003" customHeight="1" thickTop="1" x14ac:dyDescent="0.2">
      <c r="B52" s="162" t="s">
        <v>131</v>
      </c>
      <c r="C52" s="163"/>
      <c r="D52" s="163"/>
      <c r="E52" s="163"/>
      <c r="F52" s="163"/>
      <c r="G52" s="163"/>
      <c r="H52" s="163"/>
      <c r="I52" s="164"/>
      <c r="J52" s="168"/>
      <c r="K52" s="169"/>
      <c r="L52" s="169"/>
      <c r="M52" s="169"/>
      <c r="N52" s="169"/>
      <c r="O52" s="169"/>
      <c r="P52" s="169"/>
      <c r="Q52" s="169"/>
      <c r="R52" s="169"/>
      <c r="S52" s="169"/>
      <c r="T52" s="169"/>
      <c r="U52" s="169"/>
      <c r="V52" s="169"/>
      <c r="W52" s="169"/>
      <c r="X52" s="169"/>
      <c r="Y52" s="170"/>
      <c r="Z52" s="154"/>
      <c r="AA52" s="155"/>
      <c r="AB52" s="155"/>
      <c r="AC52" s="155"/>
      <c r="AD52" s="155"/>
      <c r="AE52" s="155"/>
      <c r="AF52" s="155"/>
      <c r="AG52" s="155"/>
      <c r="AH52" s="155"/>
      <c r="AI52" s="155"/>
      <c r="AJ52" s="155"/>
      <c r="AK52" s="155"/>
      <c r="AL52" s="155"/>
      <c r="AM52" s="155"/>
      <c r="AN52" s="155"/>
    </row>
    <row r="53" spans="2:40" ht="37.200000000000003" customHeight="1" x14ac:dyDescent="0.2">
      <c r="B53" s="162" t="s">
        <v>136</v>
      </c>
      <c r="C53" s="163"/>
      <c r="D53" s="163"/>
      <c r="E53" s="163"/>
      <c r="F53" s="163"/>
      <c r="G53" s="163"/>
      <c r="H53" s="163"/>
      <c r="I53" s="164"/>
      <c r="J53" s="174"/>
      <c r="K53" s="175"/>
      <c r="L53" s="175"/>
      <c r="M53" s="175"/>
      <c r="N53" s="175"/>
      <c r="O53" s="175"/>
      <c r="P53" s="175"/>
      <c r="Q53" s="175"/>
      <c r="R53" s="175"/>
      <c r="S53" s="175"/>
      <c r="T53" s="175"/>
      <c r="U53" s="175"/>
      <c r="V53" s="175"/>
      <c r="W53" s="175"/>
      <c r="X53" s="175"/>
      <c r="Y53" s="176"/>
      <c r="Z53" s="153" t="s">
        <v>138</v>
      </c>
      <c r="AA53" s="153"/>
      <c r="AB53" s="153"/>
      <c r="AC53" s="153"/>
      <c r="AD53" s="153"/>
      <c r="AE53" s="153"/>
      <c r="AF53" s="153"/>
      <c r="AG53" s="153"/>
      <c r="AH53" s="153"/>
      <c r="AI53" s="153"/>
      <c r="AJ53" s="153"/>
      <c r="AK53" s="153"/>
      <c r="AL53" s="153"/>
      <c r="AM53" s="153"/>
      <c r="AN53" s="153"/>
    </row>
    <row r="54" spans="2:40" ht="18.600000000000001" customHeight="1" thickBot="1" x14ac:dyDescent="0.25">
      <c r="B54" s="205" t="s">
        <v>123</v>
      </c>
      <c r="C54" s="206"/>
      <c r="D54" s="206"/>
      <c r="E54" s="206"/>
      <c r="F54" s="206"/>
      <c r="G54" s="206"/>
      <c r="H54" s="206"/>
      <c r="I54" s="207"/>
      <c r="J54" s="227"/>
      <c r="K54" s="197"/>
      <c r="L54" s="197"/>
      <c r="M54" s="197"/>
      <c r="N54" s="197"/>
      <c r="O54" s="197"/>
      <c r="P54" s="197"/>
      <c r="Q54" s="197"/>
      <c r="R54" s="197"/>
      <c r="S54" s="197"/>
      <c r="T54" s="197"/>
      <c r="U54" s="197"/>
      <c r="V54" s="197"/>
      <c r="W54" s="197"/>
      <c r="X54" s="197"/>
      <c r="Y54" s="198"/>
      <c r="Z54" s="153"/>
      <c r="AA54" s="153"/>
      <c r="AB54" s="153"/>
      <c r="AC54" s="153"/>
      <c r="AD54" s="153"/>
      <c r="AE54" s="153"/>
      <c r="AF54" s="153"/>
      <c r="AG54" s="153"/>
      <c r="AH54" s="153"/>
      <c r="AI54" s="153"/>
      <c r="AJ54" s="153"/>
      <c r="AK54" s="153"/>
      <c r="AL54" s="153"/>
      <c r="AM54" s="153"/>
      <c r="AN54" s="153"/>
    </row>
    <row r="55" spans="2:40" ht="18.600000000000001" customHeight="1" thickTop="1" x14ac:dyDescent="0.2">
      <c r="Z55" s="153"/>
      <c r="AA55" s="153"/>
      <c r="AB55" s="153"/>
      <c r="AC55" s="153"/>
      <c r="AD55" s="153"/>
      <c r="AE55" s="153"/>
      <c r="AF55" s="153"/>
      <c r="AG55" s="153"/>
      <c r="AH55" s="153"/>
      <c r="AI55" s="153"/>
      <c r="AJ55" s="153"/>
      <c r="AK55" s="153"/>
      <c r="AL55" s="153"/>
      <c r="AM55" s="153"/>
      <c r="AN55" s="153"/>
    </row>
    <row r="56" spans="2:40" ht="18.600000000000001" customHeight="1" thickBot="1" x14ac:dyDescent="0.25">
      <c r="B56" s="91" t="s">
        <v>127</v>
      </c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Z56" s="83"/>
    </row>
    <row r="57" spans="2:40" ht="18.600000000000001" customHeight="1" thickTop="1" x14ac:dyDescent="0.2">
      <c r="B57" s="159" t="s">
        <v>126</v>
      </c>
      <c r="C57" s="160"/>
      <c r="D57" s="160"/>
      <c r="E57" s="160"/>
      <c r="F57" s="160"/>
      <c r="G57" s="160"/>
      <c r="H57" s="160"/>
      <c r="I57" s="161"/>
      <c r="J57" s="244"/>
      <c r="K57" s="218"/>
      <c r="L57" s="218"/>
      <c r="M57" s="218"/>
      <c r="N57" s="218"/>
      <c r="O57" s="218"/>
      <c r="P57" s="218"/>
      <c r="Q57" s="218"/>
      <c r="R57" s="218"/>
      <c r="S57" s="218"/>
      <c r="T57" s="218"/>
      <c r="U57" s="218"/>
      <c r="V57" s="218"/>
      <c r="W57" s="218"/>
      <c r="X57" s="218"/>
      <c r="Y57" s="219"/>
      <c r="Z57" s="149" t="s">
        <v>132</v>
      </c>
    </row>
    <row r="58" spans="2:40" ht="18.600000000000001" customHeight="1" x14ac:dyDescent="0.2">
      <c r="B58" s="162" t="s">
        <v>123</v>
      </c>
      <c r="C58" s="163"/>
      <c r="D58" s="163"/>
      <c r="E58" s="163"/>
      <c r="F58" s="163"/>
      <c r="G58" s="163"/>
      <c r="H58" s="163"/>
      <c r="I58" s="164"/>
      <c r="J58" s="174"/>
      <c r="K58" s="175"/>
      <c r="L58" s="175"/>
      <c r="M58" s="175"/>
      <c r="N58" s="175"/>
      <c r="O58" s="175"/>
      <c r="P58" s="175"/>
      <c r="Q58" s="175"/>
      <c r="R58" s="175"/>
      <c r="S58" s="175"/>
      <c r="T58" s="175"/>
      <c r="U58" s="175"/>
      <c r="V58" s="175"/>
      <c r="W58" s="175"/>
      <c r="X58" s="175"/>
      <c r="Y58" s="176"/>
      <c r="Z58" s="97" t="s">
        <v>133</v>
      </c>
    </row>
    <row r="59" spans="2:40" ht="18.600000000000001" customHeight="1" thickBot="1" x14ac:dyDescent="0.25">
      <c r="B59" s="205" t="s">
        <v>128</v>
      </c>
      <c r="C59" s="206"/>
      <c r="D59" s="206"/>
      <c r="E59" s="206"/>
      <c r="F59" s="206"/>
      <c r="G59" s="206"/>
      <c r="H59" s="206"/>
      <c r="I59" s="207"/>
      <c r="J59" s="227"/>
      <c r="K59" s="197"/>
      <c r="L59" s="197"/>
      <c r="M59" s="197"/>
      <c r="N59" s="197"/>
      <c r="O59" s="197"/>
      <c r="P59" s="197"/>
      <c r="Q59" s="197"/>
      <c r="R59" s="197"/>
      <c r="S59" s="197"/>
      <c r="T59" s="197"/>
      <c r="U59" s="197"/>
      <c r="V59" s="197"/>
      <c r="W59" s="197"/>
      <c r="X59" s="197"/>
      <c r="Y59" s="198"/>
      <c r="Z59" s="97" t="s">
        <v>134</v>
      </c>
    </row>
    <row r="60" spans="2:40" ht="18.600000000000001" customHeight="1" thickTop="1" x14ac:dyDescent="0.2"/>
  </sheetData>
  <sheetProtection sheet="1" selectLockedCells="1"/>
  <dataConsolidate/>
  <mergeCells count="87">
    <mergeCell ref="B57:I57"/>
    <mergeCell ref="J57:Y57"/>
    <mergeCell ref="B58:I58"/>
    <mergeCell ref="J58:Y58"/>
    <mergeCell ref="B59:I59"/>
    <mergeCell ref="J59:Y59"/>
    <mergeCell ref="J54:Y54"/>
    <mergeCell ref="J12:Y12"/>
    <mergeCell ref="B18:I18"/>
    <mergeCell ref="B20:I20"/>
    <mergeCell ref="B19:I19"/>
    <mergeCell ref="B21:I21"/>
    <mergeCell ref="J21:Y21"/>
    <mergeCell ref="J13:Y13"/>
    <mergeCell ref="J14:Y14"/>
    <mergeCell ref="J15:Y15"/>
    <mergeCell ref="J38:Y38"/>
    <mergeCell ref="J18:O18"/>
    <mergeCell ref="J19:O19"/>
    <mergeCell ref="J20:O20"/>
    <mergeCell ref="J22:Y22"/>
    <mergeCell ref="J5:M5"/>
    <mergeCell ref="J6:S6"/>
    <mergeCell ref="J7:S7"/>
    <mergeCell ref="J8:S8"/>
    <mergeCell ref="J9:S9"/>
    <mergeCell ref="B36:I36"/>
    <mergeCell ref="B37:I37"/>
    <mergeCell ref="B38:I38"/>
    <mergeCell ref="J23:Y23"/>
    <mergeCell ref="J36:AG36"/>
    <mergeCell ref="J37:Y37"/>
    <mergeCell ref="J30:O30"/>
    <mergeCell ref="J33:O33"/>
    <mergeCell ref="J34:O34"/>
    <mergeCell ref="J35:O35"/>
    <mergeCell ref="J24:Y24"/>
    <mergeCell ref="J27:P27"/>
    <mergeCell ref="J31:Y31"/>
    <mergeCell ref="J32:Y32"/>
    <mergeCell ref="J25:Y25"/>
    <mergeCell ref="J26:Y26"/>
    <mergeCell ref="B31:I31"/>
    <mergeCell ref="B32:I32"/>
    <mergeCell ref="B33:I33"/>
    <mergeCell ref="B34:I34"/>
    <mergeCell ref="B35:I35"/>
    <mergeCell ref="J44:Y44"/>
    <mergeCell ref="J39:O39"/>
    <mergeCell ref="J40:O40"/>
    <mergeCell ref="J41:O41"/>
    <mergeCell ref="B39:I39"/>
    <mergeCell ref="B40:I40"/>
    <mergeCell ref="B41:I41"/>
    <mergeCell ref="B44:I44"/>
    <mergeCell ref="B12:I12"/>
    <mergeCell ref="B13:I13"/>
    <mergeCell ref="B14:I14"/>
    <mergeCell ref="B15:I15"/>
    <mergeCell ref="B30:I30"/>
    <mergeCell ref="B22:I22"/>
    <mergeCell ref="B24:I24"/>
    <mergeCell ref="B26:I26"/>
    <mergeCell ref="B27:I27"/>
    <mergeCell ref="B23:I23"/>
    <mergeCell ref="B25:I25"/>
    <mergeCell ref="B5:I5"/>
    <mergeCell ref="B6:I6"/>
    <mergeCell ref="B7:I7"/>
    <mergeCell ref="B8:I8"/>
    <mergeCell ref="B9:I9"/>
    <mergeCell ref="J45:M45"/>
    <mergeCell ref="Z53:AN55"/>
    <mergeCell ref="Z52:AN52"/>
    <mergeCell ref="B48:I48"/>
    <mergeCell ref="B51:I51"/>
    <mergeCell ref="B52:I52"/>
    <mergeCell ref="J48:AG48"/>
    <mergeCell ref="J52:Y52"/>
    <mergeCell ref="J51:K51"/>
    <mergeCell ref="L51:M51"/>
    <mergeCell ref="O51:P51"/>
    <mergeCell ref="R51:S51"/>
    <mergeCell ref="B53:I53"/>
    <mergeCell ref="J53:Y53"/>
    <mergeCell ref="B45:I45"/>
    <mergeCell ref="B54:I54"/>
  </mergeCells>
  <phoneticPr fontId="10"/>
  <dataValidations disablePrompts="1" xWindow="431" yWindow="357" count="9">
    <dataValidation type="list" allowBlank="1" showInputMessage="1" showErrorMessage="1" error="リストから選択してください。" sqref="J6:S6">
      <formula1>"1.新規登録,2.変更"</formula1>
    </dataValidation>
    <dataValidation type="list" allowBlank="1" showInputMessage="1" showErrorMessage="1" error="リストから選択してください。" sqref="J34:O34 J40:O40">
      <formula1>"1.普通預金,2.当座預金,9.別段・別口"</formula1>
    </dataValidation>
    <dataValidation imeMode="off" allowBlank="1" showInputMessage="1" showErrorMessage="1" sqref="R51:S51 O51:P51 J8:S8 J18:O19 J27:P27 L51:M51 J39:O39 J33:O33 J54:Y54 J58:Y59"/>
    <dataValidation imeMode="hiragana" allowBlank="1" showInputMessage="1" showErrorMessage="1" sqref="J7:S7 J9:S9 J12:Y12 J14:Y14 J20:O20 J21:Y21 J23:Y23 J25:Y25 J31:Y32 J37:Y38 J44:Y44 J48:AG48 J51:K51 J52:Y53 J57:Y57"/>
    <dataValidation imeMode="halfKatakana" allowBlank="1" showInputMessage="1" showErrorMessage="1" sqref="J13:Y13 J15:Y15 J22:Y22 J24:Y24 J26:Y26 J36:AG36"/>
    <dataValidation type="textLength" imeMode="off" operator="lessThanOrEqual" allowBlank="1" showInputMessage="1" showErrorMessage="1" error="債権者コードは11桁以下です。" sqref="J5:M5 J45:M45">
      <formula1>11</formula1>
    </dataValidation>
    <dataValidation type="textLength" imeMode="off" operator="lessThanOrEqual" allowBlank="1" showInputMessage="1" showErrorMessage="1" error="債権者コード(枝番)は2桁以下です。" sqref="O5 O45">
      <formula1>2</formula1>
    </dataValidation>
    <dataValidation type="list" allowBlank="1" showInputMessage="1" showErrorMessage="1" error="リストから選択してください。" sqref="J30:O30">
      <formula1>"1.口座振替,2.隔地払（支店）,3.隔地払（他店）,4.隔地払（郵便局）,5.支払証"</formula1>
    </dataValidation>
    <dataValidation type="textLength" imeMode="off" operator="lessThanOrEqual" allowBlank="1" showInputMessage="1" showErrorMessage="1" error="口座番号は7桁以下です。" sqref="J35:O35 J41:O41">
      <formula1>7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48"/>
  <sheetViews>
    <sheetView showGridLines="0" view="pageBreakPreview" topLeftCell="A19" zoomScale="80" zoomScaleNormal="100" zoomScaleSheetLayoutView="80" workbookViewId="0">
      <selection activeCell="AO51" sqref="AO51"/>
    </sheetView>
  </sheetViews>
  <sheetFormatPr defaultColWidth="2.44140625" defaultRowHeight="15" customHeight="1" x14ac:dyDescent="0.2"/>
  <cols>
    <col min="1" max="67" width="2.77734375" style="17" customWidth="1"/>
    <col min="68" max="16384" width="2.44140625" style="17"/>
  </cols>
  <sheetData>
    <row r="1" spans="1:67" s="19" customFormat="1" ht="15" customHeight="1" x14ac:dyDescent="0.2">
      <c r="T1" s="319" t="s">
        <v>25</v>
      </c>
      <c r="U1" s="319"/>
      <c r="V1" s="319"/>
      <c r="W1" s="319"/>
      <c r="X1" s="319"/>
      <c r="Y1" s="319"/>
      <c r="Z1" s="319"/>
      <c r="AA1" s="319"/>
      <c r="AB1" s="319"/>
      <c r="AC1" s="319"/>
      <c r="AD1" s="319"/>
      <c r="AE1" s="319"/>
      <c r="AF1" s="319"/>
      <c r="AG1" s="319"/>
      <c r="AH1" s="319"/>
      <c r="AI1" s="319"/>
      <c r="AJ1" s="319"/>
      <c r="AK1" s="319"/>
      <c r="AL1" s="319"/>
      <c r="AM1" s="319"/>
      <c r="AN1" s="319"/>
      <c r="AO1" s="319"/>
      <c r="AP1" s="319"/>
      <c r="AQ1" s="319"/>
      <c r="AR1" s="319"/>
      <c r="AS1" s="319"/>
      <c r="AT1" s="319"/>
      <c r="AU1" s="319"/>
      <c r="AV1" s="319"/>
    </row>
    <row r="2" spans="1:67" s="19" customFormat="1" ht="15" customHeight="1" x14ac:dyDescent="0.2">
      <c r="B2" s="286" t="s">
        <v>1</v>
      </c>
      <c r="C2" s="273"/>
      <c r="D2" s="273"/>
      <c r="E2" s="273"/>
      <c r="F2" s="273"/>
      <c r="G2" s="273"/>
      <c r="H2" s="273"/>
      <c r="I2" s="274"/>
      <c r="T2" s="319"/>
      <c r="U2" s="319"/>
      <c r="V2" s="319"/>
      <c r="W2" s="319"/>
      <c r="X2" s="319"/>
      <c r="Y2" s="319"/>
      <c r="Z2" s="319"/>
      <c r="AA2" s="319"/>
      <c r="AB2" s="319"/>
      <c r="AC2" s="319"/>
      <c r="AD2" s="319"/>
      <c r="AE2" s="319"/>
      <c r="AF2" s="319"/>
      <c r="AG2" s="319"/>
      <c r="AH2" s="319"/>
      <c r="AI2" s="319"/>
      <c r="AJ2" s="319"/>
      <c r="AK2" s="319"/>
      <c r="AL2" s="319"/>
      <c r="AM2" s="319"/>
      <c r="AN2" s="319"/>
      <c r="AO2" s="319"/>
      <c r="AP2" s="319"/>
      <c r="AQ2" s="319"/>
      <c r="AR2" s="319"/>
      <c r="AS2" s="319"/>
      <c r="AT2" s="319"/>
      <c r="AU2" s="319"/>
      <c r="AV2" s="319"/>
      <c r="AZ2" s="384" t="s">
        <v>130</v>
      </c>
      <c r="BA2" s="314" t="s">
        <v>24</v>
      </c>
      <c r="BB2" s="315"/>
      <c r="BC2" s="315"/>
      <c r="BD2" s="315"/>
      <c r="BE2" s="316"/>
      <c r="BF2" s="299" t="str">
        <f>IF(ISBLANK(執行機関名),"",執行機関名)</f>
        <v/>
      </c>
      <c r="BG2" s="299"/>
      <c r="BH2" s="299"/>
      <c r="BI2" s="299"/>
      <c r="BJ2" s="299"/>
      <c r="BK2" s="299"/>
      <c r="BL2" s="299"/>
      <c r="BM2" s="299"/>
      <c r="BN2" s="299"/>
      <c r="BO2" s="300"/>
    </row>
    <row r="3" spans="1:67" s="19" customFormat="1" ht="15" customHeight="1" x14ac:dyDescent="0.2">
      <c r="B3" s="1"/>
      <c r="C3" s="1"/>
      <c r="D3" s="1"/>
      <c r="E3" s="1"/>
      <c r="F3" s="1"/>
      <c r="G3" s="1"/>
      <c r="H3" s="1"/>
      <c r="I3" s="1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385"/>
      <c r="BA3" s="317"/>
      <c r="BB3" s="283"/>
      <c r="BC3" s="283"/>
      <c r="BD3" s="283"/>
      <c r="BE3" s="318"/>
      <c r="BF3" s="301"/>
      <c r="BG3" s="301"/>
      <c r="BH3" s="301"/>
      <c r="BI3" s="301"/>
      <c r="BJ3" s="301"/>
      <c r="BK3" s="301"/>
      <c r="BL3" s="301"/>
      <c r="BM3" s="301"/>
      <c r="BN3" s="301"/>
      <c r="BO3" s="302"/>
    </row>
    <row r="4" spans="1:67" s="19" customFormat="1" ht="15" customHeight="1" x14ac:dyDescent="0.2">
      <c r="B4" s="286" t="s">
        <v>0</v>
      </c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4"/>
      <c r="R4" s="286" t="s">
        <v>38</v>
      </c>
      <c r="S4" s="273"/>
      <c r="T4" s="273"/>
      <c r="U4" s="273"/>
      <c r="V4" s="273"/>
      <c r="W4" s="273"/>
      <c r="X4" s="273"/>
      <c r="Y4" s="273"/>
      <c r="Z4" s="273"/>
      <c r="AA4" s="273"/>
      <c r="AB4" s="273"/>
      <c r="AC4" s="274"/>
      <c r="AD4" s="18"/>
      <c r="AE4" s="18"/>
      <c r="AT4" s="18"/>
      <c r="AU4" s="18"/>
      <c r="AV4" s="18"/>
      <c r="AW4" s="18"/>
      <c r="AX4" s="18"/>
      <c r="AY4" s="18"/>
      <c r="AZ4" s="385"/>
      <c r="BA4" s="303" t="s">
        <v>47</v>
      </c>
      <c r="BB4" s="304"/>
      <c r="BC4" s="304"/>
      <c r="BD4" s="304"/>
      <c r="BE4" s="305"/>
      <c r="BF4" s="299" t="str">
        <f>IF(ISBLANK(電話番号内線),"",電話番号内線)</f>
        <v/>
      </c>
      <c r="BG4" s="299"/>
      <c r="BH4" s="299"/>
      <c r="BI4" s="299"/>
      <c r="BJ4" s="299"/>
      <c r="BK4" s="299"/>
      <c r="BL4" s="299"/>
      <c r="BM4" s="299"/>
      <c r="BN4" s="299"/>
      <c r="BO4" s="300"/>
    </row>
    <row r="5" spans="1:67" s="19" customFormat="1" ht="15" customHeight="1" x14ac:dyDescent="0.2">
      <c r="B5" s="324" t="str">
        <f>MID(UPPER(ASC(債権者コード)),1,1)</f>
        <v/>
      </c>
      <c r="C5" s="249" t="str">
        <f>MID(UPPER(ASC(債権者コード)),2,1)</f>
        <v/>
      </c>
      <c r="D5" s="249" t="str">
        <f>MID(UPPER(ASC(債権者コード)),3,1)</f>
        <v/>
      </c>
      <c r="E5" s="249" t="str">
        <f>MID(UPPER(ASC(債権者コード)),4,1)</f>
        <v/>
      </c>
      <c r="F5" s="249" t="str">
        <f>MID(UPPER(ASC(債権者コード)),5,1)</f>
        <v/>
      </c>
      <c r="G5" s="249" t="str">
        <f>MID(UPPER(ASC(債権者コード)),6,1)</f>
        <v/>
      </c>
      <c r="H5" s="249" t="str">
        <f>MID(UPPER(ASC(債権者コード)),7,1)</f>
        <v/>
      </c>
      <c r="I5" s="249" t="str">
        <f>MID(UPPER(ASC(債権者コード)),8,1)</f>
        <v/>
      </c>
      <c r="J5" s="249" t="str">
        <f>MID(UPPER(ASC(債権者コード)),9,1)</f>
        <v/>
      </c>
      <c r="K5" s="249" t="str">
        <f>MID(UPPER(ASC(債権者コード)),10,1)</f>
        <v/>
      </c>
      <c r="L5" s="326" t="str">
        <f>MID(UPPER(ASC(債権者コード)),11,1)</f>
        <v/>
      </c>
      <c r="M5" s="286" t="s">
        <v>37</v>
      </c>
      <c r="N5" s="320" t="str">
        <f>IF(ISBLANK(債権者コード_枝番),"",MID(REPT("0",IF(2-LEN(債権者コード_枝番)&gt;0,2-LEN(債権者コード_枝番),0))&amp;ASC(債権者コード_枝番),1,1))</f>
        <v/>
      </c>
      <c r="O5" s="321" t="str">
        <f>IF(ISBLANK(債権者コード_枝番),"",MID(REPT("0",IF(2-LEN(債権者コード_枝番)&gt;0,2-LEN(債権者コード_枝番),0))&amp;ASC(債権者コード_枝番),2,1))</f>
        <v/>
      </c>
      <c r="P5" s="40"/>
      <c r="Q5" s="40"/>
      <c r="R5" s="322" t="str">
        <f>LEFT(処理区分,1)</f>
        <v/>
      </c>
      <c r="S5" s="322"/>
      <c r="T5" s="323" t="s">
        <v>50</v>
      </c>
      <c r="U5" s="323"/>
      <c r="V5" s="323"/>
      <c r="W5" s="323"/>
      <c r="X5" s="323"/>
      <c r="Y5" s="323"/>
      <c r="Z5" s="323"/>
      <c r="AA5" s="323"/>
      <c r="AB5" s="323"/>
      <c r="AC5" s="323"/>
      <c r="AZ5" s="385"/>
      <c r="BA5" s="306"/>
      <c r="BB5" s="307"/>
      <c r="BC5" s="307"/>
      <c r="BD5" s="307"/>
      <c r="BE5" s="308"/>
      <c r="BF5" s="301"/>
      <c r="BG5" s="301"/>
      <c r="BH5" s="301"/>
      <c r="BI5" s="301"/>
      <c r="BJ5" s="301"/>
      <c r="BK5" s="301"/>
      <c r="BL5" s="301"/>
      <c r="BM5" s="301"/>
      <c r="BN5" s="301"/>
      <c r="BO5" s="302"/>
    </row>
    <row r="6" spans="1:67" s="19" customFormat="1" ht="15" customHeight="1" x14ac:dyDescent="0.2">
      <c r="B6" s="325"/>
      <c r="C6" s="250"/>
      <c r="D6" s="250"/>
      <c r="E6" s="250"/>
      <c r="F6" s="250"/>
      <c r="G6" s="250"/>
      <c r="H6" s="250"/>
      <c r="I6" s="250"/>
      <c r="J6" s="250"/>
      <c r="K6" s="250"/>
      <c r="L6" s="327"/>
      <c r="M6" s="286"/>
      <c r="N6" s="320"/>
      <c r="O6" s="321"/>
      <c r="P6" s="40"/>
      <c r="Q6" s="40"/>
      <c r="R6" s="322"/>
      <c r="S6" s="322"/>
      <c r="T6" s="323"/>
      <c r="U6" s="323"/>
      <c r="V6" s="323"/>
      <c r="W6" s="323"/>
      <c r="X6" s="323"/>
      <c r="Y6" s="323"/>
      <c r="Z6" s="323"/>
      <c r="AA6" s="323"/>
      <c r="AB6" s="323"/>
      <c r="AC6" s="323"/>
      <c r="AZ6" s="385"/>
      <c r="BA6" s="303" t="s">
        <v>39</v>
      </c>
      <c r="BB6" s="304"/>
      <c r="BC6" s="304"/>
      <c r="BD6" s="304"/>
      <c r="BE6" s="305"/>
      <c r="BF6" s="299" t="str">
        <f>IF(ISBLANK(担当者名),"",担当者名)</f>
        <v/>
      </c>
      <c r="BG6" s="299"/>
      <c r="BH6" s="299"/>
      <c r="BI6" s="299"/>
      <c r="BJ6" s="299"/>
      <c r="BK6" s="299"/>
      <c r="BL6" s="299"/>
      <c r="BM6" s="299"/>
      <c r="BN6" s="299"/>
      <c r="BO6" s="300"/>
    </row>
    <row r="7" spans="1:67" s="19" customFormat="1" ht="15" customHeight="1" thickBot="1" x14ac:dyDescent="0.25">
      <c r="AZ7" s="386"/>
      <c r="BA7" s="306"/>
      <c r="BB7" s="307"/>
      <c r="BC7" s="307"/>
      <c r="BD7" s="307"/>
      <c r="BE7" s="308"/>
      <c r="BF7" s="301"/>
      <c r="BG7" s="301"/>
      <c r="BH7" s="301"/>
      <c r="BI7" s="301"/>
      <c r="BJ7" s="301"/>
      <c r="BK7" s="301"/>
      <c r="BL7" s="301"/>
      <c r="BM7" s="301"/>
      <c r="BN7" s="301"/>
      <c r="BO7" s="302"/>
    </row>
    <row r="8" spans="1:67" s="19" customFormat="1" ht="15" customHeight="1" thickTop="1" x14ac:dyDescent="0.2">
      <c r="A8" s="2"/>
      <c r="B8" s="309" t="s">
        <v>6</v>
      </c>
      <c r="C8" s="310"/>
      <c r="D8" s="310"/>
      <c r="E8" s="310"/>
      <c r="F8" s="310"/>
      <c r="G8" s="310"/>
      <c r="H8" s="310"/>
      <c r="I8" s="310"/>
      <c r="J8" s="310"/>
      <c r="K8" s="310"/>
      <c r="L8" s="310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  <c r="AA8" s="310"/>
      <c r="AB8" s="310"/>
      <c r="AC8" s="310"/>
      <c r="AD8" s="310"/>
      <c r="AE8" s="310"/>
      <c r="AF8" s="310"/>
      <c r="AG8" s="310"/>
      <c r="AH8" s="310"/>
      <c r="AI8" s="310"/>
      <c r="AJ8" s="310"/>
      <c r="AK8" s="310"/>
      <c r="AL8" s="310"/>
      <c r="AM8" s="310"/>
      <c r="AN8" s="310"/>
      <c r="AO8" s="310"/>
      <c r="AP8" s="310"/>
      <c r="AQ8" s="310"/>
      <c r="AR8" s="310"/>
      <c r="AS8" s="310"/>
      <c r="AT8" s="310"/>
      <c r="AU8" s="310"/>
      <c r="AV8" s="311"/>
    </row>
    <row r="9" spans="1:67" s="19" customFormat="1" ht="30" customHeight="1" x14ac:dyDescent="0.2">
      <c r="A9" s="32"/>
      <c r="B9" s="15"/>
      <c r="C9" s="273" t="s">
        <v>5</v>
      </c>
      <c r="D9" s="273"/>
      <c r="E9" s="273"/>
      <c r="F9" s="273"/>
      <c r="G9" s="273"/>
      <c r="H9" s="274"/>
      <c r="I9" s="45" t="str">
        <f>MID(ASC(PHONETIC(氏名１フリガナ)),1,1)</f>
        <v/>
      </c>
      <c r="J9" s="46" t="str">
        <f>MID(ASC(PHONETIC(氏名１フリガナ)),2,1)</f>
        <v/>
      </c>
      <c r="K9" s="46" t="str">
        <f>MID(ASC(PHONETIC(氏名１フリガナ)),3,1)</f>
        <v/>
      </c>
      <c r="L9" s="46" t="str">
        <f>MID(ASC(PHONETIC(氏名１フリガナ)),4,1)</f>
        <v/>
      </c>
      <c r="M9" s="46" t="str">
        <f>MID(ASC(PHONETIC(氏名１フリガナ)),5,1)</f>
        <v/>
      </c>
      <c r="N9" s="46" t="str">
        <f>MID(ASC(PHONETIC(氏名１フリガナ)),6,1)</f>
        <v/>
      </c>
      <c r="O9" s="46" t="str">
        <f>MID(ASC(PHONETIC(氏名１フリガナ)),7,1)</f>
        <v/>
      </c>
      <c r="P9" s="46" t="str">
        <f>MID(ASC(PHONETIC(氏名１フリガナ)),8,1)</f>
        <v/>
      </c>
      <c r="Q9" s="46" t="str">
        <f>MID(ASC(PHONETIC(氏名１フリガナ)),9,1)</f>
        <v/>
      </c>
      <c r="R9" s="46" t="str">
        <f>MID(ASC(PHONETIC(氏名１フリガナ)),10,1)</f>
        <v/>
      </c>
      <c r="S9" s="46" t="str">
        <f>MID(ASC(PHONETIC(氏名１フリガナ)),11,1)</f>
        <v/>
      </c>
      <c r="T9" s="46" t="str">
        <f>MID(ASC(PHONETIC(氏名１フリガナ)),12,1)</f>
        <v/>
      </c>
      <c r="U9" s="46" t="str">
        <f>MID(ASC(PHONETIC(氏名１フリガナ)),13,1)</f>
        <v/>
      </c>
      <c r="V9" s="46" t="str">
        <f>MID(ASC(PHONETIC(氏名１フリガナ)),14,1)</f>
        <v/>
      </c>
      <c r="W9" s="46" t="str">
        <f>MID(ASC(PHONETIC(氏名１フリガナ)),15,1)</f>
        <v/>
      </c>
      <c r="X9" s="46" t="str">
        <f>MID(ASC(PHONETIC(氏名１フリガナ)),16,1)</f>
        <v/>
      </c>
      <c r="Y9" s="46" t="str">
        <f>MID(ASC(PHONETIC(氏名１フリガナ)),17,1)</f>
        <v/>
      </c>
      <c r="Z9" s="46" t="str">
        <f>MID(ASC(PHONETIC(氏名１フリガナ)),18,1)</f>
        <v/>
      </c>
      <c r="AA9" s="46" t="str">
        <f>MID(ASC(PHONETIC(氏名１フリガナ)),19,1)</f>
        <v/>
      </c>
      <c r="AB9" s="46" t="str">
        <f>MID(ASC(PHONETIC(氏名１フリガナ)),20,1)</f>
        <v/>
      </c>
      <c r="AC9" s="46" t="str">
        <f>MID(ASC(PHONETIC(氏名１フリガナ)),21,1)</f>
        <v/>
      </c>
      <c r="AD9" s="46" t="str">
        <f>MID(ASC(PHONETIC(氏名１フリガナ)),22,1)</f>
        <v/>
      </c>
      <c r="AE9" s="46" t="str">
        <f>MID(ASC(PHONETIC(氏名１フリガナ)),23,1)</f>
        <v/>
      </c>
      <c r="AF9" s="46" t="str">
        <f>MID(ASC(PHONETIC(氏名１フリガナ)),24,1)</f>
        <v/>
      </c>
      <c r="AG9" s="46" t="str">
        <f>MID(ASC(PHONETIC(氏名１フリガナ)),25,1)</f>
        <v/>
      </c>
      <c r="AH9" s="46" t="str">
        <f>MID(ASC(PHONETIC(氏名１フリガナ)),26,1)</f>
        <v/>
      </c>
      <c r="AI9" s="46" t="str">
        <f>MID(ASC(PHONETIC(氏名１フリガナ)),27,1)</f>
        <v/>
      </c>
      <c r="AJ9" s="46" t="str">
        <f>MID(ASC(PHONETIC(氏名１フリガナ)),28,1)</f>
        <v/>
      </c>
      <c r="AK9" s="46" t="str">
        <f>MID(ASC(PHONETIC(氏名１フリガナ)),29,1)</f>
        <v/>
      </c>
      <c r="AL9" s="46" t="str">
        <f>MID(ASC(PHONETIC(氏名１フリガナ)),30,1)</f>
        <v/>
      </c>
      <c r="AM9" s="46" t="str">
        <f>MID(ASC(PHONETIC(氏名１フリガナ)),31,1)</f>
        <v/>
      </c>
      <c r="AN9" s="46" t="str">
        <f>MID(ASC(PHONETIC(氏名１フリガナ)),32,1)</f>
        <v/>
      </c>
      <c r="AO9" s="46" t="str">
        <f>MID(ASC(PHONETIC(氏名１フリガナ)),33,1)</f>
        <v/>
      </c>
      <c r="AP9" s="46" t="str">
        <f>MID(ASC(PHONETIC(氏名１フリガナ)),34,1)</f>
        <v/>
      </c>
      <c r="AQ9" s="46" t="str">
        <f>MID(ASC(PHONETIC(氏名１フリガナ)),35,1)</f>
        <v/>
      </c>
      <c r="AR9" s="46" t="str">
        <f>MID(ASC(PHONETIC(氏名１フリガナ)),36,1)</f>
        <v/>
      </c>
      <c r="AS9" s="46" t="str">
        <f>MID(ASC(PHONETIC(氏名１フリガナ)),37,1)</f>
        <v/>
      </c>
      <c r="AT9" s="46" t="str">
        <f>MID(ASC(PHONETIC(氏名１フリガナ)),38,1)</f>
        <v/>
      </c>
      <c r="AU9" s="46" t="str">
        <f>MID(ASC(PHONETIC(氏名１フリガナ)),39,1)</f>
        <v/>
      </c>
      <c r="AV9" s="47" t="str">
        <f>MID(ASC(PHONETIC(氏名１フリガナ)),40,1)</f>
        <v/>
      </c>
    </row>
    <row r="10" spans="1:67" s="19" customFormat="1" ht="30" customHeight="1" x14ac:dyDescent="0.2">
      <c r="A10" s="1"/>
      <c r="B10" s="16"/>
      <c r="C10" s="283" t="s">
        <v>2</v>
      </c>
      <c r="D10" s="283"/>
      <c r="E10" s="283"/>
      <c r="F10" s="283"/>
      <c r="G10" s="283"/>
      <c r="H10" s="283"/>
      <c r="I10" s="312" t="str">
        <f>MID(DBCS(氏名１),1,1)</f>
        <v/>
      </c>
      <c r="J10" s="313"/>
      <c r="K10" s="247" t="str">
        <f>MID(DBCS(氏名１),2,1)</f>
        <v/>
      </c>
      <c r="L10" s="247"/>
      <c r="M10" s="247" t="str">
        <f>MID(DBCS(氏名１),3,1)</f>
        <v/>
      </c>
      <c r="N10" s="247"/>
      <c r="O10" s="247" t="str">
        <f>MID(DBCS(氏名１),4,1)</f>
        <v/>
      </c>
      <c r="P10" s="247"/>
      <c r="Q10" s="247" t="str">
        <f>MID(DBCS(氏名１),5,1)</f>
        <v/>
      </c>
      <c r="R10" s="247"/>
      <c r="S10" s="247" t="str">
        <f>MID(DBCS(氏名１),6,1)</f>
        <v/>
      </c>
      <c r="T10" s="247"/>
      <c r="U10" s="247" t="str">
        <f>MID(DBCS(氏名１),7,1)</f>
        <v/>
      </c>
      <c r="V10" s="247"/>
      <c r="W10" s="247" t="str">
        <f>MID(DBCS(氏名１),8,1)</f>
        <v/>
      </c>
      <c r="X10" s="247"/>
      <c r="Y10" s="247" t="str">
        <f>MID(DBCS(氏名１),9,1)</f>
        <v/>
      </c>
      <c r="Z10" s="247"/>
      <c r="AA10" s="247" t="str">
        <f>MID(DBCS(氏名１),10,1)</f>
        <v/>
      </c>
      <c r="AB10" s="247"/>
      <c r="AC10" s="247" t="str">
        <f>MID(DBCS(氏名１),11,1)</f>
        <v/>
      </c>
      <c r="AD10" s="247"/>
      <c r="AE10" s="247" t="str">
        <f>MID(DBCS(氏名１),12,1)</f>
        <v/>
      </c>
      <c r="AF10" s="247"/>
      <c r="AG10" s="247" t="str">
        <f>MID(DBCS(氏名１),13,1)</f>
        <v/>
      </c>
      <c r="AH10" s="247"/>
      <c r="AI10" s="247" t="str">
        <f>MID(DBCS(氏名１),14,1)</f>
        <v/>
      </c>
      <c r="AJ10" s="247"/>
      <c r="AK10" s="247" t="str">
        <f>MID(DBCS(氏名１),15,1)</f>
        <v/>
      </c>
      <c r="AL10" s="247"/>
      <c r="AM10" s="247" t="str">
        <f>MID(DBCS(氏名１),16,1)</f>
        <v/>
      </c>
      <c r="AN10" s="247"/>
      <c r="AO10" s="247" t="str">
        <f>MID(DBCS(氏名１),17,1)</f>
        <v/>
      </c>
      <c r="AP10" s="247"/>
      <c r="AQ10" s="247" t="str">
        <f>MID(DBCS(氏名１),18,1)</f>
        <v/>
      </c>
      <c r="AR10" s="247"/>
      <c r="AS10" s="247" t="str">
        <f>MID(DBCS(氏名１),19,1)</f>
        <v/>
      </c>
      <c r="AT10" s="247"/>
      <c r="AU10" s="247" t="str">
        <f>MID(DBCS(氏名１),20,1)</f>
        <v/>
      </c>
      <c r="AV10" s="248"/>
      <c r="AW10" s="297"/>
      <c r="AX10" s="296"/>
      <c r="AY10" s="296"/>
      <c r="AZ10" s="296"/>
      <c r="BA10" s="296"/>
      <c r="BB10" s="296"/>
      <c r="BC10" s="296"/>
      <c r="BD10" s="296"/>
      <c r="BE10" s="296"/>
      <c r="BF10" s="296"/>
      <c r="BG10" s="296"/>
      <c r="BH10" s="296"/>
      <c r="BI10" s="296"/>
      <c r="BJ10" s="296"/>
      <c r="BK10" s="296"/>
      <c r="BL10" s="296"/>
      <c r="BM10" s="296"/>
      <c r="BN10" s="296"/>
    </row>
    <row r="11" spans="1:67" s="19" customFormat="1" ht="15" customHeight="1" x14ac:dyDescent="0.2">
      <c r="A11" s="1"/>
      <c r="B11" s="270" t="s">
        <v>7</v>
      </c>
      <c r="C11" s="271"/>
      <c r="D11" s="271"/>
      <c r="E11" s="271"/>
      <c r="F11" s="271"/>
      <c r="G11" s="271"/>
      <c r="H11" s="271"/>
      <c r="I11" s="271"/>
      <c r="J11" s="271"/>
      <c r="K11" s="271"/>
      <c r="L11" s="271"/>
      <c r="M11" s="271"/>
      <c r="N11" s="271"/>
      <c r="O11" s="271"/>
      <c r="P11" s="271"/>
      <c r="Q11" s="271"/>
      <c r="R11" s="271"/>
      <c r="S11" s="271"/>
      <c r="T11" s="271"/>
      <c r="U11" s="271"/>
      <c r="V11" s="271"/>
      <c r="W11" s="271"/>
      <c r="X11" s="271"/>
      <c r="Y11" s="271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  <c r="AJ11" s="271"/>
      <c r="AK11" s="271"/>
      <c r="AL11" s="271"/>
      <c r="AM11" s="271"/>
      <c r="AN11" s="271"/>
      <c r="AO11" s="271"/>
      <c r="AP11" s="271"/>
      <c r="AQ11" s="271"/>
      <c r="AR11" s="271"/>
      <c r="AS11" s="271"/>
      <c r="AT11" s="271"/>
      <c r="AU11" s="271"/>
      <c r="AV11" s="272"/>
    </row>
    <row r="12" spans="1:67" s="19" customFormat="1" ht="30" customHeight="1" x14ac:dyDescent="0.2">
      <c r="A12" s="1"/>
      <c r="B12" s="33"/>
      <c r="C12" s="273" t="s">
        <v>4</v>
      </c>
      <c r="D12" s="273"/>
      <c r="E12" s="273"/>
      <c r="F12" s="273"/>
      <c r="G12" s="273"/>
      <c r="H12" s="274"/>
      <c r="I12" s="45" t="str">
        <f>MID(ASC(PHONETIC(氏名２フリガナ)),1,1)</f>
        <v/>
      </c>
      <c r="J12" s="46" t="str">
        <f>MID(ASC(PHONETIC(氏名２フリガナ)),2,1)</f>
        <v/>
      </c>
      <c r="K12" s="46" t="str">
        <f>MID(ASC(PHONETIC(氏名２フリガナ)),3,1)</f>
        <v/>
      </c>
      <c r="L12" s="46" t="str">
        <f>MID(ASC(PHONETIC(氏名２フリガナ)),4,1)</f>
        <v/>
      </c>
      <c r="M12" s="46" t="str">
        <f>MID(ASC(PHONETIC(氏名２フリガナ)),5,1)</f>
        <v/>
      </c>
      <c r="N12" s="46" t="str">
        <f>MID(ASC(PHONETIC(氏名２フリガナ)),6,1)</f>
        <v/>
      </c>
      <c r="O12" s="46" t="str">
        <f>MID(ASC(PHONETIC(氏名２フリガナ)),7,1)</f>
        <v/>
      </c>
      <c r="P12" s="46" t="str">
        <f>MID(ASC(PHONETIC(氏名２フリガナ)),8,1)</f>
        <v/>
      </c>
      <c r="Q12" s="46" t="str">
        <f>MID(ASC(PHONETIC(氏名２フリガナ)),9,1)</f>
        <v/>
      </c>
      <c r="R12" s="46" t="str">
        <f>MID(ASC(PHONETIC(氏名２フリガナ)),10,1)</f>
        <v/>
      </c>
      <c r="S12" s="46" t="str">
        <f>MID(ASC(PHONETIC(氏名２フリガナ)),11,1)</f>
        <v/>
      </c>
      <c r="T12" s="46" t="str">
        <f>MID(ASC(PHONETIC(氏名２フリガナ)),12,1)</f>
        <v/>
      </c>
      <c r="U12" s="46" t="str">
        <f>MID(ASC(PHONETIC(氏名２フリガナ)),13,1)</f>
        <v/>
      </c>
      <c r="V12" s="46" t="str">
        <f>MID(ASC(PHONETIC(氏名２フリガナ)),14,1)</f>
        <v/>
      </c>
      <c r="W12" s="46" t="str">
        <f>MID(ASC(PHONETIC(氏名２フリガナ)),15,1)</f>
        <v/>
      </c>
      <c r="X12" s="46" t="str">
        <f>MID(ASC(PHONETIC(氏名２フリガナ)),16,1)</f>
        <v/>
      </c>
      <c r="Y12" s="46" t="str">
        <f>MID(ASC(PHONETIC(氏名２フリガナ)),17,1)</f>
        <v/>
      </c>
      <c r="Z12" s="46" t="str">
        <f>MID(ASC(PHONETIC(氏名２フリガナ)),18,1)</f>
        <v/>
      </c>
      <c r="AA12" s="46" t="str">
        <f>MID(ASC(PHONETIC(氏名２フリガナ)),19,1)</f>
        <v/>
      </c>
      <c r="AB12" s="46" t="str">
        <f>MID(ASC(PHONETIC(氏名２フリガナ)),20,1)</f>
        <v/>
      </c>
      <c r="AC12" s="46" t="str">
        <f>MID(ASC(PHONETIC(氏名２フリガナ)),21,1)</f>
        <v/>
      </c>
      <c r="AD12" s="46" t="str">
        <f>MID(ASC(PHONETIC(氏名２フリガナ)),22,1)</f>
        <v/>
      </c>
      <c r="AE12" s="46" t="str">
        <f>MID(ASC(PHONETIC(氏名２フリガナ)),23,1)</f>
        <v/>
      </c>
      <c r="AF12" s="46" t="str">
        <f>MID(ASC(PHONETIC(氏名２フリガナ)),24,1)</f>
        <v/>
      </c>
      <c r="AG12" s="46" t="str">
        <f>MID(ASC(PHONETIC(氏名２フリガナ)),25,1)</f>
        <v/>
      </c>
      <c r="AH12" s="46" t="str">
        <f>MID(ASC(PHONETIC(氏名２フリガナ)),26,1)</f>
        <v/>
      </c>
      <c r="AI12" s="46" t="str">
        <f>MID(ASC(PHONETIC(氏名２フリガナ)),27,1)</f>
        <v/>
      </c>
      <c r="AJ12" s="46" t="str">
        <f>MID(ASC(PHONETIC(氏名２フリガナ)),28,1)</f>
        <v/>
      </c>
      <c r="AK12" s="46" t="str">
        <f>MID(ASC(PHONETIC(氏名２フリガナ)),29,1)</f>
        <v/>
      </c>
      <c r="AL12" s="46" t="str">
        <f>MID(ASC(PHONETIC(氏名２フリガナ)),30,1)</f>
        <v/>
      </c>
      <c r="AM12" s="46" t="str">
        <f>MID(ASC(PHONETIC(氏名２フリガナ)),31,1)</f>
        <v/>
      </c>
      <c r="AN12" s="46" t="str">
        <f>MID(ASC(PHONETIC(氏名２フリガナ)),32,1)</f>
        <v/>
      </c>
      <c r="AO12" s="46" t="str">
        <f>MID(ASC(PHONETIC(氏名２フリガナ)),33,1)</f>
        <v/>
      </c>
      <c r="AP12" s="46" t="str">
        <f>MID(ASC(PHONETIC(氏名２フリガナ)),34,1)</f>
        <v/>
      </c>
      <c r="AQ12" s="46" t="str">
        <f>MID(ASC(PHONETIC(氏名２フリガナ)),35,1)</f>
        <v/>
      </c>
      <c r="AR12" s="46" t="str">
        <f>MID(ASC(PHONETIC(氏名２フリガナ)),36,1)</f>
        <v/>
      </c>
      <c r="AS12" s="46" t="str">
        <f>MID(ASC(PHONETIC(氏名２フリガナ)),37,1)</f>
        <v/>
      </c>
      <c r="AT12" s="46" t="str">
        <f>MID(ASC(PHONETIC(氏名２フリガナ)),38,1)</f>
        <v/>
      </c>
      <c r="AU12" s="46" t="str">
        <f>MID(ASC(PHONETIC(氏名２フリガナ)),39,1)</f>
        <v/>
      </c>
      <c r="AV12" s="47" t="str">
        <f>MID(ASC(PHONETIC(氏名２フリガナ)),40,1)</f>
        <v/>
      </c>
    </row>
    <row r="13" spans="1:67" s="19" customFormat="1" ht="30" customHeight="1" thickBot="1" x14ac:dyDescent="0.25">
      <c r="A13" s="1"/>
      <c r="B13" s="34"/>
      <c r="C13" s="275" t="s">
        <v>3</v>
      </c>
      <c r="D13" s="275"/>
      <c r="E13" s="275"/>
      <c r="F13" s="275"/>
      <c r="G13" s="275"/>
      <c r="H13" s="276"/>
      <c r="I13" s="333" t="str">
        <f>MID(DBCS(氏名２),1,1)</f>
        <v/>
      </c>
      <c r="J13" s="334"/>
      <c r="K13" s="263" t="str">
        <f>MID(DBCS(氏名２),2,1)</f>
        <v/>
      </c>
      <c r="L13" s="263"/>
      <c r="M13" s="263" t="str">
        <f>MID(DBCS(氏名２),3,1)</f>
        <v/>
      </c>
      <c r="N13" s="263"/>
      <c r="O13" s="263" t="str">
        <f>MID(DBCS(氏名２),4,1)</f>
        <v/>
      </c>
      <c r="P13" s="263"/>
      <c r="Q13" s="263" t="str">
        <f>MID(DBCS(氏名２),5,1)</f>
        <v/>
      </c>
      <c r="R13" s="263"/>
      <c r="S13" s="263" t="str">
        <f>MID(DBCS(氏名２),6,1)</f>
        <v/>
      </c>
      <c r="T13" s="263"/>
      <c r="U13" s="263" t="str">
        <f>MID(DBCS(氏名２),7,1)</f>
        <v/>
      </c>
      <c r="V13" s="263"/>
      <c r="W13" s="263" t="str">
        <f>MID(DBCS(氏名２),8,1)</f>
        <v/>
      </c>
      <c r="X13" s="263"/>
      <c r="Y13" s="263" t="str">
        <f>MID(DBCS(氏名２),9,1)</f>
        <v/>
      </c>
      <c r="Z13" s="263"/>
      <c r="AA13" s="263" t="str">
        <f>MID(DBCS(氏名２),10,1)</f>
        <v/>
      </c>
      <c r="AB13" s="263"/>
      <c r="AC13" s="263" t="str">
        <f>MID(DBCS(氏名２),11,1)</f>
        <v/>
      </c>
      <c r="AD13" s="263"/>
      <c r="AE13" s="263" t="str">
        <f>MID(DBCS(氏名２),12,1)</f>
        <v/>
      </c>
      <c r="AF13" s="263"/>
      <c r="AG13" s="263" t="str">
        <f>MID(DBCS(氏名２),13,1)</f>
        <v/>
      </c>
      <c r="AH13" s="263"/>
      <c r="AI13" s="263" t="str">
        <f>MID(DBCS(氏名２),14,1)</f>
        <v/>
      </c>
      <c r="AJ13" s="263"/>
      <c r="AK13" s="263" t="str">
        <f>MID(DBCS(氏名２),15,1)</f>
        <v/>
      </c>
      <c r="AL13" s="263"/>
      <c r="AM13" s="263" t="str">
        <f>MID(DBCS(氏名２),16,1)</f>
        <v/>
      </c>
      <c r="AN13" s="263"/>
      <c r="AO13" s="263" t="str">
        <f>MID(DBCS(氏名２),17,1)</f>
        <v/>
      </c>
      <c r="AP13" s="263"/>
      <c r="AQ13" s="263" t="str">
        <f>MID(DBCS(氏名２),18,1)</f>
        <v/>
      </c>
      <c r="AR13" s="263"/>
      <c r="AS13" s="263" t="str">
        <f>MID(DBCS(氏名２),19,1)</f>
        <v/>
      </c>
      <c r="AT13" s="263"/>
      <c r="AU13" s="263" t="str">
        <f>MID(DBCS(氏名２),20,1)</f>
        <v/>
      </c>
      <c r="AV13" s="330"/>
      <c r="AW13" s="297"/>
      <c r="AX13" s="296"/>
      <c r="AY13" s="296"/>
      <c r="AZ13" s="296"/>
      <c r="BA13" s="296"/>
      <c r="BB13" s="296"/>
      <c r="BC13" s="296"/>
      <c r="BD13" s="296"/>
      <c r="BE13" s="296"/>
      <c r="BF13" s="296"/>
      <c r="BG13" s="296"/>
      <c r="BH13" s="296"/>
      <c r="BI13" s="296"/>
      <c r="BJ13" s="296"/>
      <c r="BK13" s="296"/>
      <c r="BL13" s="296"/>
      <c r="BM13" s="296"/>
      <c r="BN13" s="296"/>
    </row>
    <row r="14" spans="1:67" s="19" customFormat="1" ht="15" customHeight="1" thickTop="1" x14ac:dyDescent="0.2">
      <c r="A14" s="2"/>
      <c r="B14" s="264" t="s">
        <v>40</v>
      </c>
      <c r="C14" s="257"/>
      <c r="D14" s="257"/>
      <c r="E14" s="257"/>
      <c r="F14" s="258"/>
      <c r="G14" s="331" t="s">
        <v>8</v>
      </c>
      <c r="H14" s="332"/>
      <c r="I14" s="332"/>
      <c r="J14" s="332"/>
      <c r="K14" s="332"/>
      <c r="L14" s="332"/>
      <c r="M14" s="332"/>
      <c r="N14" s="332"/>
      <c r="O14" s="332"/>
      <c r="P14" s="332"/>
      <c r="Q14" s="332"/>
      <c r="R14" s="256" t="s">
        <v>41</v>
      </c>
      <c r="S14" s="257"/>
      <c r="T14" s="257"/>
      <c r="U14" s="257"/>
      <c r="V14" s="257"/>
      <c r="W14" s="257"/>
      <c r="X14" s="257"/>
      <c r="Y14" s="265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  <row r="15" spans="1:67" s="19" customFormat="1" ht="30" customHeight="1" thickBot="1" x14ac:dyDescent="0.25">
      <c r="A15" s="32"/>
      <c r="B15" s="3"/>
      <c r="C15" s="4"/>
      <c r="D15" s="4"/>
      <c r="E15" s="4"/>
      <c r="F15" s="5"/>
      <c r="G15" s="48" t="str">
        <f>MID(ASC(住所コード),1,1)</f>
        <v/>
      </c>
      <c r="H15" s="49" t="str">
        <f>MID(ASC(住所コード),2,1)</f>
        <v/>
      </c>
      <c r="I15" s="49" t="str">
        <f>MID(ASC(住所コード),3,1)</f>
        <v/>
      </c>
      <c r="J15" s="49" t="str">
        <f>MID(ASC(住所コード),4,1)</f>
        <v/>
      </c>
      <c r="K15" s="49" t="str">
        <f>MID(ASC(住所コード),5,1)</f>
        <v/>
      </c>
      <c r="L15" s="49" t="str">
        <f>MID(ASC(住所コード),6,1)</f>
        <v/>
      </c>
      <c r="M15" s="49" t="str">
        <f>MID(ASC(住所コード),7,1)</f>
        <v/>
      </c>
      <c r="N15" s="49" t="str">
        <f>MID(ASC(住所コード),8,1)</f>
        <v/>
      </c>
      <c r="O15" s="49" t="str">
        <f>MID(ASC(住所コード),9,1)</f>
        <v/>
      </c>
      <c r="P15" s="49" t="str">
        <f>MID(ASC(住所コード),10,1)</f>
        <v/>
      </c>
      <c r="Q15" s="50" t="str">
        <f>MID(ASC(住所コード),11,1)</f>
        <v/>
      </c>
      <c r="R15" s="51" t="str">
        <f>MID(SUBSTITUTE(SUBSTITUTE(SUBSTITUTE(SUBSTITUTE(郵便番号,"-",""),"－",""),"ｰ",""),"ー",""),1,1)</f>
        <v/>
      </c>
      <c r="S15" s="52" t="str">
        <f>MID(SUBSTITUTE(SUBSTITUTE(SUBSTITUTE(SUBSTITUTE(郵便番号,"-",""),"－",""),"ｰ",""),"ー",""),2,1)</f>
        <v/>
      </c>
      <c r="T15" s="52" t="str">
        <f>MID(SUBSTITUTE(SUBSTITUTE(SUBSTITUTE(SUBSTITUTE(郵便番号,"-",""),"－",""),"ｰ",""),"ー",""),3,1)</f>
        <v/>
      </c>
      <c r="U15" s="52" t="s">
        <v>9</v>
      </c>
      <c r="V15" s="52" t="str">
        <f>MID(SUBSTITUTE(SUBSTITUTE(SUBSTITUTE(SUBSTITUTE(郵便番号,"-",""),"－",""),"ｰ",""),"ー",""),4,1)</f>
        <v/>
      </c>
      <c r="W15" s="52" t="str">
        <f>MID(SUBSTITUTE(SUBSTITUTE(SUBSTITUTE(SUBSTITUTE(郵便番号,"-",""),"－",""),"ｰ",""),"ー",""),5,1)</f>
        <v/>
      </c>
      <c r="X15" s="52" t="str">
        <f>MID(SUBSTITUTE(SUBSTITUTE(SUBSTITUTE(SUBSTITUTE(郵便番号,"-",""),"－",""),"ｰ",""),"ー",""),6,1)</f>
        <v/>
      </c>
      <c r="Y15" s="53" t="str">
        <f>MID(SUBSTITUTE(SUBSTITUTE(SUBSTITUTE(SUBSTITUTE(郵便番号,"-",""),"－",""),"ｰ",""),"ー",""),7,1)</f>
        <v/>
      </c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</row>
    <row r="16" spans="1:67" s="19" customFormat="1" ht="15" customHeight="1" thickTop="1" thickBot="1" x14ac:dyDescent="0.25">
      <c r="A16" s="1"/>
      <c r="B16" s="328" t="s">
        <v>10</v>
      </c>
      <c r="C16" s="329"/>
      <c r="D16" s="329"/>
      <c r="E16" s="329"/>
      <c r="F16" s="329"/>
      <c r="G16" s="329"/>
      <c r="H16" s="329"/>
      <c r="I16" s="329"/>
      <c r="J16" s="329"/>
      <c r="K16" s="329"/>
      <c r="L16" s="329"/>
      <c r="M16" s="329"/>
      <c r="N16" s="329"/>
      <c r="O16" s="329"/>
      <c r="P16" s="329"/>
      <c r="Q16" s="329"/>
      <c r="R16" s="329"/>
      <c r="S16" s="329"/>
      <c r="T16" s="329"/>
      <c r="U16" s="329"/>
      <c r="V16" s="329"/>
      <c r="W16" s="329"/>
      <c r="X16" s="329"/>
      <c r="Y16" s="329"/>
      <c r="Z16" s="329"/>
      <c r="AA16" s="329"/>
      <c r="AB16" s="329"/>
      <c r="AC16" s="329"/>
      <c r="AD16" s="329"/>
      <c r="AE16" s="329"/>
      <c r="AF16" s="329"/>
      <c r="AG16" s="329"/>
      <c r="AH16" s="329"/>
      <c r="AI16" s="329"/>
      <c r="AJ16" s="329"/>
      <c r="AK16" s="329"/>
      <c r="AL16" s="329"/>
      <c r="AM16" s="329"/>
      <c r="AN16" s="329"/>
      <c r="AO16" s="329"/>
      <c r="AP16" s="329"/>
      <c r="AQ16" s="329"/>
      <c r="AR16" s="329"/>
      <c r="AS16" s="329"/>
      <c r="AT16" s="329"/>
      <c r="AU16" s="12"/>
      <c r="AV16" s="13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1"/>
      <c r="BM16" s="1"/>
    </row>
    <row r="17" spans="1:66" s="19" customFormat="1" ht="15" customHeight="1" thickTop="1" x14ac:dyDescent="0.2">
      <c r="A17" s="1"/>
      <c r="B17" s="15"/>
      <c r="C17" s="273" t="s">
        <v>5</v>
      </c>
      <c r="D17" s="273"/>
      <c r="E17" s="273"/>
      <c r="F17" s="273"/>
      <c r="G17" s="273"/>
      <c r="H17" s="274"/>
      <c r="I17" s="251"/>
      <c r="J17" s="252"/>
      <c r="K17" s="252"/>
      <c r="L17" s="252"/>
      <c r="M17" s="252"/>
      <c r="N17" s="252"/>
      <c r="O17" s="252"/>
      <c r="P17" s="252"/>
      <c r="Q17" s="252"/>
      <c r="R17" s="253" t="str">
        <f>ASC(PHONETIC(区市町村フリガナ))</f>
        <v/>
      </c>
      <c r="S17" s="253"/>
      <c r="T17" s="253"/>
      <c r="U17" s="253"/>
      <c r="V17" s="253"/>
      <c r="W17" s="253"/>
      <c r="X17" s="253"/>
      <c r="Y17" s="253"/>
      <c r="Z17" s="253"/>
      <c r="AA17" s="253"/>
      <c r="AB17" s="253"/>
      <c r="AC17" s="253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253"/>
      <c r="AO17" s="253"/>
      <c r="AP17" s="253"/>
      <c r="AQ17" s="253"/>
      <c r="AR17" s="253"/>
      <c r="AS17" s="253"/>
      <c r="AT17" s="254"/>
      <c r="AU17" s="29" t="s">
        <v>42</v>
      </c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30"/>
      <c r="BL17" s="1"/>
      <c r="BM17" s="1"/>
    </row>
    <row r="18" spans="1:66" s="19" customFormat="1" ht="30" customHeight="1" thickBot="1" x14ac:dyDescent="0.25">
      <c r="A18" s="1"/>
      <c r="B18" s="28"/>
      <c r="C18" s="273" t="s">
        <v>11</v>
      </c>
      <c r="D18" s="273"/>
      <c r="E18" s="273"/>
      <c r="F18" s="273"/>
      <c r="G18" s="273"/>
      <c r="H18" s="273"/>
      <c r="I18" s="278" t="str">
        <f>IF(ISBLANK(都道府県),"",都道府県)</f>
        <v/>
      </c>
      <c r="J18" s="267"/>
      <c r="K18" s="267"/>
      <c r="L18" s="267"/>
      <c r="M18" s="267"/>
      <c r="N18" s="267"/>
      <c r="O18" s="267"/>
      <c r="P18" s="266" t="str">
        <f>IF(ISBLANK(都道府県),"都道"&amp;CHAR(10)&amp;"府県","")</f>
        <v>都道
府県</v>
      </c>
      <c r="Q18" s="266"/>
      <c r="R18" s="267" t="str">
        <f>IF(ISBLANK(区市町村),"",区市町村)</f>
        <v/>
      </c>
      <c r="S18" s="267"/>
      <c r="T18" s="267"/>
      <c r="U18" s="267"/>
      <c r="V18" s="267"/>
      <c r="W18" s="267"/>
      <c r="X18" s="267"/>
      <c r="Y18" s="267"/>
      <c r="Z18" s="267"/>
      <c r="AA18" s="267"/>
      <c r="AB18" s="267"/>
      <c r="AC18" s="267"/>
      <c r="AD18" s="267"/>
      <c r="AE18" s="267"/>
      <c r="AF18" s="267"/>
      <c r="AG18" s="267"/>
      <c r="AH18" s="267"/>
      <c r="AI18" s="267"/>
      <c r="AJ18" s="267"/>
      <c r="AK18" s="267"/>
      <c r="AL18" s="267"/>
      <c r="AM18" s="267"/>
      <c r="AN18" s="267"/>
      <c r="AO18" s="267"/>
      <c r="AP18" s="267"/>
      <c r="AQ18" s="267"/>
      <c r="AR18" s="267"/>
      <c r="AS18" s="267"/>
      <c r="AT18" s="268"/>
      <c r="AU18" s="277" t="s">
        <v>12</v>
      </c>
      <c r="AV18" s="277"/>
      <c r="AW18" s="277"/>
      <c r="AX18" s="277"/>
      <c r="AY18" s="277"/>
      <c r="AZ18" s="54" t="str">
        <f>MID(ASC(電話番号),1,1)</f>
        <v/>
      </c>
      <c r="BA18" s="55" t="str">
        <f>MID(ASC(電話番号),2,1)</f>
        <v/>
      </c>
      <c r="BB18" s="55" t="str">
        <f>MID(ASC(電話番号),3,1)</f>
        <v/>
      </c>
      <c r="BC18" s="55" t="str">
        <f>MID(ASC(電話番号),4,1)</f>
        <v/>
      </c>
      <c r="BD18" s="55" t="str">
        <f>MID(ASC(電話番号),5,1)</f>
        <v/>
      </c>
      <c r="BE18" s="56" t="str">
        <f>MID(ASC(電話番号),6,1)</f>
        <v/>
      </c>
      <c r="BF18" s="56" t="str">
        <f>MID(ASC(電話番号),7,1)</f>
        <v/>
      </c>
      <c r="BG18" s="56" t="str">
        <f>MID(ASC(電話番号),8,1)</f>
        <v/>
      </c>
      <c r="BH18" s="56" t="str">
        <f>MID(ASC(電話番号),9,1)</f>
        <v/>
      </c>
      <c r="BI18" s="56" t="str">
        <f>MID(ASC(電話番号),10,1)</f>
        <v/>
      </c>
      <c r="BJ18" s="56" t="str">
        <f>MID(ASC(電話番号),11,1)</f>
        <v/>
      </c>
      <c r="BK18" s="57" t="str">
        <f>MID(ASC(電話番号),12,1)</f>
        <v/>
      </c>
      <c r="BL18" s="63" t="str">
        <f>MID(ASC(電話番号),13,1)</f>
        <v/>
      </c>
      <c r="BM18" s="63" t="str">
        <f>MID(ASC(電話番号),14,1)</f>
        <v/>
      </c>
    </row>
    <row r="19" spans="1:66" s="19" customFormat="1" ht="15" customHeight="1" thickTop="1" x14ac:dyDescent="0.2">
      <c r="A19" s="1"/>
      <c r="B19" s="270" t="s">
        <v>14</v>
      </c>
      <c r="C19" s="271"/>
      <c r="D19" s="271"/>
      <c r="E19" s="271"/>
      <c r="F19" s="271"/>
      <c r="G19" s="271"/>
      <c r="H19" s="271"/>
      <c r="I19" s="271"/>
      <c r="J19" s="271"/>
      <c r="K19" s="271"/>
      <c r="L19" s="271"/>
      <c r="M19" s="271"/>
      <c r="N19" s="271"/>
      <c r="O19" s="271"/>
      <c r="P19" s="271"/>
      <c r="Q19" s="271"/>
      <c r="R19" s="271"/>
      <c r="S19" s="271"/>
      <c r="T19" s="271"/>
      <c r="U19" s="271"/>
      <c r="V19" s="271"/>
      <c r="W19" s="271"/>
      <c r="X19" s="271"/>
      <c r="Y19" s="271"/>
      <c r="Z19" s="271"/>
      <c r="AA19" s="271"/>
      <c r="AB19" s="271"/>
      <c r="AC19" s="271"/>
      <c r="AD19" s="271"/>
      <c r="AE19" s="271"/>
      <c r="AF19" s="271"/>
      <c r="AG19" s="271"/>
      <c r="AH19" s="271"/>
      <c r="AI19" s="271"/>
      <c r="AJ19" s="271"/>
      <c r="AK19" s="271"/>
      <c r="AL19" s="271"/>
      <c r="AM19" s="271"/>
      <c r="AN19" s="271"/>
      <c r="AO19" s="271"/>
      <c r="AP19" s="271"/>
      <c r="AQ19" s="271"/>
      <c r="AR19" s="271"/>
      <c r="AS19" s="271"/>
      <c r="AT19" s="271"/>
      <c r="AU19" s="271"/>
      <c r="AV19" s="271"/>
      <c r="AW19" s="271"/>
      <c r="AX19" s="271"/>
      <c r="AY19" s="271"/>
      <c r="AZ19" s="271"/>
      <c r="BA19" s="271"/>
      <c r="BB19" s="271"/>
      <c r="BC19" s="271"/>
      <c r="BD19" s="271"/>
      <c r="BE19" s="10"/>
      <c r="BF19" s="11"/>
      <c r="BG19" s="11"/>
      <c r="BH19" s="11"/>
      <c r="BI19" s="11"/>
      <c r="BJ19" s="11"/>
      <c r="BK19" s="11"/>
      <c r="BL19" s="2"/>
      <c r="BM19" s="1"/>
    </row>
    <row r="20" spans="1:66" s="19" customFormat="1" ht="15" customHeight="1" x14ac:dyDescent="0.2">
      <c r="A20" s="1"/>
      <c r="B20" s="15"/>
      <c r="C20" s="273" t="s">
        <v>5</v>
      </c>
      <c r="D20" s="273"/>
      <c r="E20" s="273"/>
      <c r="F20" s="273"/>
      <c r="G20" s="273"/>
      <c r="H20" s="274"/>
      <c r="I20" s="278" t="str">
        <f>ASC(PHONETIC(番地フリガナ))</f>
        <v/>
      </c>
      <c r="J20" s="267"/>
      <c r="K20" s="267"/>
      <c r="L20" s="267"/>
      <c r="M20" s="267"/>
      <c r="N20" s="267"/>
      <c r="O20" s="267"/>
      <c r="P20" s="267"/>
      <c r="Q20" s="267"/>
      <c r="R20" s="267"/>
      <c r="S20" s="267"/>
      <c r="T20" s="267"/>
      <c r="U20" s="267"/>
      <c r="V20" s="267"/>
      <c r="W20" s="267"/>
      <c r="X20" s="267"/>
      <c r="Y20" s="267"/>
      <c r="Z20" s="267"/>
      <c r="AA20" s="267"/>
      <c r="AB20" s="267"/>
      <c r="AC20" s="267"/>
      <c r="AD20" s="267"/>
      <c r="AE20" s="267"/>
      <c r="AF20" s="267"/>
      <c r="AG20" s="267"/>
      <c r="AH20" s="267"/>
      <c r="AI20" s="267"/>
      <c r="AJ20" s="267"/>
      <c r="AK20" s="267"/>
      <c r="AL20" s="267"/>
      <c r="AM20" s="267"/>
      <c r="AN20" s="267"/>
      <c r="AO20" s="267"/>
      <c r="AP20" s="267"/>
      <c r="AQ20" s="267"/>
      <c r="AR20" s="267"/>
      <c r="AS20" s="267"/>
      <c r="AT20" s="267"/>
      <c r="AU20" s="267"/>
      <c r="AV20" s="267"/>
      <c r="AW20" s="267"/>
      <c r="AX20" s="267"/>
      <c r="AY20" s="267"/>
      <c r="AZ20" s="267"/>
      <c r="BA20" s="267"/>
      <c r="BB20" s="267"/>
      <c r="BC20" s="267"/>
      <c r="BD20" s="267"/>
      <c r="BE20" s="8"/>
      <c r="BF20" s="1"/>
      <c r="BG20" s="1"/>
      <c r="BH20" s="1"/>
      <c r="BI20" s="1"/>
      <c r="BJ20" s="1"/>
      <c r="BK20" s="1"/>
      <c r="BL20" s="1"/>
      <c r="BM20" s="1"/>
    </row>
    <row r="21" spans="1:66" s="19" customFormat="1" ht="30" customHeight="1" x14ac:dyDescent="0.2">
      <c r="A21" s="1"/>
      <c r="B21" s="31"/>
      <c r="C21" s="273" t="s">
        <v>13</v>
      </c>
      <c r="D21" s="273"/>
      <c r="E21" s="273"/>
      <c r="F21" s="273"/>
      <c r="G21" s="273"/>
      <c r="H21" s="274"/>
      <c r="I21" s="279" t="str">
        <f>MID(DBCS(番地),1,1)</f>
        <v/>
      </c>
      <c r="J21" s="269"/>
      <c r="K21" s="269" t="str">
        <f>MID(DBCS(番地),2,1)</f>
        <v/>
      </c>
      <c r="L21" s="269"/>
      <c r="M21" s="269" t="str">
        <f>MID(DBCS(番地),3,1)</f>
        <v/>
      </c>
      <c r="N21" s="269"/>
      <c r="O21" s="269" t="str">
        <f>MID(DBCS(番地),4,1)</f>
        <v/>
      </c>
      <c r="P21" s="269"/>
      <c r="Q21" s="269" t="str">
        <f>MID(DBCS(番地),5,1)</f>
        <v/>
      </c>
      <c r="R21" s="269"/>
      <c r="S21" s="269" t="str">
        <f>MID(DBCS(番地),6,1)</f>
        <v/>
      </c>
      <c r="T21" s="269"/>
      <c r="U21" s="269" t="str">
        <f>MID(DBCS(番地),7,1)</f>
        <v/>
      </c>
      <c r="V21" s="269"/>
      <c r="W21" s="269" t="str">
        <f>MID(DBCS(番地),8,1)</f>
        <v/>
      </c>
      <c r="X21" s="269"/>
      <c r="Y21" s="269" t="str">
        <f>MID(DBCS(番地),9,1)</f>
        <v/>
      </c>
      <c r="Z21" s="269"/>
      <c r="AA21" s="269" t="str">
        <f>MID(DBCS(番地),10,1)</f>
        <v/>
      </c>
      <c r="AB21" s="269"/>
      <c r="AC21" s="269" t="str">
        <f>MID(DBCS(番地),11,1)</f>
        <v/>
      </c>
      <c r="AD21" s="269"/>
      <c r="AE21" s="269" t="str">
        <f>MID(DBCS(番地),12,1)</f>
        <v/>
      </c>
      <c r="AF21" s="269"/>
      <c r="AG21" s="269" t="str">
        <f>MID(DBCS(番地),13,1)</f>
        <v/>
      </c>
      <c r="AH21" s="269"/>
      <c r="AI21" s="269" t="str">
        <f>MID(DBCS(番地),14,1)</f>
        <v/>
      </c>
      <c r="AJ21" s="269"/>
      <c r="AK21" s="269" t="str">
        <f>MID(DBCS(番地),15,1)</f>
        <v/>
      </c>
      <c r="AL21" s="269"/>
      <c r="AM21" s="269" t="str">
        <f>MID(DBCS(番地),16,1)</f>
        <v/>
      </c>
      <c r="AN21" s="269"/>
      <c r="AO21" s="269" t="str">
        <f>MID(DBCS(番地),17,1)</f>
        <v/>
      </c>
      <c r="AP21" s="269"/>
      <c r="AQ21" s="269" t="str">
        <f>MID(DBCS(番地),18,1)</f>
        <v/>
      </c>
      <c r="AR21" s="269"/>
      <c r="AS21" s="269" t="str">
        <f>MID(DBCS(番地),19,1)</f>
        <v/>
      </c>
      <c r="AT21" s="269"/>
      <c r="AU21" s="269" t="str">
        <f>MID(DBCS(番地),20,1)</f>
        <v/>
      </c>
      <c r="AV21" s="269"/>
      <c r="AW21" s="269" t="str">
        <f>MID(DBCS(番地),21,1)</f>
        <v/>
      </c>
      <c r="AX21" s="269"/>
      <c r="AY21" s="269" t="str">
        <f>MID(DBCS(番地),22,1)</f>
        <v/>
      </c>
      <c r="AZ21" s="269"/>
      <c r="BA21" s="269" t="str">
        <f>MID(DBCS(番地),23,1)</f>
        <v/>
      </c>
      <c r="BB21" s="269"/>
      <c r="BC21" s="269" t="str">
        <f>MID(DBCS(番地),24,1)</f>
        <v/>
      </c>
      <c r="BD21" s="280"/>
      <c r="BE21" s="297"/>
      <c r="BF21" s="298"/>
      <c r="BG21" s="296"/>
      <c r="BH21" s="296"/>
      <c r="BI21" s="296"/>
      <c r="BJ21" s="296"/>
      <c r="BK21" s="296"/>
      <c r="BL21" s="296"/>
      <c r="BM21" s="296"/>
      <c r="BN21" s="296"/>
    </row>
    <row r="22" spans="1:66" s="19" customFormat="1" ht="15" customHeight="1" x14ac:dyDescent="0.2">
      <c r="A22" s="1"/>
      <c r="B22" s="270" t="s">
        <v>15</v>
      </c>
      <c r="C22" s="271"/>
      <c r="D22" s="271"/>
      <c r="E22" s="271"/>
      <c r="F22" s="271"/>
      <c r="G22" s="271"/>
      <c r="H22" s="271"/>
      <c r="I22" s="271"/>
      <c r="J22" s="271"/>
      <c r="K22" s="271"/>
      <c r="L22" s="271"/>
      <c r="M22" s="271"/>
      <c r="N22" s="271"/>
      <c r="O22" s="271"/>
      <c r="P22" s="271"/>
      <c r="Q22" s="271"/>
      <c r="R22" s="271"/>
      <c r="S22" s="271"/>
      <c r="T22" s="271"/>
      <c r="U22" s="271"/>
      <c r="V22" s="271"/>
      <c r="W22" s="271"/>
      <c r="X22" s="271"/>
      <c r="Y22" s="271"/>
      <c r="Z22" s="271"/>
      <c r="AA22" s="271"/>
      <c r="AB22" s="271"/>
      <c r="AC22" s="271"/>
      <c r="AD22" s="271"/>
      <c r="AE22" s="271"/>
      <c r="AF22" s="271"/>
      <c r="AG22" s="271"/>
      <c r="AH22" s="271"/>
      <c r="AI22" s="271"/>
      <c r="AJ22" s="271"/>
      <c r="AK22" s="271"/>
      <c r="AL22" s="271"/>
      <c r="AM22" s="271"/>
      <c r="AN22" s="271"/>
      <c r="AO22" s="271"/>
      <c r="AP22" s="271"/>
      <c r="AQ22" s="271"/>
      <c r="AR22" s="271"/>
      <c r="AS22" s="271"/>
      <c r="AT22" s="271"/>
      <c r="AU22" s="271"/>
      <c r="AV22" s="271"/>
      <c r="AW22" s="271"/>
      <c r="AX22" s="271"/>
      <c r="AY22" s="271"/>
      <c r="AZ22" s="271"/>
      <c r="BA22" s="271"/>
      <c r="BB22" s="271"/>
      <c r="BC22" s="271"/>
      <c r="BD22" s="271"/>
      <c r="BE22" s="8"/>
      <c r="BF22" s="1"/>
      <c r="BG22" s="1"/>
      <c r="BH22" s="1"/>
      <c r="BI22" s="1"/>
      <c r="BJ22" s="1"/>
      <c r="BK22" s="1"/>
      <c r="BL22" s="1"/>
    </row>
    <row r="23" spans="1:66" s="19" customFormat="1" ht="15" customHeight="1" x14ac:dyDescent="0.2">
      <c r="A23" s="1"/>
      <c r="B23" s="15"/>
      <c r="C23" s="273" t="s">
        <v>5</v>
      </c>
      <c r="D23" s="273"/>
      <c r="E23" s="273"/>
      <c r="F23" s="273"/>
      <c r="G23" s="273"/>
      <c r="H23" s="274"/>
      <c r="I23" s="278" t="str">
        <f>ASC(PHONETIC(方書フリガナ))</f>
        <v/>
      </c>
      <c r="J23" s="267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V23" s="267"/>
      <c r="W23" s="267"/>
      <c r="X23" s="267"/>
      <c r="Y23" s="267"/>
      <c r="Z23" s="267"/>
      <c r="AA23" s="267"/>
      <c r="AB23" s="267"/>
      <c r="AC23" s="267"/>
      <c r="AD23" s="267"/>
      <c r="AE23" s="267"/>
      <c r="AF23" s="267"/>
      <c r="AG23" s="267"/>
      <c r="AH23" s="267"/>
      <c r="AI23" s="267"/>
      <c r="AJ23" s="267"/>
      <c r="AK23" s="267"/>
      <c r="AL23" s="267"/>
      <c r="AM23" s="267"/>
      <c r="AN23" s="267"/>
      <c r="AO23" s="267"/>
      <c r="AP23" s="267"/>
      <c r="AQ23" s="267"/>
      <c r="AR23" s="267"/>
      <c r="AS23" s="267"/>
      <c r="AT23" s="267"/>
      <c r="AU23" s="267"/>
      <c r="AV23" s="267"/>
      <c r="AW23" s="267"/>
      <c r="AX23" s="267"/>
      <c r="AY23" s="267"/>
      <c r="AZ23" s="267"/>
      <c r="BA23" s="267"/>
      <c r="BB23" s="267"/>
      <c r="BC23" s="267"/>
      <c r="BD23" s="267"/>
      <c r="BE23" s="8"/>
      <c r="BF23" s="1"/>
      <c r="BG23" s="1"/>
      <c r="BH23" s="1"/>
      <c r="BI23" s="1"/>
      <c r="BJ23" s="1"/>
      <c r="BK23" s="1"/>
      <c r="BL23" s="1"/>
    </row>
    <row r="24" spans="1:66" s="19" customFormat="1" ht="30" customHeight="1" thickBot="1" x14ac:dyDescent="0.25">
      <c r="A24" s="1"/>
      <c r="B24" s="37"/>
      <c r="C24" s="315" t="s">
        <v>19</v>
      </c>
      <c r="D24" s="315"/>
      <c r="E24" s="315"/>
      <c r="F24" s="315"/>
      <c r="G24" s="315"/>
      <c r="H24" s="316"/>
      <c r="I24" s="356" t="str">
        <f>MID(DBCS(方書),1,1)</f>
        <v/>
      </c>
      <c r="J24" s="357"/>
      <c r="K24" s="269" t="str">
        <f>MID(DBCS(方書),2,1)</f>
        <v/>
      </c>
      <c r="L24" s="269"/>
      <c r="M24" s="269" t="str">
        <f>MID(DBCS(方書),3,1)</f>
        <v/>
      </c>
      <c r="N24" s="269"/>
      <c r="O24" s="269" t="str">
        <f>MID(DBCS(方書),4,1)</f>
        <v/>
      </c>
      <c r="P24" s="269"/>
      <c r="Q24" s="269" t="str">
        <f>MID(DBCS(方書),5,1)</f>
        <v/>
      </c>
      <c r="R24" s="269"/>
      <c r="S24" s="269" t="str">
        <f>MID(DBCS(方書),6,1)</f>
        <v/>
      </c>
      <c r="T24" s="269"/>
      <c r="U24" s="269" t="str">
        <f>MID(DBCS(方書),7,1)</f>
        <v/>
      </c>
      <c r="V24" s="269"/>
      <c r="W24" s="269" t="str">
        <f>MID(DBCS(方書),8,1)</f>
        <v/>
      </c>
      <c r="X24" s="269"/>
      <c r="Y24" s="269" t="str">
        <f>MID(DBCS(方書),9,1)</f>
        <v/>
      </c>
      <c r="Z24" s="269"/>
      <c r="AA24" s="269" t="str">
        <f>MID(DBCS(方書),10,1)</f>
        <v/>
      </c>
      <c r="AB24" s="269"/>
      <c r="AC24" s="269" t="str">
        <f>MID(DBCS(方書),11,1)</f>
        <v/>
      </c>
      <c r="AD24" s="269"/>
      <c r="AE24" s="269" t="str">
        <f>MID(DBCS(方書),12,1)</f>
        <v/>
      </c>
      <c r="AF24" s="269"/>
      <c r="AG24" s="269" t="str">
        <f>MID(DBCS(方書),13,1)</f>
        <v/>
      </c>
      <c r="AH24" s="269"/>
      <c r="AI24" s="269" t="str">
        <f>MID(DBCS(方書),14,1)</f>
        <v/>
      </c>
      <c r="AJ24" s="269"/>
      <c r="AK24" s="269" t="str">
        <f>MID(DBCS(方書),15,1)</f>
        <v/>
      </c>
      <c r="AL24" s="269"/>
      <c r="AM24" s="355" t="str">
        <f>MID(DBCS(方書),16,1)</f>
        <v/>
      </c>
      <c r="AN24" s="355"/>
      <c r="AO24" s="355" t="str">
        <f>MID(DBCS(方書),17,1)</f>
        <v/>
      </c>
      <c r="AP24" s="355"/>
      <c r="AQ24" s="355" t="str">
        <f>MID(DBCS(方書),18,1)</f>
        <v/>
      </c>
      <c r="AR24" s="355"/>
      <c r="AS24" s="355" t="str">
        <f>MID(DBCS(方書),19,1)</f>
        <v/>
      </c>
      <c r="AT24" s="355"/>
      <c r="AU24" s="355" t="str">
        <f>MID(DBCS(方書),20,1)</f>
        <v/>
      </c>
      <c r="AV24" s="355"/>
      <c r="AW24" s="355" t="str">
        <f>MID(DBCS(方書),21,1)</f>
        <v/>
      </c>
      <c r="AX24" s="355"/>
      <c r="AY24" s="355" t="str">
        <f>MID(DBCS(方書),22,1)</f>
        <v/>
      </c>
      <c r="AZ24" s="355"/>
      <c r="BA24" s="355" t="str">
        <f>MID(DBCS(方書),23,1)</f>
        <v/>
      </c>
      <c r="BB24" s="355"/>
      <c r="BC24" s="355" t="str">
        <f>MID(DBCS(方書),24,1)</f>
        <v/>
      </c>
      <c r="BD24" s="358"/>
      <c r="BE24" s="297"/>
      <c r="BF24" s="298"/>
      <c r="BG24" s="296"/>
      <c r="BH24" s="296"/>
      <c r="BI24" s="296"/>
      <c r="BJ24" s="296"/>
      <c r="BK24" s="296"/>
      <c r="BL24" s="296"/>
      <c r="BM24" s="296"/>
      <c r="BN24" s="296"/>
    </row>
    <row r="25" spans="1:66" s="19" customFormat="1" ht="15" customHeight="1" thickTop="1" thickBot="1" x14ac:dyDescent="0.25">
      <c r="A25" s="2"/>
      <c r="B25" s="291" t="s">
        <v>105</v>
      </c>
      <c r="C25" s="291"/>
      <c r="D25" s="291"/>
      <c r="E25" s="290"/>
      <c r="F25" s="290"/>
      <c r="G25" s="290"/>
      <c r="H25" s="290"/>
      <c r="I25" s="290"/>
      <c r="J25" s="290"/>
      <c r="K25" s="290"/>
      <c r="L25" s="290"/>
      <c r="M25" s="290"/>
      <c r="N25" s="290"/>
      <c r="O25" s="290"/>
      <c r="P25" s="290"/>
      <c r="Q25" s="290"/>
      <c r="R25" s="290"/>
      <c r="S25" s="290"/>
      <c r="T25" s="290"/>
      <c r="U25" s="290"/>
      <c r="V25" s="290"/>
      <c r="W25" s="290"/>
      <c r="X25" s="290"/>
      <c r="Y25" s="290"/>
      <c r="Z25" s="290"/>
      <c r="AA25" s="290"/>
      <c r="AB25" s="290"/>
      <c r="AC25" s="290"/>
      <c r="AD25" s="290"/>
      <c r="AE25" s="290"/>
      <c r="AF25" s="290"/>
      <c r="AG25" s="290"/>
      <c r="AH25" s="290"/>
      <c r="AI25" s="290"/>
      <c r="AJ25" s="290"/>
      <c r="AK25" s="290"/>
      <c r="AL25" s="290"/>
      <c r="AM25" s="9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1"/>
      <c r="BF25" s="1"/>
      <c r="BG25" s="1"/>
      <c r="BH25" s="1"/>
      <c r="BI25" s="1"/>
      <c r="BJ25" s="1"/>
      <c r="BK25" s="1"/>
      <c r="BL25" s="1"/>
    </row>
    <row r="26" spans="1:66" s="19" customFormat="1" ht="30" customHeight="1" thickTop="1" thickBot="1" x14ac:dyDescent="0.25">
      <c r="A26" s="32"/>
      <c r="B26" s="281" t="str">
        <f>LEFT(支払方法,1)</f>
        <v/>
      </c>
      <c r="C26" s="281"/>
      <c r="D26" s="281"/>
      <c r="E26" s="290" t="s">
        <v>48</v>
      </c>
      <c r="F26" s="290"/>
      <c r="G26" s="290"/>
      <c r="H26" s="290"/>
      <c r="I26" s="290"/>
      <c r="J26" s="290"/>
      <c r="K26" s="290"/>
      <c r="L26" s="290"/>
      <c r="M26" s="290"/>
      <c r="N26" s="290"/>
      <c r="O26" s="290"/>
      <c r="P26" s="290"/>
      <c r="Q26" s="290"/>
      <c r="R26" s="290"/>
      <c r="S26" s="290"/>
      <c r="T26" s="290"/>
      <c r="U26" s="290"/>
      <c r="V26" s="290"/>
      <c r="W26" s="290"/>
      <c r="X26" s="290"/>
      <c r="Y26" s="290"/>
      <c r="Z26" s="290"/>
      <c r="AA26" s="290"/>
      <c r="AB26" s="290"/>
      <c r="AC26" s="290"/>
      <c r="AD26" s="290"/>
      <c r="AE26" s="290"/>
      <c r="AF26" s="291"/>
      <c r="AG26" s="291"/>
      <c r="AH26" s="291"/>
      <c r="AI26" s="291"/>
      <c r="AJ26" s="291"/>
      <c r="AK26" s="291"/>
      <c r="AL26" s="291"/>
      <c r="AM26" s="8"/>
      <c r="AN26" s="1"/>
      <c r="AO26" s="1"/>
      <c r="AP26" s="1"/>
      <c r="AQ26" s="1"/>
      <c r="AR26" s="113"/>
      <c r="AS26" s="113"/>
      <c r="AT26" s="113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</row>
    <row r="27" spans="1:66" s="19" customFormat="1" ht="15" customHeight="1" thickTop="1" x14ac:dyDescent="0.2">
      <c r="A27" s="1"/>
      <c r="B27" s="282" t="s">
        <v>17</v>
      </c>
      <c r="C27" s="283"/>
      <c r="D27" s="283"/>
      <c r="E27" s="283"/>
      <c r="F27" s="283"/>
      <c r="G27" s="283"/>
      <c r="H27" s="283"/>
      <c r="I27" s="283"/>
      <c r="J27" s="283"/>
      <c r="K27" s="283"/>
      <c r="L27" s="283"/>
      <c r="M27" s="283"/>
      <c r="N27" s="283"/>
      <c r="O27" s="283"/>
      <c r="P27" s="283"/>
      <c r="Q27" s="286" t="s">
        <v>18</v>
      </c>
      <c r="R27" s="273"/>
      <c r="S27" s="273"/>
      <c r="T27" s="273"/>
      <c r="U27" s="273"/>
      <c r="V27" s="273"/>
      <c r="W27" s="273"/>
      <c r="X27" s="273"/>
      <c r="Y27" s="273"/>
      <c r="Z27" s="273"/>
      <c r="AA27" s="273"/>
      <c r="AB27" s="273"/>
      <c r="AC27" s="273"/>
      <c r="AD27" s="273"/>
      <c r="AE27" s="287"/>
      <c r="AF27" s="256" t="s">
        <v>16</v>
      </c>
      <c r="AG27" s="257"/>
      <c r="AH27" s="257"/>
      <c r="AI27" s="257"/>
      <c r="AJ27" s="257"/>
      <c r="AK27" s="257"/>
      <c r="AL27" s="258"/>
      <c r="AM27" s="38"/>
      <c r="AN27" s="1"/>
      <c r="AO27" s="1"/>
      <c r="AP27" s="1"/>
      <c r="AQ27" s="113"/>
      <c r="AR27" s="2" t="s">
        <v>26</v>
      </c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12"/>
    </row>
    <row r="28" spans="1:66" s="19" customFormat="1" ht="30" customHeight="1" thickBot="1" x14ac:dyDescent="0.25">
      <c r="A28" s="1"/>
      <c r="B28" s="284" t="str">
        <f>IF(ISBLANK(金融機関名),"",金融機関名)</f>
        <v/>
      </c>
      <c r="C28" s="285"/>
      <c r="D28" s="285"/>
      <c r="E28" s="285"/>
      <c r="F28" s="285"/>
      <c r="G28" s="285"/>
      <c r="H28" s="285"/>
      <c r="I28" s="285"/>
      <c r="J28" s="285"/>
      <c r="K28" s="285"/>
      <c r="L28" s="285"/>
      <c r="M28" s="285"/>
      <c r="N28" s="285"/>
      <c r="O28" s="285"/>
      <c r="P28" s="285"/>
      <c r="Q28" s="288" t="str">
        <f>IF(ISBLANK(店舗名),"",店舗名)</f>
        <v/>
      </c>
      <c r="R28" s="285"/>
      <c r="S28" s="285"/>
      <c r="T28" s="285"/>
      <c r="U28" s="285"/>
      <c r="V28" s="285"/>
      <c r="W28" s="285"/>
      <c r="X28" s="285"/>
      <c r="Y28" s="285"/>
      <c r="Z28" s="285"/>
      <c r="AA28" s="285"/>
      <c r="AB28" s="285"/>
      <c r="AC28" s="285"/>
      <c r="AD28" s="285"/>
      <c r="AE28" s="289"/>
      <c r="AF28" s="58" t="str">
        <f>MID(ASC(金融機関コード),1,1)</f>
        <v/>
      </c>
      <c r="AG28" s="59" t="str">
        <f>MID(ASC(金融機関コード),2,1)</f>
        <v/>
      </c>
      <c r="AH28" s="59" t="str">
        <f>MID(ASC(金融機関コード),3,1)</f>
        <v/>
      </c>
      <c r="AI28" s="60" t="str">
        <f>MID(ASC(金融機関コード),4,1)</f>
        <v/>
      </c>
      <c r="AJ28" s="61" t="str">
        <f>MID(ASC(金融機関コード),5,1)</f>
        <v/>
      </c>
      <c r="AK28" s="59" t="str">
        <f>MID(ASC(金融機関コード),6,1)</f>
        <v/>
      </c>
      <c r="AL28" s="62" t="str">
        <f>MID(ASC(金融機関コード),7,1)</f>
        <v/>
      </c>
      <c r="AM28" s="39"/>
      <c r="AN28" s="1"/>
      <c r="AO28" s="1"/>
      <c r="AP28" s="1"/>
      <c r="AQ28" s="113"/>
      <c r="AS28" s="1"/>
      <c r="AT28" s="2" t="s">
        <v>30</v>
      </c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</row>
    <row r="29" spans="1:66" s="19" customFormat="1" ht="15" customHeight="1" thickTop="1" thickBot="1" x14ac:dyDescent="0.25">
      <c r="A29" s="1"/>
      <c r="B29" s="292" t="s">
        <v>106</v>
      </c>
      <c r="C29" s="293"/>
      <c r="D29" s="293"/>
      <c r="E29" s="294"/>
      <c r="F29" s="294"/>
      <c r="G29" s="294"/>
      <c r="H29" s="294"/>
      <c r="I29" s="294"/>
      <c r="J29" s="294"/>
      <c r="K29" s="294"/>
      <c r="L29" s="294"/>
      <c r="M29" s="294"/>
      <c r="N29" s="294"/>
      <c r="O29" s="294"/>
      <c r="P29" s="294"/>
      <c r="Q29" s="294"/>
      <c r="R29" s="294"/>
      <c r="S29" s="294"/>
      <c r="T29" s="294"/>
      <c r="U29" s="294"/>
      <c r="V29" s="294"/>
      <c r="W29" s="294"/>
      <c r="X29" s="294"/>
      <c r="Y29" s="294"/>
      <c r="Z29" s="294"/>
      <c r="AA29" s="294"/>
      <c r="AB29" s="294"/>
      <c r="AC29" s="294"/>
      <c r="AD29" s="294"/>
      <c r="AE29" s="295"/>
      <c r="AF29" s="264" t="s">
        <v>44</v>
      </c>
      <c r="AG29" s="257"/>
      <c r="AH29" s="257"/>
      <c r="AI29" s="257"/>
      <c r="AJ29" s="257"/>
      <c r="AK29" s="257"/>
      <c r="AL29" s="265"/>
      <c r="AM29" s="116"/>
      <c r="AN29" s="115"/>
      <c r="AO29" s="115"/>
      <c r="AP29" s="1"/>
      <c r="AQ29" s="113"/>
      <c r="AY29" s="353" t="str">
        <f>IF(ISBLANK(申請年月日_元号),"",申請年月日_元号)</f>
        <v>令和</v>
      </c>
      <c r="AZ29" s="353"/>
      <c r="BA29" s="354" t="str">
        <f>IF(ISBLANK(申請年月日_年),"",申請年月日_年)</f>
        <v/>
      </c>
      <c r="BB29" s="354"/>
      <c r="BC29" s="353" t="s">
        <v>29</v>
      </c>
      <c r="BD29" s="354" t="str">
        <f>IF(ISBLANK(申請年月日_月),"",申請年月日_月)</f>
        <v/>
      </c>
      <c r="BE29" s="354"/>
      <c r="BF29" s="353" t="s">
        <v>28</v>
      </c>
      <c r="BG29" s="354" t="str">
        <f>IF(ISBLANK(申請年月日_日),"",申請年月日_日)</f>
        <v/>
      </c>
      <c r="BH29" s="354"/>
      <c r="BI29" s="353" t="s">
        <v>27</v>
      </c>
    </row>
    <row r="30" spans="1:66" s="19" customFormat="1" ht="15" customHeight="1" thickTop="1" x14ac:dyDescent="0.2">
      <c r="A30" s="1"/>
      <c r="B30" s="364" t="str">
        <f>LEFT(預金種別,1)</f>
        <v/>
      </c>
      <c r="C30" s="365"/>
      <c r="D30" s="366"/>
      <c r="E30" s="370" t="s">
        <v>49</v>
      </c>
      <c r="F30" s="371"/>
      <c r="G30" s="371"/>
      <c r="H30" s="371"/>
      <c r="I30" s="371"/>
      <c r="J30" s="371"/>
      <c r="K30" s="371"/>
      <c r="L30" s="371"/>
      <c r="M30" s="371"/>
      <c r="N30" s="371"/>
      <c r="O30" s="371"/>
      <c r="P30" s="371"/>
      <c r="Q30" s="371"/>
      <c r="R30" s="371"/>
      <c r="S30" s="371"/>
      <c r="T30" s="371"/>
      <c r="U30" s="371"/>
      <c r="V30" s="371"/>
      <c r="W30" s="371"/>
      <c r="X30" s="371"/>
      <c r="Y30" s="371"/>
      <c r="Z30" s="371"/>
      <c r="AA30" s="371"/>
      <c r="AB30" s="371"/>
      <c r="AC30" s="371"/>
      <c r="AD30" s="371"/>
      <c r="AE30" s="371"/>
      <c r="AF30" s="374" t="str">
        <f>IF(ISBLANK(口座番号),"",MID(REPT("0",IF(7-LEN(口座番号)&gt;0,7-LEN(口座番号),0))&amp;ASC(口座番号),1,1))</f>
        <v/>
      </c>
      <c r="AG30" s="245" t="str">
        <f>IF(ISBLANK(口座番号),"",MID(REPT("0",IF(7-LEN(口座番号)&gt;0,7-LEN(口座番号),0))&amp;ASC(口座番号),2,1))</f>
        <v/>
      </c>
      <c r="AH30" s="245" t="str">
        <f>IF(ISBLANK(口座番号),"",MID(REPT("0",IF(7-LEN(口座番号)&gt;0,7-LEN(口座番号),0))&amp;ASC(口座番号),3,1))</f>
        <v/>
      </c>
      <c r="AI30" s="245" t="str">
        <f>IF(ISBLANK(口座番号),"",MID(REPT("0",IF(7-LEN(口座番号)&gt;0,7-LEN(口座番号),0))&amp;ASC(口座番号),4,1))</f>
        <v/>
      </c>
      <c r="AJ30" s="245" t="str">
        <f>IF(ISBLANK(口座番号),"",MID(REPT("0",IF(7-LEN(口座番号)&gt;0,7-LEN(口座番号),0))&amp;ASC(口座番号),5,1))</f>
        <v/>
      </c>
      <c r="AK30" s="245" t="str">
        <f>IF(ISBLANK(口座番号),"",MID(REPT("0",IF(7-LEN(口座番号)&gt;0,7-LEN(口座番号),0))&amp;ASC(口座番号),6,1))</f>
        <v/>
      </c>
      <c r="AL30" s="259" t="str">
        <f>IF(ISBLANK(口座番号),"",MID(REPT("0",IF(7-LEN(口座番号)&gt;0,7-LEN(口座番号),0))&amp;ASC(口座番号),7,1))</f>
        <v/>
      </c>
      <c r="AM30" s="115"/>
      <c r="AN30" s="115"/>
      <c r="AO30" s="115"/>
      <c r="AP30" s="25"/>
      <c r="AQ30" s="113"/>
      <c r="AY30" s="353"/>
      <c r="AZ30" s="353"/>
      <c r="BA30" s="354"/>
      <c r="BB30" s="354"/>
      <c r="BC30" s="353"/>
      <c r="BD30" s="354"/>
      <c r="BE30" s="354"/>
      <c r="BF30" s="353"/>
      <c r="BG30" s="354"/>
      <c r="BH30" s="354"/>
      <c r="BI30" s="353"/>
    </row>
    <row r="31" spans="1:66" s="114" customFormat="1" ht="15" customHeight="1" thickBot="1" x14ac:dyDescent="0.25">
      <c r="A31" s="115"/>
      <c r="B31" s="367"/>
      <c r="C31" s="368"/>
      <c r="D31" s="369"/>
      <c r="E31" s="372"/>
      <c r="F31" s="373"/>
      <c r="G31" s="373"/>
      <c r="H31" s="373"/>
      <c r="I31" s="373"/>
      <c r="J31" s="373"/>
      <c r="K31" s="373"/>
      <c r="L31" s="373"/>
      <c r="M31" s="373"/>
      <c r="N31" s="373"/>
      <c r="O31" s="373"/>
      <c r="P31" s="373"/>
      <c r="Q31" s="373"/>
      <c r="R31" s="373"/>
      <c r="S31" s="373"/>
      <c r="T31" s="373"/>
      <c r="U31" s="373"/>
      <c r="V31" s="373"/>
      <c r="W31" s="373"/>
      <c r="X31" s="373"/>
      <c r="Y31" s="373"/>
      <c r="Z31" s="373"/>
      <c r="AA31" s="373"/>
      <c r="AB31" s="373"/>
      <c r="AC31" s="373"/>
      <c r="AD31" s="373"/>
      <c r="AE31" s="373"/>
      <c r="AF31" s="375"/>
      <c r="AG31" s="255"/>
      <c r="AH31" s="255"/>
      <c r="AI31" s="255"/>
      <c r="AJ31" s="255"/>
      <c r="AK31" s="255"/>
      <c r="AL31" s="376"/>
      <c r="AM31" s="115"/>
      <c r="AN31" s="115"/>
      <c r="AO31" s="115"/>
      <c r="AP31" s="116"/>
      <c r="AQ31" s="115"/>
      <c r="AR31" s="335" t="s">
        <v>121</v>
      </c>
      <c r="AS31" s="335"/>
      <c r="AT31" s="335"/>
      <c r="AU31" s="17"/>
      <c r="AV31" s="394" t="str">
        <f>IF(ISBLANK(申請者_住所),"",申請者_住所)</f>
        <v/>
      </c>
      <c r="AW31" s="394"/>
      <c r="AX31" s="394"/>
      <c r="AY31" s="394"/>
      <c r="AZ31" s="394"/>
      <c r="BA31" s="394"/>
      <c r="BB31" s="394"/>
      <c r="BC31" s="394"/>
      <c r="BD31" s="394"/>
      <c r="BE31" s="394"/>
      <c r="BF31" s="394"/>
      <c r="BG31" s="394"/>
      <c r="BH31" s="394"/>
      <c r="BI31" s="394"/>
      <c r="BJ31" s="394"/>
      <c r="BK31" s="394"/>
      <c r="BL31" s="394"/>
      <c r="BM31" s="394"/>
      <c r="BN31" s="394"/>
    </row>
    <row r="32" spans="1:66" s="19" customFormat="1" ht="15" customHeight="1" thickTop="1" x14ac:dyDescent="0.2">
      <c r="A32" s="36"/>
      <c r="B32" s="282" t="s">
        <v>43</v>
      </c>
      <c r="C32" s="283"/>
      <c r="D32" s="283"/>
      <c r="E32" s="283"/>
      <c r="F32" s="283"/>
      <c r="G32" s="283"/>
      <c r="H32" s="283"/>
      <c r="I32" s="283"/>
      <c r="J32" s="283"/>
      <c r="K32" s="283"/>
      <c r="L32" s="283"/>
      <c r="M32" s="283"/>
      <c r="N32" s="283"/>
      <c r="O32" s="283"/>
      <c r="P32" s="283"/>
      <c r="Q32" s="283"/>
      <c r="R32" s="283"/>
      <c r="S32" s="283"/>
      <c r="T32" s="283"/>
      <c r="U32" s="283"/>
      <c r="V32" s="283"/>
      <c r="W32" s="283"/>
      <c r="X32" s="283"/>
      <c r="Y32" s="283"/>
      <c r="Z32" s="283"/>
      <c r="AA32" s="283"/>
      <c r="AB32" s="283"/>
      <c r="AC32" s="283"/>
      <c r="AD32" s="283"/>
      <c r="AE32" s="283"/>
      <c r="AF32" s="283"/>
      <c r="AG32" s="283"/>
      <c r="AH32" s="283"/>
      <c r="AI32" s="283"/>
      <c r="AJ32" s="283"/>
      <c r="AK32" s="283"/>
      <c r="AL32" s="283"/>
      <c r="AM32" s="257"/>
      <c r="AN32" s="257"/>
      <c r="AO32" s="265"/>
      <c r="AP32" s="35"/>
      <c r="AQ32" s="113"/>
      <c r="AR32" s="335"/>
      <c r="AS32" s="335"/>
      <c r="AT32" s="335"/>
      <c r="AU32" s="17"/>
      <c r="AV32" s="394"/>
      <c r="AW32" s="394"/>
      <c r="AX32" s="394"/>
      <c r="AY32" s="394"/>
      <c r="AZ32" s="394"/>
      <c r="BA32" s="394"/>
      <c r="BB32" s="394"/>
      <c r="BC32" s="394"/>
      <c r="BD32" s="394"/>
      <c r="BE32" s="394"/>
      <c r="BF32" s="394"/>
      <c r="BG32" s="394"/>
      <c r="BH32" s="394"/>
      <c r="BI32" s="394"/>
      <c r="BJ32" s="394"/>
      <c r="BK32" s="394"/>
      <c r="BL32" s="394"/>
      <c r="BM32" s="394"/>
      <c r="BN32" s="394"/>
    </row>
    <row r="33" spans="1:72" s="19" customFormat="1" ht="15" customHeight="1" x14ac:dyDescent="0.2">
      <c r="A33" s="36"/>
      <c r="B33" s="261" t="str">
        <f>MID(ASC(PHONETIC(口座名義人カナ)),1,1)</f>
        <v/>
      </c>
      <c r="C33" s="245" t="str">
        <f>MID(ASC(PHONETIC(口座名義人カナ)),2,1)</f>
        <v/>
      </c>
      <c r="D33" s="245" t="str">
        <f>MID(ASC(PHONETIC(口座名義人カナ)),3,1)</f>
        <v/>
      </c>
      <c r="E33" s="245" t="str">
        <f>MID(ASC(PHONETIC(口座名義人カナ)),4,1)</f>
        <v/>
      </c>
      <c r="F33" s="245" t="str">
        <f>MID(ASC(PHONETIC(口座名義人カナ)),5,1)</f>
        <v/>
      </c>
      <c r="G33" s="245" t="str">
        <f>MID(ASC(PHONETIC(口座名義人カナ)),6,1)</f>
        <v/>
      </c>
      <c r="H33" s="245" t="str">
        <f>MID(ASC(PHONETIC(口座名義人カナ)),7,1)</f>
        <v/>
      </c>
      <c r="I33" s="245" t="str">
        <f>MID(ASC(PHONETIC(口座名義人カナ)),8,1)</f>
        <v/>
      </c>
      <c r="J33" s="245" t="str">
        <f>MID(ASC(PHONETIC(口座名義人カナ)),9,1)</f>
        <v/>
      </c>
      <c r="K33" s="245" t="str">
        <f>MID(ASC(PHONETIC(口座名義人カナ)),10,1)</f>
        <v/>
      </c>
      <c r="L33" s="245" t="str">
        <f>MID(ASC(PHONETIC(口座名義人カナ)),11,1)</f>
        <v/>
      </c>
      <c r="M33" s="245" t="str">
        <f>MID(ASC(PHONETIC(口座名義人カナ)),12,1)</f>
        <v/>
      </c>
      <c r="N33" s="245" t="str">
        <f>MID(ASC(PHONETIC(口座名義人カナ)),13,1)</f>
        <v/>
      </c>
      <c r="O33" s="245" t="str">
        <f>MID(ASC(PHONETIC(口座名義人カナ)),14,1)</f>
        <v/>
      </c>
      <c r="P33" s="245" t="str">
        <f>MID(ASC(PHONETIC(口座名義人カナ)),15,1)</f>
        <v/>
      </c>
      <c r="Q33" s="245" t="str">
        <f>MID(ASC(PHONETIC(口座名義人カナ)),16,1)</f>
        <v/>
      </c>
      <c r="R33" s="245" t="str">
        <f>MID(ASC(PHONETIC(口座名義人カナ)),17,1)</f>
        <v/>
      </c>
      <c r="S33" s="245" t="str">
        <f>MID(ASC(PHONETIC(口座名義人カナ)),18,1)</f>
        <v/>
      </c>
      <c r="T33" s="245" t="str">
        <f>MID(ASC(PHONETIC(口座名義人カナ)),19,1)</f>
        <v/>
      </c>
      <c r="U33" s="245" t="str">
        <f>MID(ASC(PHONETIC(口座名義人カナ)),20,1)</f>
        <v/>
      </c>
      <c r="V33" s="245" t="str">
        <f>MID(ASC(PHONETIC(口座名義人カナ)),21,1)</f>
        <v/>
      </c>
      <c r="W33" s="245" t="str">
        <f>MID(ASC(PHONETIC(口座名義人カナ)),22,1)</f>
        <v/>
      </c>
      <c r="X33" s="245" t="str">
        <f>MID(ASC(PHONETIC(口座名義人カナ)),23,1)</f>
        <v/>
      </c>
      <c r="Y33" s="245" t="str">
        <f>MID(ASC(PHONETIC(口座名義人カナ)),24,1)</f>
        <v/>
      </c>
      <c r="Z33" s="245" t="str">
        <f>MID(ASC(PHONETIC(口座名義人カナ)),25,1)</f>
        <v/>
      </c>
      <c r="AA33" s="245" t="str">
        <f>MID(ASC(PHONETIC(口座名義人カナ)),26,1)</f>
        <v/>
      </c>
      <c r="AB33" s="245" t="str">
        <f>MID(ASC(PHONETIC(口座名義人カナ)),27,1)</f>
        <v/>
      </c>
      <c r="AC33" s="245" t="str">
        <f>MID(ASC(PHONETIC(口座名義人カナ)),28,1)</f>
        <v/>
      </c>
      <c r="AD33" s="245" t="str">
        <f>MID(ASC(PHONETIC(口座名義人カナ)),29,1)</f>
        <v/>
      </c>
      <c r="AE33" s="245" t="str">
        <f>MID(ASC(PHONETIC(口座名義人カナ)),30,1)</f>
        <v/>
      </c>
      <c r="AF33" s="245" t="str">
        <f>MID(ASC(PHONETIC(口座名義人カナ)),31,1)</f>
        <v/>
      </c>
      <c r="AG33" s="245" t="str">
        <f>MID(ASC(PHONETIC(口座名義人カナ)),32,1)</f>
        <v/>
      </c>
      <c r="AH33" s="245" t="str">
        <f>MID(ASC(PHONETIC(口座名義人カナ)),33,1)</f>
        <v/>
      </c>
      <c r="AI33" s="245" t="str">
        <f>MID(ASC(PHONETIC(口座名義人カナ)),34,1)</f>
        <v/>
      </c>
      <c r="AJ33" s="245" t="str">
        <f>MID(ASC(PHONETIC(口座名義人カナ)),35,1)</f>
        <v/>
      </c>
      <c r="AK33" s="245" t="str">
        <f>MID(ASC(PHONETIC(口座名義人カナ)),36,1)</f>
        <v/>
      </c>
      <c r="AL33" s="245" t="str">
        <f>MID(ASC(PHONETIC(口座名義人カナ)),37,1)</f>
        <v/>
      </c>
      <c r="AM33" s="245" t="str">
        <f>MID(ASC(PHONETIC(口座名義人カナ)),38,1)</f>
        <v/>
      </c>
      <c r="AN33" s="245" t="str">
        <f>MID(ASC(PHONETIC(口座名義人カナ)),39,1)</f>
        <v/>
      </c>
      <c r="AO33" s="259" t="str">
        <f>MID(ASC(PHONETIC(口座名義人カナ)),40,1)</f>
        <v/>
      </c>
      <c r="AP33" s="350"/>
      <c r="AQ33" s="20"/>
      <c r="AR33" s="335" t="s">
        <v>31</v>
      </c>
      <c r="AS33" s="335"/>
      <c r="AT33" s="335"/>
      <c r="AU33" s="17"/>
      <c r="AV33" s="394" t="str">
        <f>IF(ISBLANK(申請者_氏名),"",申請者_氏名)</f>
        <v/>
      </c>
      <c r="AW33" s="394"/>
      <c r="AX33" s="394"/>
      <c r="AY33" s="394"/>
      <c r="AZ33" s="394"/>
      <c r="BA33" s="394"/>
      <c r="BB33" s="394"/>
      <c r="BC33" s="394"/>
      <c r="BD33" s="394"/>
      <c r="BE33" s="394"/>
      <c r="BF33" s="394"/>
      <c r="BG33" s="394"/>
      <c r="BH33" s="394"/>
      <c r="BI33" s="394"/>
      <c r="BJ33" s="394"/>
      <c r="BK33" s="394"/>
      <c r="BL33" s="394"/>
      <c r="BM33" s="394"/>
      <c r="BN33" s="394"/>
    </row>
    <row r="34" spans="1:72" s="19" customFormat="1" ht="15" customHeight="1" thickBot="1" x14ac:dyDescent="0.25">
      <c r="A34" s="36"/>
      <c r="B34" s="262"/>
      <c r="C34" s="255"/>
      <c r="D34" s="255"/>
      <c r="E34" s="255"/>
      <c r="F34" s="255"/>
      <c r="G34" s="255"/>
      <c r="H34" s="255"/>
      <c r="I34" s="255"/>
      <c r="J34" s="255"/>
      <c r="K34" s="255"/>
      <c r="L34" s="255"/>
      <c r="M34" s="255"/>
      <c r="N34" s="255"/>
      <c r="O34" s="255"/>
      <c r="P34" s="255"/>
      <c r="Q34" s="255"/>
      <c r="R34" s="255"/>
      <c r="S34" s="255"/>
      <c r="T34" s="255"/>
      <c r="U34" s="255"/>
      <c r="V34" s="255"/>
      <c r="W34" s="255"/>
      <c r="X34" s="255"/>
      <c r="Y34" s="255"/>
      <c r="Z34" s="255"/>
      <c r="AA34" s="255"/>
      <c r="AB34" s="255"/>
      <c r="AC34" s="255"/>
      <c r="AD34" s="255"/>
      <c r="AE34" s="255"/>
      <c r="AF34" s="246"/>
      <c r="AG34" s="246"/>
      <c r="AH34" s="246"/>
      <c r="AI34" s="246"/>
      <c r="AJ34" s="246"/>
      <c r="AK34" s="246"/>
      <c r="AL34" s="246"/>
      <c r="AM34" s="246"/>
      <c r="AN34" s="246"/>
      <c r="AO34" s="260"/>
      <c r="AP34" s="350"/>
      <c r="AQ34" s="20"/>
      <c r="AR34" s="335"/>
      <c r="AS34" s="335"/>
      <c r="AT34" s="335"/>
      <c r="AU34" s="17"/>
      <c r="AV34" s="394"/>
      <c r="AW34" s="394"/>
      <c r="AX34" s="394"/>
      <c r="AY34" s="394"/>
      <c r="AZ34" s="394"/>
      <c r="BA34" s="394"/>
      <c r="BB34" s="394"/>
      <c r="BC34" s="394"/>
      <c r="BD34" s="394"/>
      <c r="BE34" s="394"/>
      <c r="BF34" s="394"/>
      <c r="BG34" s="394"/>
      <c r="BH34" s="394"/>
      <c r="BI34" s="394"/>
      <c r="BJ34" s="394"/>
      <c r="BK34" s="394"/>
      <c r="BL34" s="394"/>
      <c r="BM34" s="394"/>
      <c r="BN34" s="394"/>
    </row>
    <row r="35" spans="1:72" s="19" customFormat="1" ht="15" customHeight="1" thickTop="1" x14ac:dyDescent="0.2">
      <c r="A35" s="1"/>
      <c r="B35" s="351" t="s">
        <v>32</v>
      </c>
      <c r="C35" s="352"/>
      <c r="D35" s="352"/>
      <c r="E35" s="352"/>
      <c r="F35" s="352"/>
      <c r="G35" s="352"/>
      <c r="H35" s="352"/>
      <c r="I35" s="352"/>
      <c r="J35" s="352"/>
      <c r="K35" s="352"/>
      <c r="L35" s="352"/>
      <c r="M35" s="352"/>
      <c r="N35" s="352"/>
      <c r="O35" s="352"/>
      <c r="P35" s="352"/>
      <c r="Q35" s="352"/>
      <c r="R35" s="352"/>
      <c r="S35" s="352"/>
      <c r="T35" s="352"/>
      <c r="U35" s="352"/>
      <c r="V35" s="352"/>
      <c r="W35" s="352"/>
      <c r="X35" s="352"/>
      <c r="Y35" s="352"/>
      <c r="Z35" s="352"/>
      <c r="AA35" s="352"/>
      <c r="AB35" s="352"/>
      <c r="AC35" s="352"/>
      <c r="AD35" s="352"/>
      <c r="AE35" s="352"/>
      <c r="AF35" s="256" t="s">
        <v>16</v>
      </c>
      <c r="AG35" s="257"/>
      <c r="AH35" s="257"/>
      <c r="AI35" s="257"/>
      <c r="AJ35" s="257"/>
      <c r="AK35" s="257"/>
      <c r="AL35" s="258"/>
      <c r="AM35" s="7"/>
      <c r="AN35" s="7"/>
      <c r="AO35" s="7"/>
      <c r="AP35" s="25"/>
      <c r="AQ35" s="113"/>
      <c r="AR35" s="298" t="s">
        <v>125</v>
      </c>
      <c r="AS35" s="298"/>
      <c r="AT35" s="298"/>
      <c r="AU35" s="2"/>
      <c r="AV35" s="395" t="str">
        <f>IF(ISBLANK(申請者_電話番号),"",申請者_電話番号)</f>
        <v/>
      </c>
      <c r="AW35" s="395"/>
      <c r="AX35" s="395"/>
      <c r="AY35" s="395"/>
      <c r="AZ35" s="395"/>
      <c r="BA35" s="395"/>
      <c r="BB35" s="395"/>
      <c r="BC35" s="395"/>
      <c r="BD35" s="395"/>
      <c r="BE35" s="395"/>
      <c r="BF35" s="395"/>
      <c r="BG35" s="395"/>
      <c r="BH35" s="395"/>
      <c r="BI35" s="395"/>
      <c r="BJ35" s="395"/>
      <c r="BK35" s="395"/>
      <c r="BL35" s="395"/>
      <c r="BM35" s="395"/>
      <c r="BN35" s="395"/>
    </row>
    <row r="36" spans="1:72" s="19" customFormat="1" ht="15" customHeight="1" x14ac:dyDescent="0.2">
      <c r="A36" s="1"/>
      <c r="B36" s="336" t="str">
        <f>IF(ISBLANK(金融機関名_前払金),"",金融機関名_前払金)</f>
        <v/>
      </c>
      <c r="C36" s="337"/>
      <c r="D36" s="337"/>
      <c r="E36" s="337"/>
      <c r="F36" s="337"/>
      <c r="G36" s="337"/>
      <c r="H36" s="337"/>
      <c r="I36" s="337"/>
      <c r="J36" s="337"/>
      <c r="K36" s="337"/>
      <c r="L36" s="337"/>
      <c r="M36" s="337"/>
      <c r="N36" s="337"/>
      <c r="O36" s="337"/>
      <c r="P36" s="337"/>
      <c r="Q36" s="337" t="str">
        <f>IF(ISBLANK(店舗名_前払金),"",店舗名_前払金)</f>
        <v/>
      </c>
      <c r="R36" s="337"/>
      <c r="S36" s="337"/>
      <c r="T36" s="337"/>
      <c r="U36" s="337"/>
      <c r="V36" s="337"/>
      <c r="W36" s="337"/>
      <c r="X36" s="337"/>
      <c r="Y36" s="337"/>
      <c r="Z36" s="337"/>
      <c r="AA36" s="337"/>
      <c r="AB36" s="337"/>
      <c r="AC36" s="337"/>
      <c r="AD36" s="337"/>
      <c r="AE36" s="340"/>
      <c r="AF36" s="342" t="str">
        <f>MID(ASC(金融機関コード_前払金),1,1)</f>
        <v/>
      </c>
      <c r="AG36" s="344" t="str">
        <f>MID(ASC(金融機関コード_前払金),2,1)</f>
        <v/>
      </c>
      <c r="AH36" s="344" t="str">
        <f>MID(ASC(金融機関コード_前払金),3,1)</f>
        <v/>
      </c>
      <c r="AI36" s="346" t="str">
        <f>MID(ASC(金融機関コード_前払金),4,1)</f>
        <v/>
      </c>
      <c r="AJ36" s="348" t="str">
        <f>MID(ASC(金融機関コード_前払金),5,1)</f>
        <v/>
      </c>
      <c r="AK36" s="344" t="str">
        <f>MID(ASC(金融機関コード_前払金),6,1)</f>
        <v/>
      </c>
      <c r="AL36" s="346" t="str">
        <f>MID(ASC(金融機関コード_前払金),7,1)</f>
        <v/>
      </c>
      <c r="AM36" s="1"/>
      <c r="AN36" s="1"/>
      <c r="AO36" s="1"/>
      <c r="AP36" s="1"/>
      <c r="AQ36" s="113"/>
      <c r="AR36" s="298"/>
      <c r="AS36" s="298"/>
      <c r="AT36" s="298"/>
      <c r="AV36" s="395"/>
      <c r="AW36" s="395"/>
      <c r="AX36" s="395"/>
      <c r="AY36" s="395"/>
      <c r="AZ36" s="395"/>
      <c r="BA36" s="395"/>
      <c r="BB36" s="395"/>
      <c r="BC36" s="395"/>
      <c r="BD36" s="395"/>
      <c r="BE36" s="395"/>
      <c r="BF36" s="395"/>
      <c r="BG36" s="395"/>
      <c r="BH36" s="395"/>
      <c r="BI36" s="395"/>
      <c r="BJ36" s="395"/>
      <c r="BK36" s="395"/>
      <c r="BL36" s="395"/>
      <c r="BM36" s="395"/>
      <c r="BN36" s="395"/>
    </row>
    <row r="37" spans="1:72" s="114" customFormat="1" ht="15" customHeight="1" thickBot="1" x14ac:dyDescent="0.25">
      <c r="A37" s="115"/>
      <c r="B37" s="338"/>
      <c r="C37" s="339"/>
      <c r="D37" s="339"/>
      <c r="E37" s="339"/>
      <c r="F37" s="339"/>
      <c r="G37" s="339"/>
      <c r="H37" s="339"/>
      <c r="I37" s="339"/>
      <c r="J37" s="339"/>
      <c r="K37" s="339"/>
      <c r="L37" s="339"/>
      <c r="M37" s="339"/>
      <c r="N37" s="339"/>
      <c r="O37" s="339"/>
      <c r="P37" s="339"/>
      <c r="Q37" s="339"/>
      <c r="R37" s="339"/>
      <c r="S37" s="339"/>
      <c r="T37" s="339"/>
      <c r="U37" s="339"/>
      <c r="V37" s="339"/>
      <c r="W37" s="339"/>
      <c r="X37" s="339"/>
      <c r="Y37" s="339"/>
      <c r="Z37" s="339"/>
      <c r="AA37" s="339"/>
      <c r="AB37" s="339"/>
      <c r="AC37" s="339"/>
      <c r="AD37" s="339"/>
      <c r="AE37" s="341"/>
      <c r="AF37" s="343"/>
      <c r="AG37" s="345"/>
      <c r="AH37" s="345"/>
      <c r="AI37" s="347"/>
      <c r="AJ37" s="349"/>
      <c r="AK37" s="345"/>
      <c r="AL37" s="347"/>
      <c r="AM37" s="115"/>
      <c r="AN37" s="115"/>
      <c r="AO37" s="115"/>
      <c r="AP37" s="115"/>
      <c r="AQ37" s="115"/>
    </row>
    <row r="38" spans="1:72" s="19" customFormat="1" ht="15" customHeight="1" thickTop="1" thickBot="1" x14ac:dyDescent="0.25">
      <c r="A38" s="1"/>
      <c r="B38" s="292" t="s">
        <v>20</v>
      </c>
      <c r="C38" s="293"/>
      <c r="D38" s="293"/>
      <c r="E38" s="294"/>
      <c r="F38" s="294"/>
      <c r="G38" s="294"/>
      <c r="H38" s="294"/>
      <c r="I38" s="294"/>
      <c r="J38" s="294"/>
      <c r="K38" s="294"/>
      <c r="L38" s="294"/>
      <c r="M38" s="294"/>
      <c r="N38" s="294"/>
      <c r="O38" s="294"/>
      <c r="P38" s="294"/>
      <c r="Q38" s="294"/>
      <c r="R38" s="294"/>
      <c r="S38" s="294"/>
      <c r="T38" s="294"/>
      <c r="U38" s="294"/>
      <c r="V38" s="294"/>
      <c r="W38" s="294"/>
      <c r="X38" s="294"/>
      <c r="Y38" s="294"/>
      <c r="Z38" s="294"/>
      <c r="AA38" s="294"/>
      <c r="AB38" s="294"/>
      <c r="AC38" s="294"/>
      <c r="AD38" s="294"/>
      <c r="AE38" s="295"/>
      <c r="AF38" s="377" t="s">
        <v>45</v>
      </c>
      <c r="AG38" s="378"/>
      <c r="AH38" s="378"/>
      <c r="AI38" s="378"/>
      <c r="AJ38" s="378"/>
      <c r="AK38" s="378"/>
      <c r="AL38" s="379"/>
      <c r="AM38" s="8"/>
      <c r="AN38" s="1"/>
      <c r="AO38" s="1"/>
      <c r="AP38" s="1"/>
      <c r="AS38" s="393" t="s">
        <v>122</v>
      </c>
      <c r="AT38" s="393"/>
      <c r="AU38" s="393"/>
      <c r="AV38" s="393"/>
      <c r="AW38" s="393"/>
      <c r="AX38" s="393"/>
      <c r="AY38" s="393"/>
      <c r="AZ38" s="393"/>
      <c r="BA38" s="393"/>
      <c r="BB38" s="393"/>
      <c r="BC38" s="393"/>
      <c r="BD38" s="393"/>
      <c r="BE38" s="393"/>
      <c r="BF38" s="393"/>
      <c r="BG38" s="393"/>
      <c r="BH38" s="393"/>
      <c r="BI38" s="393"/>
      <c r="BJ38" s="393"/>
      <c r="BK38" s="393"/>
      <c r="BL38" s="393"/>
    </row>
    <row r="39" spans="1:72" s="19" customFormat="1" ht="15" customHeight="1" thickTop="1" x14ac:dyDescent="0.2">
      <c r="A39" s="1"/>
      <c r="B39" s="364" t="str">
        <f>LEFT(預金種別_前払金,1)</f>
        <v/>
      </c>
      <c r="C39" s="365"/>
      <c r="D39" s="366"/>
      <c r="E39" s="380" t="s">
        <v>49</v>
      </c>
      <c r="F39" s="380"/>
      <c r="G39" s="380"/>
      <c r="H39" s="380"/>
      <c r="I39" s="380"/>
      <c r="J39" s="380"/>
      <c r="K39" s="380"/>
      <c r="L39" s="380"/>
      <c r="M39" s="380"/>
      <c r="N39" s="380"/>
      <c r="O39" s="380"/>
      <c r="P39" s="380"/>
      <c r="Q39" s="380"/>
      <c r="R39" s="380"/>
      <c r="S39" s="380"/>
      <c r="T39" s="380"/>
      <c r="U39" s="380"/>
      <c r="V39" s="380"/>
      <c r="W39" s="380"/>
      <c r="X39" s="380"/>
      <c r="Y39" s="380"/>
      <c r="Z39" s="380"/>
      <c r="AA39" s="380"/>
      <c r="AB39" s="380"/>
      <c r="AC39" s="380"/>
      <c r="AD39" s="380"/>
      <c r="AE39" s="380"/>
      <c r="AF39" s="382" t="str">
        <f>IF(ISBLANK(口座番号_前払金),"",MID(REPT("0",IF(7-LEN(口座番号_前払金)&gt;0,7-LEN(口座番号_前払金),0))&amp;ASC(口座番号_前払金),1,1))</f>
        <v/>
      </c>
      <c r="AG39" s="245" t="str">
        <f>IF(ISBLANK(口座番号_前払金),"",MID(REPT("0",IF(7-LEN(口座番号_前払金)&gt;0,7-LEN(口座番号_前払金),0))&amp;ASC(口座番号_前払金),2,1))</f>
        <v/>
      </c>
      <c r="AH39" s="245" t="str">
        <f>IF(ISBLANK(口座番号_前払金),"",MID(REPT("0",IF(7-LEN(口座番号_前払金)&gt;0,7-LEN(口座番号_前払金),0))&amp;ASC(口座番号_前払金),3,1))</f>
        <v/>
      </c>
      <c r="AI39" s="245" t="str">
        <f>IF(ISBLANK(口座番号_前払金),"",MID(REPT("0",IF(7-LEN(口座番号_前払金)&gt;0,7-LEN(口座番号_前払金),0))&amp;ASC(口座番号_前払金),4,1))</f>
        <v/>
      </c>
      <c r="AJ39" s="245" t="str">
        <f>IF(ISBLANK(口座番号_前払金),"",MID(REPT("0",IF(7-LEN(口座番号_前払金)&gt;0,7-LEN(口座番号_前払金),0))&amp;ASC(口座番号_前払金),5,1))</f>
        <v/>
      </c>
      <c r="AK39" s="245" t="str">
        <f>IF(ISBLANK(口座番号_前払金),"",MID(REPT("0",IF(7-LEN(口座番号_前払金)&gt;0,7-LEN(口座番号_前払金),0))&amp;ASC(口座番号_前払金),6,1))</f>
        <v/>
      </c>
      <c r="AL39" s="259" t="str">
        <f>IF(ISBLANK(口座番号_前払金),"",MID(REPT("0",IF(7-LEN(口座番号_前払金)&gt;0,7-LEN(口座番号_前払金),0))&amp;ASC(口座番号_前払金),7,1))</f>
        <v/>
      </c>
      <c r="AM39" s="1"/>
      <c r="AN39" s="1"/>
      <c r="AO39" s="1"/>
      <c r="AP39" s="1"/>
      <c r="AR39" s="17"/>
      <c r="AS39" s="393"/>
      <c r="AT39" s="393"/>
      <c r="AU39" s="393"/>
      <c r="AV39" s="393"/>
      <c r="AW39" s="393"/>
      <c r="AX39" s="393"/>
      <c r="AY39" s="393"/>
      <c r="AZ39" s="393"/>
      <c r="BA39" s="393"/>
      <c r="BB39" s="393"/>
      <c r="BC39" s="393"/>
      <c r="BD39" s="393"/>
      <c r="BE39" s="393"/>
      <c r="BF39" s="393"/>
      <c r="BG39" s="393"/>
      <c r="BH39" s="393"/>
      <c r="BI39" s="393"/>
      <c r="BJ39" s="393"/>
      <c r="BK39" s="393"/>
      <c r="BL39" s="393"/>
      <c r="BM39" s="17"/>
    </row>
    <row r="40" spans="1:72" s="114" customFormat="1" ht="15" customHeight="1" thickBot="1" x14ac:dyDescent="0.25">
      <c r="A40" s="115"/>
      <c r="B40" s="367"/>
      <c r="C40" s="368"/>
      <c r="D40" s="369"/>
      <c r="E40" s="381"/>
      <c r="F40" s="381"/>
      <c r="G40" s="381"/>
      <c r="H40" s="381"/>
      <c r="I40" s="381"/>
      <c r="J40" s="381"/>
      <c r="K40" s="381"/>
      <c r="L40" s="381"/>
      <c r="M40" s="381"/>
      <c r="N40" s="381"/>
      <c r="O40" s="381"/>
      <c r="P40" s="381"/>
      <c r="Q40" s="381"/>
      <c r="R40" s="381"/>
      <c r="S40" s="381"/>
      <c r="T40" s="381"/>
      <c r="U40" s="381"/>
      <c r="V40" s="381"/>
      <c r="W40" s="381"/>
      <c r="X40" s="381"/>
      <c r="Y40" s="381"/>
      <c r="Z40" s="381"/>
      <c r="AA40" s="381"/>
      <c r="AB40" s="381"/>
      <c r="AC40" s="381"/>
      <c r="AD40" s="381"/>
      <c r="AE40" s="381"/>
      <c r="AF40" s="383"/>
      <c r="AG40" s="246"/>
      <c r="AH40" s="246"/>
      <c r="AI40" s="246"/>
      <c r="AJ40" s="246"/>
      <c r="AK40" s="246"/>
      <c r="AL40" s="260"/>
      <c r="AM40" s="115"/>
      <c r="AN40" s="115"/>
      <c r="AO40" s="115"/>
      <c r="AP40" s="115"/>
      <c r="AR40" s="19"/>
      <c r="AT40" s="396" t="s">
        <v>119</v>
      </c>
      <c r="AU40" s="396"/>
      <c r="AV40" s="396"/>
      <c r="AW40" s="396"/>
      <c r="AX40" s="118"/>
      <c r="AY40" s="394" t="str">
        <f>IF(ISBLANK(法人担当者_所属氏名),"",法人担当者_所属氏名)</f>
        <v/>
      </c>
      <c r="AZ40" s="394"/>
      <c r="BA40" s="394"/>
      <c r="BB40" s="394"/>
      <c r="BC40" s="394"/>
      <c r="BD40" s="394"/>
      <c r="BE40" s="394"/>
      <c r="BF40" s="394"/>
      <c r="BG40" s="394"/>
      <c r="BH40" s="394"/>
      <c r="BI40" s="394"/>
      <c r="BJ40" s="394"/>
      <c r="BK40" s="394"/>
      <c r="BL40" s="394"/>
      <c r="BM40" s="394"/>
      <c r="BN40" s="394"/>
    </row>
    <row r="41" spans="1:72" s="19" customFormat="1" ht="15" customHeight="1" thickTop="1" x14ac:dyDescent="0.2">
      <c r="A41" s="1"/>
      <c r="B41" s="317" t="s">
        <v>21</v>
      </c>
      <c r="C41" s="283"/>
      <c r="D41" s="283"/>
      <c r="E41" s="283"/>
      <c r="F41" s="283"/>
      <c r="G41" s="283"/>
      <c r="H41" s="283"/>
      <c r="I41" s="283"/>
      <c r="J41" s="283"/>
      <c r="K41" s="283"/>
      <c r="L41" s="283"/>
      <c r="M41" s="283"/>
      <c r="N41" s="283"/>
      <c r="O41" s="283"/>
      <c r="P41" s="283"/>
      <c r="Q41" s="283"/>
      <c r="R41" s="283"/>
      <c r="S41" s="283"/>
      <c r="T41" s="283"/>
      <c r="U41" s="283"/>
      <c r="V41" s="283"/>
      <c r="W41" s="283"/>
      <c r="X41" s="283"/>
      <c r="Y41" s="283"/>
      <c r="Z41" s="283"/>
      <c r="AA41" s="318"/>
      <c r="AB41" s="317" t="s">
        <v>22</v>
      </c>
      <c r="AC41" s="283"/>
      <c r="AD41" s="283"/>
      <c r="AE41" s="283"/>
      <c r="AF41" s="283"/>
      <c r="AG41" s="283"/>
      <c r="AH41" s="283"/>
      <c r="AI41" s="283"/>
      <c r="AJ41" s="283"/>
      <c r="AK41" s="283"/>
      <c r="AL41" s="283"/>
      <c r="AM41" s="273"/>
      <c r="AN41" s="273"/>
      <c r="AO41" s="274"/>
      <c r="AR41" s="114"/>
      <c r="AS41" s="118"/>
      <c r="AT41" s="397" t="s">
        <v>124</v>
      </c>
      <c r="AU41" s="397"/>
      <c r="AV41" s="397"/>
      <c r="AW41" s="397"/>
      <c r="AX41" s="118"/>
      <c r="AY41" s="394"/>
      <c r="AZ41" s="394"/>
      <c r="BA41" s="394"/>
      <c r="BB41" s="394"/>
      <c r="BC41" s="394"/>
      <c r="BD41" s="394"/>
      <c r="BE41" s="394"/>
      <c r="BF41" s="394"/>
      <c r="BG41" s="394"/>
      <c r="BH41" s="394"/>
      <c r="BI41" s="394"/>
      <c r="BJ41" s="394"/>
      <c r="BK41" s="394"/>
      <c r="BL41" s="394"/>
      <c r="BM41" s="394"/>
      <c r="BN41" s="394"/>
    </row>
    <row r="42" spans="1:72" s="19" customFormat="1" ht="15" customHeight="1" x14ac:dyDescent="0.2">
      <c r="A42" s="1"/>
      <c r="B42" s="387" t="str">
        <f>IF(ISBLANK(関連債権者_氏名),"",関連債権者_氏名)</f>
        <v/>
      </c>
      <c r="C42" s="388"/>
      <c r="D42" s="388"/>
      <c r="E42" s="388"/>
      <c r="F42" s="388"/>
      <c r="G42" s="388"/>
      <c r="H42" s="388"/>
      <c r="I42" s="388"/>
      <c r="J42" s="388"/>
      <c r="K42" s="388"/>
      <c r="L42" s="388"/>
      <c r="M42" s="388"/>
      <c r="N42" s="388"/>
      <c r="O42" s="388"/>
      <c r="P42" s="388"/>
      <c r="Q42" s="388"/>
      <c r="R42" s="388"/>
      <c r="S42" s="388"/>
      <c r="T42" s="388"/>
      <c r="U42" s="388"/>
      <c r="V42" s="388"/>
      <c r="W42" s="388"/>
      <c r="X42" s="388"/>
      <c r="Y42" s="388"/>
      <c r="Z42" s="388"/>
      <c r="AA42" s="389"/>
      <c r="AB42" s="348" t="str">
        <f>MID(UPPER(ASC(関連債権者_債権者コード)),1,1)</f>
        <v/>
      </c>
      <c r="AC42" s="344" t="str">
        <f>MID(UPPER(ASC(関連債権者_債権者コード)),2,1)</f>
        <v/>
      </c>
      <c r="AD42" s="344" t="str">
        <f>MID(UPPER(ASC(関連債権者_債権者コード)),3,1)</f>
        <v/>
      </c>
      <c r="AE42" s="344" t="str">
        <f>MID(UPPER(ASC(関連債権者_債権者コード)),4,1)</f>
        <v/>
      </c>
      <c r="AF42" s="344" t="str">
        <f>MID(UPPER(ASC(関連債権者_債権者コード)),5,1)</f>
        <v/>
      </c>
      <c r="AG42" s="344" t="str">
        <f>MID(UPPER(ASC(関連債権者_債権者コード)),6,1)</f>
        <v/>
      </c>
      <c r="AH42" s="344" t="str">
        <f>MID(UPPER(ASC(関連債権者_債権者コード)),7,1)</f>
        <v/>
      </c>
      <c r="AI42" s="344" t="str">
        <f>MID(UPPER(ASC(関連債権者_債権者コード)),8,1)</f>
        <v/>
      </c>
      <c r="AJ42" s="344" t="str">
        <f>MID(UPPER(ASC(関連債権者_債権者コード)),9,1)</f>
        <v/>
      </c>
      <c r="AK42" s="344" t="str">
        <f>MID(UPPER(ASC(関連債権者_債権者コード)),10,1)</f>
        <v/>
      </c>
      <c r="AL42" s="346" t="str">
        <f>MID(UPPER(ASC(関連債権者_債権者コード)),11,1)</f>
        <v/>
      </c>
      <c r="AM42" s="361" t="s">
        <v>46</v>
      </c>
      <c r="AN42" s="348" t="str">
        <f>IF(ISBLANK(関連債権者_債権者コード_枝番),"",MID(REPT("0",IF(2-LEN(関連債権者_債権者コード_枝番)&gt;0,2-LEN(関連債権者_債権者コード_枝番),0))&amp;ASC(関連債権者_債権者コード_枝番),1,1))</f>
        <v/>
      </c>
      <c r="AO42" s="346" t="str">
        <f>IF(ISBLANK(関連債権者_債権者コード_枝番),"",MID(REPT("0",IF(2-LEN(関連債権者_債権者コード_枝番)&gt;0,2-LEN(関連債権者_債権者コード_枝番),0))&amp;ASC(関連債権者_債権者コード_枝番),2,1))</f>
        <v/>
      </c>
      <c r="AS42" s="335" t="s">
        <v>129</v>
      </c>
      <c r="AT42" s="335"/>
      <c r="AU42" s="335"/>
      <c r="AV42" s="335"/>
      <c r="AW42" s="335"/>
      <c r="AX42" s="17"/>
      <c r="AY42" s="394" t="str">
        <f>IF(ISBLANK(法人担当者_電話番号),"",法人担当者_電話番号)</f>
        <v/>
      </c>
      <c r="AZ42" s="394"/>
      <c r="BA42" s="394"/>
      <c r="BB42" s="394"/>
      <c r="BC42" s="394"/>
      <c r="BD42" s="394"/>
      <c r="BE42" s="394"/>
      <c r="BF42" s="394"/>
      <c r="BG42" s="394"/>
      <c r="BH42" s="394"/>
      <c r="BI42" s="394"/>
      <c r="BJ42" s="394"/>
      <c r="BK42" s="394"/>
      <c r="BL42" s="394"/>
      <c r="BM42" s="394"/>
      <c r="BN42" s="394"/>
    </row>
    <row r="43" spans="1:72" s="114" customFormat="1" ht="15" customHeight="1" x14ac:dyDescent="0.2">
      <c r="A43" s="115"/>
      <c r="B43" s="390"/>
      <c r="C43" s="391"/>
      <c r="D43" s="391"/>
      <c r="E43" s="391"/>
      <c r="F43" s="391"/>
      <c r="G43" s="391"/>
      <c r="H43" s="391"/>
      <c r="I43" s="391"/>
      <c r="J43" s="391"/>
      <c r="K43" s="391"/>
      <c r="L43" s="391"/>
      <c r="M43" s="391"/>
      <c r="N43" s="391"/>
      <c r="O43" s="391"/>
      <c r="P43" s="391"/>
      <c r="Q43" s="391"/>
      <c r="R43" s="391"/>
      <c r="S43" s="391"/>
      <c r="T43" s="391"/>
      <c r="U43" s="391"/>
      <c r="V43" s="391"/>
      <c r="W43" s="391"/>
      <c r="X43" s="391"/>
      <c r="Y43" s="391"/>
      <c r="Z43" s="391"/>
      <c r="AA43" s="392"/>
      <c r="AB43" s="363"/>
      <c r="AC43" s="359"/>
      <c r="AD43" s="359"/>
      <c r="AE43" s="359"/>
      <c r="AF43" s="359"/>
      <c r="AG43" s="359"/>
      <c r="AH43" s="359"/>
      <c r="AI43" s="359"/>
      <c r="AJ43" s="359"/>
      <c r="AK43" s="359"/>
      <c r="AL43" s="360"/>
      <c r="AM43" s="362"/>
      <c r="AN43" s="363"/>
      <c r="AO43" s="360"/>
      <c r="AQ43" s="17"/>
      <c r="AR43" s="19"/>
      <c r="AS43" s="335"/>
      <c r="AT43" s="335"/>
      <c r="AU43" s="335"/>
      <c r="AV43" s="335"/>
      <c r="AW43" s="335"/>
      <c r="AX43" s="17"/>
      <c r="AY43" s="394"/>
      <c r="AZ43" s="394"/>
      <c r="BA43" s="394"/>
      <c r="BB43" s="394"/>
      <c r="BC43" s="394"/>
      <c r="BD43" s="394"/>
      <c r="BE43" s="394"/>
      <c r="BF43" s="394"/>
      <c r="BG43" s="394"/>
      <c r="BH43" s="394"/>
      <c r="BI43" s="394"/>
      <c r="BJ43" s="394"/>
      <c r="BK43" s="394"/>
      <c r="BL43" s="394"/>
      <c r="BM43" s="394"/>
      <c r="BN43" s="394"/>
      <c r="BO43" s="19"/>
      <c r="BP43" s="19"/>
      <c r="BQ43" s="19"/>
      <c r="BR43" s="19"/>
      <c r="BS43" s="19"/>
      <c r="BT43" s="19"/>
    </row>
    <row r="44" spans="1:72" s="19" customFormat="1" ht="15" customHeight="1" x14ac:dyDescent="0.2">
      <c r="A44" s="1"/>
      <c r="B44" s="314" t="s">
        <v>23</v>
      </c>
      <c r="C44" s="315"/>
      <c r="D44" s="315"/>
      <c r="E44" s="315"/>
      <c r="F44" s="315"/>
      <c r="G44" s="315"/>
      <c r="H44" s="387" t="str">
        <f>IF(ISBLANK(備考),"",備考)</f>
        <v/>
      </c>
      <c r="I44" s="388"/>
      <c r="J44" s="388"/>
      <c r="K44" s="388"/>
      <c r="L44" s="388"/>
      <c r="M44" s="388"/>
      <c r="N44" s="388"/>
      <c r="O44" s="388"/>
      <c r="P44" s="388"/>
      <c r="Q44" s="388"/>
      <c r="R44" s="388"/>
      <c r="S44" s="388"/>
      <c r="T44" s="388"/>
      <c r="U44" s="388"/>
      <c r="V44" s="388"/>
      <c r="W44" s="388"/>
      <c r="X44" s="388"/>
      <c r="Y44" s="388"/>
      <c r="Z44" s="388"/>
      <c r="AA44" s="388"/>
      <c r="AB44" s="388"/>
      <c r="AC44" s="388"/>
      <c r="AD44" s="388"/>
      <c r="AE44" s="388"/>
      <c r="AF44" s="388"/>
      <c r="AG44" s="388"/>
      <c r="AH44" s="388"/>
      <c r="AI44" s="388"/>
      <c r="AJ44" s="388"/>
      <c r="AK44" s="388"/>
      <c r="AL44" s="388"/>
      <c r="AM44" s="388"/>
      <c r="AN44" s="388"/>
      <c r="AO44" s="389"/>
      <c r="AQ44" s="17"/>
      <c r="AR44" s="17"/>
      <c r="AS44" s="17"/>
      <c r="AT44" s="335" t="s">
        <v>120</v>
      </c>
      <c r="AU44" s="335"/>
      <c r="AV44" s="335"/>
      <c r="AW44" s="335"/>
      <c r="AX44" s="17"/>
      <c r="AY44" s="394" t="str">
        <f>IF(ISBLANK(法人担当者_Email),"",法人担当者_Email)</f>
        <v/>
      </c>
      <c r="AZ44" s="394"/>
      <c r="BA44" s="394"/>
      <c r="BB44" s="394"/>
      <c r="BC44" s="394"/>
      <c r="BD44" s="394"/>
      <c r="BE44" s="394"/>
      <c r="BF44" s="394"/>
      <c r="BG44" s="394"/>
      <c r="BH44" s="394"/>
      <c r="BI44" s="394"/>
      <c r="BJ44" s="394"/>
      <c r="BK44" s="394"/>
      <c r="BL44" s="394"/>
      <c r="BM44" s="394"/>
      <c r="BN44" s="394"/>
      <c r="BO44" s="17"/>
      <c r="BP44" s="17"/>
      <c r="BQ44" s="17"/>
      <c r="BR44" s="17"/>
      <c r="BS44" s="17"/>
      <c r="BT44" s="17"/>
    </row>
    <row r="45" spans="1:72" s="114" customFormat="1" ht="15" customHeight="1" x14ac:dyDescent="0.2">
      <c r="A45" s="115"/>
      <c r="B45" s="317"/>
      <c r="C45" s="283"/>
      <c r="D45" s="283"/>
      <c r="E45" s="283"/>
      <c r="F45" s="283"/>
      <c r="G45" s="283"/>
      <c r="H45" s="390"/>
      <c r="I45" s="391"/>
      <c r="J45" s="391"/>
      <c r="K45" s="391"/>
      <c r="L45" s="391"/>
      <c r="M45" s="391"/>
      <c r="N45" s="391"/>
      <c r="O45" s="391"/>
      <c r="P45" s="391"/>
      <c r="Q45" s="391"/>
      <c r="R45" s="391"/>
      <c r="S45" s="391"/>
      <c r="T45" s="391"/>
      <c r="U45" s="391"/>
      <c r="V45" s="391"/>
      <c r="W45" s="391"/>
      <c r="X45" s="391"/>
      <c r="Y45" s="391"/>
      <c r="Z45" s="391"/>
      <c r="AA45" s="391"/>
      <c r="AB45" s="391"/>
      <c r="AC45" s="391"/>
      <c r="AD45" s="391"/>
      <c r="AE45" s="391"/>
      <c r="AF45" s="391"/>
      <c r="AG45" s="391"/>
      <c r="AH45" s="391"/>
      <c r="AI45" s="391"/>
      <c r="AJ45" s="391"/>
      <c r="AK45" s="391"/>
      <c r="AL45" s="391"/>
      <c r="AM45" s="391"/>
      <c r="AN45" s="391"/>
      <c r="AO45" s="392"/>
      <c r="AQ45" s="17"/>
      <c r="AR45" s="17"/>
      <c r="AS45" s="17"/>
      <c r="AT45" s="335"/>
      <c r="AU45" s="335"/>
      <c r="AV45" s="335"/>
      <c r="AW45" s="335"/>
      <c r="AX45" s="17"/>
      <c r="AY45" s="394"/>
      <c r="AZ45" s="394"/>
      <c r="BA45" s="394"/>
      <c r="BB45" s="394"/>
      <c r="BC45" s="394"/>
      <c r="BD45" s="394"/>
      <c r="BE45" s="394"/>
      <c r="BF45" s="394"/>
      <c r="BG45" s="394"/>
      <c r="BH45" s="394"/>
      <c r="BI45" s="394"/>
      <c r="BJ45" s="394"/>
      <c r="BK45" s="394"/>
      <c r="BL45" s="394"/>
      <c r="BM45" s="394"/>
      <c r="BN45" s="394"/>
      <c r="BO45" s="17"/>
      <c r="BP45" s="17"/>
      <c r="BQ45" s="17"/>
      <c r="BR45" s="17"/>
      <c r="BS45" s="17"/>
      <c r="BT45" s="17"/>
    </row>
    <row r="46" spans="1:72" ht="13.5" customHeight="1" x14ac:dyDescent="0.2">
      <c r="AW46" s="114"/>
      <c r="AX46" s="114"/>
      <c r="AY46" s="114"/>
      <c r="AZ46" s="114"/>
      <c r="BA46" s="117"/>
      <c r="BB46" s="117"/>
      <c r="BC46" s="117"/>
      <c r="BD46" s="117"/>
      <c r="BE46" s="117"/>
      <c r="BF46" s="117"/>
      <c r="BG46" s="117"/>
      <c r="BH46" s="117"/>
      <c r="BI46" s="117"/>
      <c r="BJ46" s="117"/>
      <c r="BK46" s="117"/>
      <c r="BL46" s="117"/>
      <c r="BM46" s="117"/>
      <c r="BN46" s="117"/>
      <c r="BO46" s="64"/>
      <c r="BP46" s="14"/>
      <c r="BQ46" s="14"/>
    </row>
    <row r="47" spans="1:72" ht="15" customHeight="1" x14ac:dyDescent="0.2"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</row>
    <row r="48" spans="1:72" ht="15" customHeight="1" x14ac:dyDescent="0.2">
      <c r="BO48" s="14"/>
      <c r="BP48" s="14"/>
      <c r="BQ48" s="14"/>
    </row>
  </sheetData>
  <sheetProtection sheet="1" selectLockedCells="1" selectUnlockedCells="1"/>
  <mergeCells count="292">
    <mergeCell ref="AZ2:AZ7"/>
    <mergeCell ref="AR35:AT36"/>
    <mergeCell ref="B44:G45"/>
    <mergeCell ref="H44:AO45"/>
    <mergeCell ref="AS38:BL39"/>
    <mergeCell ref="AV31:BN32"/>
    <mergeCell ref="AV33:BN34"/>
    <mergeCell ref="AV35:BN36"/>
    <mergeCell ref="AY40:BN41"/>
    <mergeCell ref="AY42:BN43"/>
    <mergeCell ref="AY44:BN45"/>
    <mergeCell ref="AT40:AW40"/>
    <mergeCell ref="AT41:AW41"/>
    <mergeCell ref="AS42:AW43"/>
    <mergeCell ref="AT44:AW45"/>
    <mergeCell ref="B42:AA43"/>
    <mergeCell ref="AB42:AB43"/>
    <mergeCell ref="AC42:AC43"/>
    <mergeCell ref="AD42:AD43"/>
    <mergeCell ref="AE42:AE43"/>
    <mergeCell ref="AF42:AF43"/>
    <mergeCell ref="AG42:AG43"/>
    <mergeCell ref="AH42:AH43"/>
    <mergeCell ref="AI42:AI43"/>
    <mergeCell ref="AJ42:AJ43"/>
    <mergeCell ref="AK42:AK43"/>
    <mergeCell ref="AL42:AL43"/>
    <mergeCell ref="AM42:AM43"/>
    <mergeCell ref="AN42:AN43"/>
    <mergeCell ref="AO42:AO43"/>
    <mergeCell ref="B30:D31"/>
    <mergeCell ref="E30:AE31"/>
    <mergeCell ref="AF30:AF31"/>
    <mergeCell ref="AG30:AG31"/>
    <mergeCell ref="AH30:AH31"/>
    <mergeCell ref="AI30:AI31"/>
    <mergeCell ref="AJ30:AJ31"/>
    <mergeCell ref="AK30:AK31"/>
    <mergeCell ref="AL30:AL31"/>
    <mergeCell ref="AB41:AO41"/>
    <mergeCell ref="B41:AA41"/>
    <mergeCell ref="B38:AE38"/>
    <mergeCell ref="AF38:AL38"/>
    <mergeCell ref="B39:D40"/>
    <mergeCell ref="E39:AE40"/>
    <mergeCell ref="AF39:AF40"/>
    <mergeCell ref="AG39:AG40"/>
    <mergeCell ref="AH39:AH40"/>
    <mergeCell ref="AI39:AI40"/>
    <mergeCell ref="BF29:BF30"/>
    <mergeCell ref="BG29:BH30"/>
    <mergeCell ref="BI29:BI30"/>
    <mergeCell ref="AR33:AT34"/>
    <mergeCell ref="C18:H18"/>
    <mergeCell ref="I18:O18"/>
    <mergeCell ref="C24:H24"/>
    <mergeCell ref="I24:J24"/>
    <mergeCell ref="K24:L24"/>
    <mergeCell ref="M24:N24"/>
    <mergeCell ref="O24:P24"/>
    <mergeCell ref="Q24:R24"/>
    <mergeCell ref="S24:T24"/>
    <mergeCell ref="AS24:AT24"/>
    <mergeCell ref="AU24:AV24"/>
    <mergeCell ref="AW24:AX24"/>
    <mergeCell ref="AY24:AZ24"/>
    <mergeCell ref="BA24:BB24"/>
    <mergeCell ref="BC24:BD24"/>
    <mergeCell ref="AG24:AH24"/>
    <mergeCell ref="BE24:BF24"/>
    <mergeCell ref="BG24:BH24"/>
    <mergeCell ref="BI24:BJ24"/>
    <mergeCell ref="BK24:BL24"/>
    <mergeCell ref="BM24:BN24"/>
    <mergeCell ref="AR31:AT32"/>
    <mergeCell ref="B36:P37"/>
    <mergeCell ref="Q36:AE37"/>
    <mergeCell ref="AF36:AF37"/>
    <mergeCell ref="AG36:AG37"/>
    <mergeCell ref="AH36:AH37"/>
    <mergeCell ref="AI36:AI37"/>
    <mergeCell ref="AJ36:AJ37"/>
    <mergeCell ref="AK36:AK37"/>
    <mergeCell ref="AL36:AL37"/>
    <mergeCell ref="AP33:AP34"/>
    <mergeCell ref="B32:AO32"/>
    <mergeCell ref="AF35:AL35"/>
    <mergeCell ref="B35:AE35"/>
    <mergeCell ref="B25:AL25"/>
    <mergeCell ref="AY29:AZ30"/>
    <mergeCell ref="BA29:BB30"/>
    <mergeCell ref="BC29:BC30"/>
    <mergeCell ref="BD29:BE30"/>
    <mergeCell ref="AM24:AN24"/>
    <mergeCell ref="AO24:AP24"/>
    <mergeCell ref="AQ24:AR24"/>
    <mergeCell ref="AY10:AZ10"/>
    <mergeCell ref="BA10:BB10"/>
    <mergeCell ref="BC10:BD10"/>
    <mergeCell ref="AW13:AX13"/>
    <mergeCell ref="AY13:AZ13"/>
    <mergeCell ref="BA13:BB13"/>
    <mergeCell ref="BC13:BD13"/>
    <mergeCell ref="B16:AT16"/>
    <mergeCell ref="C17:H17"/>
    <mergeCell ref="AU13:AV13"/>
    <mergeCell ref="AS13:AT13"/>
    <mergeCell ref="AA13:AB13"/>
    <mergeCell ref="AG13:AH13"/>
    <mergeCell ref="AI13:AJ13"/>
    <mergeCell ref="AK13:AL13"/>
    <mergeCell ref="G14:Q14"/>
    <mergeCell ref="AC13:AD13"/>
    <mergeCell ref="AM13:AN13"/>
    <mergeCell ref="Q13:R13"/>
    <mergeCell ref="S13:T13"/>
    <mergeCell ref="U13:V13"/>
    <mergeCell ref="W13:X13"/>
    <mergeCell ref="Y13:Z13"/>
    <mergeCell ref="I13:J13"/>
    <mergeCell ref="B8:AV8"/>
    <mergeCell ref="C9:H9"/>
    <mergeCell ref="C10:H10"/>
    <mergeCell ref="I10:J10"/>
    <mergeCell ref="K10:L10"/>
    <mergeCell ref="M10:N10"/>
    <mergeCell ref="O10:P10"/>
    <mergeCell ref="AW10:AX10"/>
    <mergeCell ref="BA2:BE3"/>
    <mergeCell ref="Q10:R10"/>
    <mergeCell ref="T1:AV2"/>
    <mergeCell ref="B2:I2"/>
    <mergeCell ref="M5:M6"/>
    <mergeCell ref="N5:N6"/>
    <mergeCell ref="O5:O6"/>
    <mergeCell ref="B4:O4"/>
    <mergeCell ref="R5:S6"/>
    <mergeCell ref="T5:AC6"/>
    <mergeCell ref="R4:AC4"/>
    <mergeCell ref="B5:B6"/>
    <mergeCell ref="C5:C6"/>
    <mergeCell ref="L5:L6"/>
    <mergeCell ref="D5:D6"/>
    <mergeCell ref="E5:E6"/>
    <mergeCell ref="BF2:BO3"/>
    <mergeCell ref="BA4:BE5"/>
    <mergeCell ref="BF4:BO5"/>
    <mergeCell ref="BA6:BE7"/>
    <mergeCell ref="BF6:BO7"/>
    <mergeCell ref="BE10:BF10"/>
    <mergeCell ref="BG10:BH10"/>
    <mergeCell ref="BI10:BJ10"/>
    <mergeCell ref="BK10:BL10"/>
    <mergeCell ref="BM10:BN10"/>
    <mergeCell ref="BE13:BF13"/>
    <mergeCell ref="BG13:BH13"/>
    <mergeCell ref="BI13:BJ13"/>
    <mergeCell ref="BK13:BL13"/>
    <mergeCell ref="BM13:BN13"/>
    <mergeCell ref="BE21:BF21"/>
    <mergeCell ref="BG21:BH21"/>
    <mergeCell ref="BI21:BJ21"/>
    <mergeCell ref="BK21:BL21"/>
    <mergeCell ref="BM21:BN21"/>
    <mergeCell ref="AJ39:AJ40"/>
    <mergeCell ref="AK39:AK40"/>
    <mergeCell ref="AL39:AL40"/>
    <mergeCell ref="B26:D26"/>
    <mergeCell ref="B27:P27"/>
    <mergeCell ref="B28:P28"/>
    <mergeCell ref="Q27:AE27"/>
    <mergeCell ref="Q28:AE28"/>
    <mergeCell ref="E26:AL26"/>
    <mergeCell ref="Y33:Y34"/>
    <mergeCell ref="Z33:Z34"/>
    <mergeCell ref="AA33:AA34"/>
    <mergeCell ref="AB33:AB34"/>
    <mergeCell ref="AC33:AC34"/>
    <mergeCell ref="AD33:AD34"/>
    <mergeCell ref="AE33:AE34"/>
    <mergeCell ref="AF29:AL29"/>
    <mergeCell ref="B29:AE29"/>
    <mergeCell ref="J33:J34"/>
    <mergeCell ref="AH33:AH34"/>
    <mergeCell ref="AI33:AI34"/>
    <mergeCell ref="AJ33:AJ34"/>
    <mergeCell ref="AK33:AK34"/>
    <mergeCell ref="AL33:AL34"/>
    <mergeCell ref="U24:V24"/>
    <mergeCell ref="W24:X24"/>
    <mergeCell ref="AS21:AT21"/>
    <mergeCell ref="AG21:AH21"/>
    <mergeCell ref="AI21:AJ21"/>
    <mergeCell ref="AK21:AL21"/>
    <mergeCell ref="AM21:AN21"/>
    <mergeCell ref="AO21:AP21"/>
    <mergeCell ref="AQ21:AR21"/>
    <mergeCell ref="Y24:Z24"/>
    <mergeCell ref="AA24:AB24"/>
    <mergeCell ref="AC24:AD24"/>
    <mergeCell ref="AE24:AF24"/>
    <mergeCell ref="B22:BD22"/>
    <mergeCell ref="C23:H23"/>
    <mergeCell ref="I23:BD23"/>
    <mergeCell ref="AU18:AY18"/>
    <mergeCell ref="U21:V21"/>
    <mergeCell ref="W21:X21"/>
    <mergeCell ref="Y21:Z21"/>
    <mergeCell ref="AA21:AB21"/>
    <mergeCell ref="AC21:AD21"/>
    <mergeCell ref="AE21:AF21"/>
    <mergeCell ref="B19:BD19"/>
    <mergeCell ref="C20:H20"/>
    <mergeCell ref="I20:BD20"/>
    <mergeCell ref="C21:H21"/>
    <mergeCell ref="I21:J21"/>
    <mergeCell ref="K21:L21"/>
    <mergeCell ref="M21:N21"/>
    <mergeCell ref="O21:P21"/>
    <mergeCell ref="Q21:R21"/>
    <mergeCell ref="S21:T21"/>
    <mergeCell ref="AU21:AV21"/>
    <mergeCell ref="AW21:AX21"/>
    <mergeCell ref="AY21:AZ21"/>
    <mergeCell ref="BA21:BB21"/>
    <mergeCell ref="BC21:BD21"/>
    <mergeCell ref="AO13:AP13"/>
    <mergeCell ref="AQ13:AR13"/>
    <mergeCell ref="AO10:AP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B11:AV11"/>
    <mergeCell ref="C12:H12"/>
    <mergeCell ref="C13:H13"/>
    <mergeCell ref="AQ10:AR10"/>
    <mergeCell ref="AF33:AF34"/>
    <mergeCell ref="AG33:AG34"/>
    <mergeCell ref="F5:F6"/>
    <mergeCell ref="G5:G6"/>
    <mergeCell ref="H5:H6"/>
    <mergeCell ref="I5:I6"/>
    <mergeCell ref="B33:B34"/>
    <mergeCell ref="C33:C34"/>
    <mergeCell ref="D33:D34"/>
    <mergeCell ref="E33:E34"/>
    <mergeCell ref="F33:F34"/>
    <mergeCell ref="G33:G34"/>
    <mergeCell ref="H33:H34"/>
    <mergeCell ref="I33:I34"/>
    <mergeCell ref="K13:L13"/>
    <mergeCell ref="M13:N13"/>
    <mergeCell ref="AE13:AF13"/>
    <mergeCell ref="O13:P13"/>
    <mergeCell ref="B14:F14"/>
    <mergeCell ref="R14:Y14"/>
    <mergeCell ref="P18:Q18"/>
    <mergeCell ref="R18:AT18"/>
    <mergeCell ref="AI24:AJ24"/>
    <mergeCell ref="AK24:AL24"/>
    <mergeCell ref="AM33:AM34"/>
    <mergeCell ref="AN33:AN34"/>
    <mergeCell ref="AS10:AT10"/>
    <mergeCell ref="AU10:AV10"/>
    <mergeCell ref="J5:J6"/>
    <mergeCell ref="K5:K6"/>
    <mergeCell ref="I17:Q17"/>
    <mergeCell ref="R17:AT17"/>
    <mergeCell ref="K33:K34"/>
    <mergeCell ref="L33:L34"/>
    <mergeCell ref="M33:M34"/>
    <mergeCell ref="N33:N34"/>
    <mergeCell ref="O33:O34"/>
    <mergeCell ref="P33:P34"/>
    <mergeCell ref="Q33:Q34"/>
    <mergeCell ref="R33:R34"/>
    <mergeCell ref="AF27:AL27"/>
    <mergeCell ref="S33:S34"/>
    <mergeCell ref="T33:T34"/>
    <mergeCell ref="U33:U34"/>
    <mergeCell ref="V33:V34"/>
    <mergeCell ref="W33:W34"/>
    <mergeCell ref="X33:X34"/>
    <mergeCell ref="AO33:AO34"/>
  </mergeCells>
  <phoneticPr fontId="2"/>
  <printOptions horizontalCentered="1"/>
  <pageMargins left="0.39370078740157483" right="0.39370078740157483" top="0.59055118110236227" bottom="0.19685039370078741" header="0" footer="0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46"/>
  <sheetViews>
    <sheetView showGridLines="0" view="pageBreakPreview" zoomScale="80" zoomScaleNormal="100" zoomScaleSheetLayoutView="80" workbookViewId="0"/>
  </sheetViews>
  <sheetFormatPr defaultColWidth="2.44140625" defaultRowHeight="15" customHeight="1" x14ac:dyDescent="0.2"/>
  <cols>
    <col min="1" max="67" width="2.77734375" style="64" customWidth="1"/>
    <col min="68" max="16384" width="2.44140625" style="64"/>
  </cols>
  <sheetData>
    <row r="1" spans="1:67" s="134" customFormat="1" ht="15" customHeight="1" x14ac:dyDescent="0.2">
      <c r="T1" s="398" t="s">
        <v>25</v>
      </c>
      <c r="U1" s="398"/>
      <c r="V1" s="398"/>
      <c r="W1" s="398"/>
      <c r="X1" s="398"/>
      <c r="Y1" s="398"/>
      <c r="Z1" s="398"/>
      <c r="AA1" s="398"/>
      <c r="AB1" s="398"/>
      <c r="AC1" s="398"/>
      <c r="AD1" s="398"/>
      <c r="AE1" s="398"/>
      <c r="AF1" s="398"/>
      <c r="AG1" s="398"/>
      <c r="AH1" s="398"/>
      <c r="AI1" s="398"/>
      <c r="AJ1" s="398"/>
      <c r="AK1" s="398"/>
      <c r="AL1" s="398"/>
      <c r="AM1" s="398"/>
      <c r="AN1" s="398"/>
      <c r="AO1" s="398"/>
      <c r="AP1" s="398"/>
      <c r="AQ1" s="398"/>
      <c r="AR1" s="398"/>
      <c r="AS1" s="398"/>
      <c r="AT1" s="398"/>
      <c r="AU1" s="398"/>
      <c r="AV1" s="398"/>
    </row>
    <row r="2" spans="1:67" s="134" customFormat="1" ht="15" customHeight="1" x14ac:dyDescent="0.2">
      <c r="B2" s="399" t="s">
        <v>1</v>
      </c>
      <c r="C2" s="400"/>
      <c r="D2" s="400"/>
      <c r="E2" s="400"/>
      <c r="F2" s="400"/>
      <c r="G2" s="400"/>
      <c r="H2" s="400"/>
      <c r="I2" s="401"/>
      <c r="T2" s="398"/>
      <c r="U2" s="398"/>
      <c r="V2" s="398"/>
      <c r="W2" s="398"/>
      <c r="X2" s="398"/>
      <c r="Y2" s="398"/>
      <c r="Z2" s="398"/>
      <c r="AA2" s="398"/>
      <c r="AB2" s="398"/>
      <c r="AC2" s="398"/>
      <c r="AD2" s="398"/>
      <c r="AE2" s="398"/>
      <c r="AF2" s="398"/>
      <c r="AG2" s="398"/>
      <c r="AH2" s="398"/>
      <c r="AI2" s="398"/>
      <c r="AJ2" s="398"/>
      <c r="AK2" s="398"/>
      <c r="AL2" s="398"/>
      <c r="AM2" s="398"/>
      <c r="AN2" s="398"/>
      <c r="AO2" s="398"/>
      <c r="AP2" s="398"/>
      <c r="AQ2" s="398"/>
      <c r="AR2" s="398"/>
      <c r="AS2" s="398"/>
      <c r="AT2" s="398"/>
      <c r="AU2" s="398"/>
      <c r="AV2" s="398"/>
      <c r="AZ2" s="402" t="s">
        <v>130</v>
      </c>
      <c r="BA2" s="405" t="s">
        <v>24</v>
      </c>
      <c r="BB2" s="406"/>
      <c r="BC2" s="406"/>
      <c r="BD2" s="406"/>
      <c r="BE2" s="407"/>
      <c r="BF2" s="411" t="str">
        <f>IF(ISBLANK(執行機関名),"",執行機関名)</f>
        <v/>
      </c>
      <c r="BG2" s="411"/>
      <c r="BH2" s="411"/>
      <c r="BI2" s="411"/>
      <c r="BJ2" s="411"/>
      <c r="BK2" s="411"/>
      <c r="BL2" s="411"/>
      <c r="BM2" s="411"/>
      <c r="BN2" s="411"/>
      <c r="BO2" s="412"/>
    </row>
    <row r="3" spans="1:67" s="134" customFormat="1" ht="15" customHeight="1" x14ac:dyDescent="0.2">
      <c r="B3" s="142"/>
      <c r="C3" s="142"/>
      <c r="D3" s="142"/>
      <c r="E3" s="142"/>
      <c r="F3" s="142"/>
      <c r="G3" s="142"/>
      <c r="H3" s="142"/>
      <c r="I3" s="142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403"/>
      <c r="BA3" s="408"/>
      <c r="BB3" s="409"/>
      <c r="BC3" s="409"/>
      <c r="BD3" s="409"/>
      <c r="BE3" s="410"/>
      <c r="BF3" s="413"/>
      <c r="BG3" s="413"/>
      <c r="BH3" s="413"/>
      <c r="BI3" s="413"/>
      <c r="BJ3" s="413"/>
      <c r="BK3" s="413"/>
      <c r="BL3" s="413"/>
      <c r="BM3" s="413"/>
      <c r="BN3" s="413"/>
      <c r="BO3" s="414"/>
    </row>
    <row r="4" spans="1:67" s="134" customFormat="1" ht="15" customHeight="1" x14ac:dyDescent="0.2">
      <c r="B4" s="399" t="s">
        <v>0</v>
      </c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1"/>
      <c r="R4" s="399" t="s">
        <v>38</v>
      </c>
      <c r="S4" s="400"/>
      <c r="T4" s="400"/>
      <c r="U4" s="400"/>
      <c r="V4" s="400"/>
      <c r="W4" s="400"/>
      <c r="X4" s="400"/>
      <c r="Y4" s="400"/>
      <c r="Z4" s="400"/>
      <c r="AA4" s="400"/>
      <c r="AB4" s="400"/>
      <c r="AC4" s="401"/>
      <c r="AD4" s="133"/>
      <c r="AE4" s="133"/>
      <c r="AT4" s="133"/>
      <c r="AU4" s="133"/>
      <c r="AV4" s="133"/>
      <c r="AW4" s="133"/>
      <c r="AX4" s="133"/>
      <c r="AY4" s="133"/>
      <c r="AZ4" s="403"/>
      <c r="BA4" s="415" t="s">
        <v>47</v>
      </c>
      <c r="BB4" s="416"/>
      <c r="BC4" s="416"/>
      <c r="BD4" s="416"/>
      <c r="BE4" s="417"/>
      <c r="BF4" s="411" t="str">
        <f>IF(ISBLANK(電話番号内線),"",電話番号内線)</f>
        <v/>
      </c>
      <c r="BG4" s="411"/>
      <c r="BH4" s="411"/>
      <c r="BI4" s="411"/>
      <c r="BJ4" s="411"/>
      <c r="BK4" s="411"/>
      <c r="BL4" s="411"/>
      <c r="BM4" s="411"/>
      <c r="BN4" s="411"/>
      <c r="BO4" s="412"/>
    </row>
    <row r="5" spans="1:67" s="134" customFormat="1" ht="15" customHeight="1" x14ac:dyDescent="0.2">
      <c r="B5" s="421" t="str">
        <f>MID(UPPER(ASC(債権者コード)),1,1)</f>
        <v/>
      </c>
      <c r="C5" s="432" t="str">
        <f>MID(UPPER(ASC(債権者コード)),2,1)</f>
        <v/>
      </c>
      <c r="D5" s="432" t="str">
        <f>MID(UPPER(ASC(債権者コード)),3,1)</f>
        <v/>
      </c>
      <c r="E5" s="432" t="str">
        <f>MID(UPPER(ASC(債権者コード)),4,1)</f>
        <v/>
      </c>
      <c r="F5" s="432" t="str">
        <f>MID(UPPER(ASC(債権者コード)),5,1)</f>
        <v/>
      </c>
      <c r="G5" s="432" t="str">
        <f>MID(UPPER(ASC(債権者コード)),6,1)</f>
        <v/>
      </c>
      <c r="H5" s="432" t="str">
        <f>MID(UPPER(ASC(債権者コード)),7,1)</f>
        <v/>
      </c>
      <c r="I5" s="432" t="str">
        <f>MID(UPPER(ASC(債権者コード)),8,1)</f>
        <v/>
      </c>
      <c r="J5" s="432" t="str">
        <f>MID(UPPER(ASC(債権者コード)),9,1)</f>
        <v/>
      </c>
      <c r="K5" s="432" t="str">
        <f>MID(UPPER(ASC(債権者コード)),10,1)</f>
        <v/>
      </c>
      <c r="L5" s="434" t="str">
        <f>MID(UPPER(ASC(債権者コード)),11,1)</f>
        <v/>
      </c>
      <c r="M5" s="399" t="s">
        <v>37</v>
      </c>
      <c r="N5" s="436" t="str">
        <f>IF(ISBLANK(債権者コード_枝番),"",MID(REPT("0",IF(2-LEN(債権者コード_枝番)&gt;0,2-LEN(債権者コード_枝番),0))&amp;ASC(債権者コード_枝番),1,1))</f>
        <v/>
      </c>
      <c r="O5" s="426" t="str">
        <f>IF(ISBLANK(債権者コード_枝番),"",MID(REPT("0",IF(2-LEN(債権者コード_枝番)&gt;0,2-LEN(債権者コード_枝番),0))&amp;ASC(債権者コード_枝番),2,1))</f>
        <v/>
      </c>
      <c r="R5" s="427" t="str">
        <f>LEFT(処理区分,1)</f>
        <v/>
      </c>
      <c r="S5" s="427"/>
      <c r="T5" s="428" t="s">
        <v>50</v>
      </c>
      <c r="U5" s="428"/>
      <c r="V5" s="428"/>
      <c r="W5" s="428"/>
      <c r="X5" s="428"/>
      <c r="Y5" s="428"/>
      <c r="Z5" s="428"/>
      <c r="AA5" s="428"/>
      <c r="AB5" s="428"/>
      <c r="AC5" s="428"/>
      <c r="AZ5" s="403"/>
      <c r="BA5" s="418"/>
      <c r="BB5" s="419"/>
      <c r="BC5" s="419"/>
      <c r="BD5" s="419"/>
      <c r="BE5" s="420"/>
      <c r="BF5" s="413"/>
      <c r="BG5" s="413"/>
      <c r="BH5" s="413"/>
      <c r="BI5" s="413"/>
      <c r="BJ5" s="413"/>
      <c r="BK5" s="413"/>
      <c r="BL5" s="413"/>
      <c r="BM5" s="413"/>
      <c r="BN5" s="413"/>
      <c r="BO5" s="414"/>
    </row>
    <row r="6" spans="1:67" s="134" customFormat="1" ht="15" customHeight="1" x14ac:dyDescent="0.2">
      <c r="B6" s="422"/>
      <c r="C6" s="433"/>
      <c r="D6" s="433"/>
      <c r="E6" s="433"/>
      <c r="F6" s="433"/>
      <c r="G6" s="433"/>
      <c r="H6" s="433"/>
      <c r="I6" s="433"/>
      <c r="J6" s="433"/>
      <c r="K6" s="433"/>
      <c r="L6" s="435"/>
      <c r="M6" s="399"/>
      <c r="N6" s="436"/>
      <c r="O6" s="426"/>
      <c r="R6" s="427"/>
      <c r="S6" s="427"/>
      <c r="T6" s="428"/>
      <c r="U6" s="428"/>
      <c r="V6" s="428"/>
      <c r="W6" s="428"/>
      <c r="X6" s="428"/>
      <c r="Y6" s="428"/>
      <c r="Z6" s="428"/>
      <c r="AA6" s="428"/>
      <c r="AB6" s="428"/>
      <c r="AC6" s="428"/>
      <c r="AZ6" s="403"/>
      <c r="BA6" s="415" t="s">
        <v>39</v>
      </c>
      <c r="BB6" s="416"/>
      <c r="BC6" s="416"/>
      <c r="BD6" s="416"/>
      <c r="BE6" s="417"/>
      <c r="BF6" s="411" t="str">
        <f>IF(ISBLANK(担当者名),"",担当者名)</f>
        <v/>
      </c>
      <c r="BG6" s="411"/>
      <c r="BH6" s="411"/>
      <c r="BI6" s="411"/>
      <c r="BJ6" s="411"/>
      <c r="BK6" s="411"/>
      <c r="BL6" s="411"/>
      <c r="BM6" s="411"/>
      <c r="BN6" s="411"/>
      <c r="BO6" s="412"/>
    </row>
    <row r="7" spans="1:67" s="134" customFormat="1" ht="15" customHeight="1" thickBot="1" x14ac:dyDescent="0.25">
      <c r="AZ7" s="404"/>
      <c r="BA7" s="418"/>
      <c r="BB7" s="419"/>
      <c r="BC7" s="419"/>
      <c r="BD7" s="419"/>
      <c r="BE7" s="420"/>
      <c r="BF7" s="413"/>
      <c r="BG7" s="413"/>
      <c r="BH7" s="413"/>
      <c r="BI7" s="413"/>
      <c r="BJ7" s="413"/>
      <c r="BK7" s="413"/>
      <c r="BL7" s="413"/>
      <c r="BM7" s="413"/>
      <c r="BN7" s="413"/>
      <c r="BO7" s="414"/>
    </row>
    <row r="8" spans="1:67" s="134" customFormat="1" ht="15" customHeight="1" thickTop="1" x14ac:dyDescent="0.2">
      <c r="A8" s="20"/>
      <c r="B8" s="429" t="s">
        <v>6</v>
      </c>
      <c r="C8" s="430"/>
      <c r="D8" s="430"/>
      <c r="E8" s="430"/>
      <c r="F8" s="430"/>
      <c r="G8" s="430"/>
      <c r="H8" s="430"/>
      <c r="I8" s="430"/>
      <c r="J8" s="430"/>
      <c r="K8" s="430"/>
      <c r="L8" s="430"/>
      <c r="M8" s="430"/>
      <c r="N8" s="430"/>
      <c r="O8" s="430"/>
      <c r="P8" s="430"/>
      <c r="Q8" s="430"/>
      <c r="R8" s="430"/>
      <c r="S8" s="430"/>
      <c r="T8" s="430"/>
      <c r="U8" s="430"/>
      <c r="V8" s="430"/>
      <c r="W8" s="430"/>
      <c r="X8" s="430"/>
      <c r="Y8" s="430"/>
      <c r="Z8" s="430"/>
      <c r="AA8" s="430"/>
      <c r="AB8" s="430"/>
      <c r="AC8" s="430"/>
      <c r="AD8" s="430"/>
      <c r="AE8" s="430"/>
      <c r="AF8" s="430"/>
      <c r="AG8" s="430"/>
      <c r="AH8" s="430"/>
      <c r="AI8" s="430"/>
      <c r="AJ8" s="430"/>
      <c r="AK8" s="430"/>
      <c r="AL8" s="430"/>
      <c r="AM8" s="430"/>
      <c r="AN8" s="430"/>
      <c r="AO8" s="430"/>
      <c r="AP8" s="430"/>
      <c r="AQ8" s="430"/>
      <c r="AR8" s="430"/>
      <c r="AS8" s="430"/>
      <c r="AT8" s="430"/>
      <c r="AU8" s="430"/>
      <c r="AV8" s="431"/>
    </row>
    <row r="9" spans="1:67" s="134" customFormat="1" ht="30" customHeight="1" x14ac:dyDescent="0.2">
      <c r="A9" s="110"/>
      <c r="B9" s="140"/>
      <c r="C9" s="400" t="s">
        <v>5</v>
      </c>
      <c r="D9" s="400"/>
      <c r="E9" s="400"/>
      <c r="F9" s="400"/>
      <c r="G9" s="400"/>
      <c r="H9" s="401"/>
      <c r="I9" s="135" t="str">
        <f>MID(ASC(PHONETIC(氏名１フリガナ)),1,1)</f>
        <v/>
      </c>
      <c r="J9" s="136" t="str">
        <f>MID(ASC(PHONETIC(氏名１フリガナ)),2,1)</f>
        <v/>
      </c>
      <c r="K9" s="136" t="str">
        <f>MID(ASC(PHONETIC(氏名１フリガナ)),3,1)</f>
        <v/>
      </c>
      <c r="L9" s="136" t="str">
        <f>MID(ASC(PHONETIC(氏名１フリガナ)),4,1)</f>
        <v/>
      </c>
      <c r="M9" s="136" t="str">
        <f>MID(ASC(PHONETIC(氏名１フリガナ)),5,1)</f>
        <v/>
      </c>
      <c r="N9" s="136" t="str">
        <f>MID(ASC(PHONETIC(氏名１フリガナ)),6,1)</f>
        <v/>
      </c>
      <c r="O9" s="136" t="str">
        <f>MID(ASC(PHONETIC(氏名１フリガナ)),7,1)</f>
        <v/>
      </c>
      <c r="P9" s="136" t="str">
        <f>MID(ASC(PHONETIC(氏名１フリガナ)),8,1)</f>
        <v/>
      </c>
      <c r="Q9" s="136" t="str">
        <f>MID(ASC(PHONETIC(氏名１フリガナ)),9,1)</f>
        <v/>
      </c>
      <c r="R9" s="136" t="str">
        <f>MID(ASC(PHONETIC(氏名１フリガナ)),10,1)</f>
        <v/>
      </c>
      <c r="S9" s="136" t="str">
        <f>MID(ASC(PHONETIC(氏名１フリガナ)),11,1)</f>
        <v/>
      </c>
      <c r="T9" s="136" t="str">
        <f>MID(ASC(PHONETIC(氏名１フリガナ)),12,1)</f>
        <v/>
      </c>
      <c r="U9" s="136" t="str">
        <f>MID(ASC(PHONETIC(氏名１フリガナ)),13,1)</f>
        <v/>
      </c>
      <c r="V9" s="136" t="str">
        <f>MID(ASC(PHONETIC(氏名１フリガナ)),14,1)</f>
        <v/>
      </c>
      <c r="W9" s="136" t="str">
        <f>MID(ASC(PHONETIC(氏名１フリガナ)),15,1)</f>
        <v/>
      </c>
      <c r="X9" s="136" t="str">
        <f>MID(ASC(PHONETIC(氏名１フリガナ)),16,1)</f>
        <v/>
      </c>
      <c r="Y9" s="136" t="str">
        <f>MID(ASC(PHONETIC(氏名１フリガナ)),17,1)</f>
        <v/>
      </c>
      <c r="Z9" s="136" t="str">
        <f>MID(ASC(PHONETIC(氏名１フリガナ)),18,1)</f>
        <v/>
      </c>
      <c r="AA9" s="136" t="str">
        <f>MID(ASC(PHONETIC(氏名１フリガナ)),19,1)</f>
        <v/>
      </c>
      <c r="AB9" s="136" t="str">
        <f>MID(ASC(PHONETIC(氏名１フリガナ)),20,1)</f>
        <v/>
      </c>
      <c r="AC9" s="136" t="str">
        <f>MID(ASC(PHONETIC(氏名１フリガナ)),21,1)</f>
        <v/>
      </c>
      <c r="AD9" s="136" t="str">
        <f>MID(ASC(PHONETIC(氏名１フリガナ)),22,1)</f>
        <v/>
      </c>
      <c r="AE9" s="136" t="str">
        <f>MID(ASC(PHONETIC(氏名１フリガナ)),23,1)</f>
        <v/>
      </c>
      <c r="AF9" s="136" t="str">
        <f>MID(ASC(PHONETIC(氏名１フリガナ)),24,1)</f>
        <v/>
      </c>
      <c r="AG9" s="136" t="str">
        <f>MID(ASC(PHONETIC(氏名１フリガナ)),25,1)</f>
        <v/>
      </c>
      <c r="AH9" s="136" t="str">
        <f>MID(ASC(PHONETIC(氏名１フリガナ)),26,1)</f>
        <v/>
      </c>
      <c r="AI9" s="136" t="str">
        <f>MID(ASC(PHONETIC(氏名１フリガナ)),27,1)</f>
        <v/>
      </c>
      <c r="AJ9" s="136" t="str">
        <f>MID(ASC(PHONETIC(氏名１フリガナ)),28,1)</f>
        <v/>
      </c>
      <c r="AK9" s="136" t="str">
        <f>MID(ASC(PHONETIC(氏名１フリガナ)),29,1)</f>
        <v/>
      </c>
      <c r="AL9" s="136" t="str">
        <f>MID(ASC(PHONETIC(氏名１フリガナ)),30,1)</f>
        <v/>
      </c>
      <c r="AM9" s="136" t="str">
        <f>MID(ASC(PHONETIC(氏名１フリガナ)),31,1)</f>
        <v/>
      </c>
      <c r="AN9" s="136" t="str">
        <f>MID(ASC(PHONETIC(氏名１フリガナ)),32,1)</f>
        <v/>
      </c>
      <c r="AO9" s="136" t="str">
        <f>MID(ASC(PHONETIC(氏名１フリガナ)),33,1)</f>
        <v/>
      </c>
      <c r="AP9" s="136" t="str">
        <f>MID(ASC(PHONETIC(氏名１フリガナ)),34,1)</f>
        <v/>
      </c>
      <c r="AQ9" s="136" t="str">
        <f>MID(ASC(PHONETIC(氏名１フリガナ)),35,1)</f>
        <v/>
      </c>
      <c r="AR9" s="136" t="str">
        <f>MID(ASC(PHONETIC(氏名１フリガナ)),36,1)</f>
        <v/>
      </c>
      <c r="AS9" s="136" t="str">
        <f>MID(ASC(PHONETIC(氏名１フリガナ)),37,1)</f>
        <v/>
      </c>
      <c r="AT9" s="136" t="str">
        <f>MID(ASC(PHONETIC(氏名１フリガナ)),38,1)</f>
        <v/>
      </c>
      <c r="AU9" s="136" t="str">
        <f>MID(ASC(PHONETIC(氏名１フリガナ)),39,1)</f>
        <v/>
      </c>
      <c r="AV9" s="139" t="str">
        <f>MID(ASC(PHONETIC(氏名１フリガナ)),40,1)</f>
        <v/>
      </c>
    </row>
    <row r="10" spans="1:67" s="134" customFormat="1" ht="30" customHeight="1" x14ac:dyDescent="0.2">
      <c r="A10" s="142"/>
      <c r="B10" s="141"/>
      <c r="C10" s="409" t="s">
        <v>2</v>
      </c>
      <c r="D10" s="409"/>
      <c r="E10" s="409"/>
      <c r="F10" s="409"/>
      <c r="G10" s="409"/>
      <c r="H10" s="409"/>
      <c r="I10" s="423" t="str">
        <f>MID(DBCS(氏名１),1,1)</f>
        <v/>
      </c>
      <c r="J10" s="424"/>
      <c r="K10" s="425" t="str">
        <f>MID(DBCS(氏名１),2,1)</f>
        <v/>
      </c>
      <c r="L10" s="425"/>
      <c r="M10" s="425" t="str">
        <f>MID(DBCS(氏名１),3,1)</f>
        <v/>
      </c>
      <c r="N10" s="425"/>
      <c r="O10" s="425" t="str">
        <f>MID(DBCS(氏名１),4,1)</f>
        <v/>
      </c>
      <c r="P10" s="425"/>
      <c r="Q10" s="425" t="str">
        <f>MID(DBCS(氏名１),5,1)</f>
        <v/>
      </c>
      <c r="R10" s="425"/>
      <c r="S10" s="425" t="str">
        <f>MID(DBCS(氏名１),6,1)</f>
        <v/>
      </c>
      <c r="T10" s="425"/>
      <c r="U10" s="425" t="str">
        <f>MID(DBCS(氏名１),7,1)</f>
        <v/>
      </c>
      <c r="V10" s="425"/>
      <c r="W10" s="425" t="str">
        <f>MID(DBCS(氏名１),8,1)</f>
        <v/>
      </c>
      <c r="X10" s="425"/>
      <c r="Y10" s="425" t="str">
        <f>MID(DBCS(氏名１),9,1)</f>
        <v/>
      </c>
      <c r="Z10" s="425"/>
      <c r="AA10" s="425" t="str">
        <f>MID(DBCS(氏名１),10,1)</f>
        <v/>
      </c>
      <c r="AB10" s="425"/>
      <c r="AC10" s="425" t="str">
        <f>MID(DBCS(氏名１),11,1)</f>
        <v/>
      </c>
      <c r="AD10" s="425"/>
      <c r="AE10" s="425" t="str">
        <f>MID(DBCS(氏名１),12,1)</f>
        <v/>
      </c>
      <c r="AF10" s="425"/>
      <c r="AG10" s="425" t="str">
        <f>MID(DBCS(氏名１),13,1)</f>
        <v/>
      </c>
      <c r="AH10" s="425"/>
      <c r="AI10" s="425" t="str">
        <f>MID(DBCS(氏名１),14,1)</f>
        <v/>
      </c>
      <c r="AJ10" s="425"/>
      <c r="AK10" s="425" t="str">
        <f>MID(DBCS(氏名１),15,1)</f>
        <v/>
      </c>
      <c r="AL10" s="425"/>
      <c r="AM10" s="425" t="str">
        <f>MID(DBCS(氏名１),16,1)</f>
        <v/>
      </c>
      <c r="AN10" s="425"/>
      <c r="AO10" s="425" t="str">
        <f>MID(DBCS(氏名１),17,1)</f>
        <v/>
      </c>
      <c r="AP10" s="425"/>
      <c r="AQ10" s="425" t="str">
        <f>MID(DBCS(氏名１),18,1)</f>
        <v/>
      </c>
      <c r="AR10" s="425"/>
      <c r="AS10" s="425" t="str">
        <f>MID(DBCS(氏名１),19,1)</f>
        <v/>
      </c>
      <c r="AT10" s="425"/>
      <c r="AU10" s="425" t="str">
        <f>MID(DBCS(氏名１),20,1)</f>
        <v/>
      </c>
      <c r="AV10" s="438"/>
      <c r="AW10" s="350"/>
      <c r="AX10" s="437"/>
      <c r="AY10" s="437"/>
      <c r="AZ10" s="437"/>
      <c r="BA10" s="437"/>
      <c r="BB10" s="437"/>
      <c r="BC10" s="437"/>
      <c r="BD10" s="437"/>
      <c r="BE10" s="437"/>
      <c r="BF10" s="437"/>
      <c r="BG10" s="437"/>
      <c r="BH10" s="437"/>
      <c r="BI10" s="437"/>
      <c r="BJ10" s="437"/>
      <c r="BK10" s="437"/>
      <c r="BL10" s="437"/>
      <c r="BM10" s="437"/>
      <c r="BN10" s="437"/>
    </row>
    <row r="11" spans="1:67" s="134" customFormat="1" ht="15" customHeight="1" x14ac:dyDescent="0.2">
      <c r="A11" s="142"/>
      <c r="B11" s="439" t="s">
        <v>7</v>
      </c>
      <c r="C11" s="440"/>
      <c r="D11" s="440"/>
      <c r="E11" s="440"/>
      <c r="F11" s="440"/>
      <c r="G11" s="440"/>
      <c r="H11" s="440"/>
      <c r="I11" s="440"/>
      <c r="J11" s="440"/>
      <c r="K11" s="440"/>
      <c r="L11" s="440"/>
      <c r="M11" s="440"/>
      <c r="N11" s="440"/>
      <c r="O11" s="440"/>
      <c r="P11" s="440"/>
      <c r="Q11" s="440"/>
      <c r="R11" s="440"/>
      <c r="S11" s="440"/>
      <c r="T11" s="440"/>
      <c r="U11" s="440"/>
      <c r="V11" s="440"/>
      <c r="W11" s="440"/>
      <c r="X11" s="440"/>
      <c r="Y11" s="440"/>
      <c r="Z11" s="440"/>
      <c r="AA11" s="440"/>
      <c r="AB11" s="440"/>
      <c r="AC11" s="440"/>
      <c r="AD11" s="440"/>
      <c r="AE11" s="440"/>
      <c r="AF11" s="440"/>
      <c r="AG11" s="440"/>
      <c r="AH11" s="440"/>
      <c r="AI11" s="440"/>
      <c r="AJ11" s="440"/>
      <c r="AK11" s="440"/>
      <c r="AL11" s="440"/>
      <c r="AM11" s="440"/>
      <c r="AN11" s="440"/>
      <c r="AO11" s="440"/>
      <c r="AP11" s="440"/>
      <c r="AQ11" s="440"/>
      <c r="AR11" s="440"/>
      <c r="AS11" s="440"/>
      <c r="AT11" s="440"/>
      <c r="AU11" s="440"/>
      <c r="AV11" s="441"/>
    </row>
    <row r="12" spans="1:67" s="134" customFormat="1" ht="30" customHeight="1" x14ac:dyDescent="0.2">
      <c r="A12" s="142"/>
      <c r="B12" s="33"/>
      <c r="C12" s="400" t="s">
        <v>4</v>
      </c>
      <c r="D12" s="400"/>
      <c r="E12" s="400"/>
      <c r="F12" s="400"/>
      <c r="G12" s="400"/>
      <c r="H12" s="401"/>
      <c r="I12" s="135" t="str">
        <f>MID(ASC(PHONETIC(氏名２フリガナ)),1,1)</f>
        <v/>
      </c>
      <c r="J12" s="136" t="str">
        <f>MID(ASC(PHONETIC(氏名２フリガナ)),2,1)</f>
        <v/>
      </c>
      <c r="K12" s="136" t="str">
        <f>MID(ASC(PHONETIC(氏名２フリガナ)),3,1)</f>
        <v/>
      </c>
      <c r="L12" s="136" t="str">
        <f>MID(ASC(PHONETIC(氏名２フリガナ)),4,1)</f>
        <v/>
      </c>
      <c r="M12" s="136" t="str">
        <f>MID(ASC(PHONETIC(氏名２フリガナ)),5,1)</f>
        <v/>
      </c>
      <c r="N12" s="136" t="str">
        <f>MID(ASC(PHONETIC(氏名２フリガナ)),6,1)</f>
        <v/>
      </c>
      <c r="O12" s="136" t="str">
        <f>MID(ASC(PHONETIC(氏名２フリガナ)),7,1)</f>
        <v/>
      </c>
      <c r="P12" s="136" t="str">
        <f>MID(ASC(PHONETIC(氏名２フリガナ)),8,1)</f>
        <v/>
      </c>
      <c r="Q12" s="136" t="str">
        <f>MID(ASC(PHONETIC(氏名２フリガナ)),9,1)</f>
        <v/>
      </c>
      <c r="R12" s="136" t="str">
        <f>MID(ASC(PHONETIC(氏名２フリガナ)),10,1)</f>
        <v/>
      </c>
      <c r="S12" s="136" t="str">
        <f>MID(ASC(PHONETIC(氏名２フリガナ)),11,1)</f>
        <v/>
      </c>
      <c r="T12" s="136" t="str">
        <f>MID(ASC(PHONETIC(氏名２フリガナ)),12,1)</f>
        <v/>
      </c>
      <c r="U12" s="136" t="str">
        <f>MID(ASC(PHONETIC(氏名２フリガナ)),13,1)</f>
        <v/>
      </c>
      <c r="V12" s="136" t="str">
        <f>MID(ASC(PHONETIC(氏名２フリガナ)),14,1)</f>
        <v/>
      </c>
      <c r="W12" s="136" t="str">
        <f>MID(ASC(PHONETIC(氏名２フリガナ)),15,1)</f>
        <v/>
      </c>
      <c r="X12" s="136" t="str">
        <f>MID(ASC(PHONETIC(氏名２フリガナ)),16,1)</f>
        <v/>
      </c>
      <c r="Y12" s="136" t="str">
        <f>MID(ASC(PHONETIC(氏名２フリガナ)),17,1)</f>
        <v/>
      </c>
      <c r="Z12" s="136" t="str">
        <f>MID(ASC(PHONETIC(氏名２フリガナ)),18,1)</f>
        <v/>
      </c>
      <c r="AA12" s="136" t="str">
        <f>MID(ASC(PHONETIC(氏名２フリガナ)),19,1)</f>
        <v/>
      </c>
      <c r="AB12" s="136" t="str">
        <f>MID(ASC(PHONETIC(氏名２フリガナ)),20,1)</f>
        <v/>
      </c>
      <c r="AC12" s="136" t="str">
        <f>MID(ASC(PHONETIC(氏名２フリガナ)),21,1)</f>
        <v/>
      </c>
      <c r="AD12" s="136" t="str">
        <f>MID(ASC(PHONETIC(氏名２フリガナ)),22,1)</f>
        <v/>
      </c>
      <c r="AE12" s="136" t="str">
        <f>MID(ASC(PHONETIC(氏名２フリガナ)),23,1)</f>
        <v/>
      </c>
      <c r="AF12" s="136" t="str">
        <f>MID(ASC(PHONETIC(氏名２フリガナ)),24,1)</f>
        <v/>
      </c>
      <c r="AG12" s="136" t="str">
        <f>MID(ASC(PHONETIC(氏名２フリガナ)),25,1)</f>
        <v/>
      </c>
      <c r="AH12" s="136" t="str">
        <f>MID(ASC(PHONETIC(氏名２フリガナ)),26,1)</f>
        <v/>
      </c>
      <c r="AI12" s="136" t="str">
        <f>MID(ASC(PHONETIC(氏名２フリガナ)),27,1)</f>
        <v/>
      </c>
      <c r="AJ12" s="136" t="str">
        <f>MID(ASC(PHONETIC(氏名２フリガナ)),28,1)</f>
        <v/>
      </c>
      <c r="AK12" s="136" t="str">
        <f>MID(ASC(PHONETIC(氏名２フリガナ)),29,1)</f>
        <v/>
      </c>
      <c r="AL12" s="136" t="str">
        <f>MID(ASC(PHONETIC(氏名２フリガナ)),30,1)</f>
        <v/>
      </c>
      <c r="AM12" s="136" t="str">
        <f>MID(ASC(PHONETIC(氏名２フリガナ)),31,1)</f>
        <v/>
      </c>
      <c r="AN12" s="136" t="str">
        <f>MID(ASC(PHONETIC(氏名２フリガナ)),32,1)</f>
        <v/>
      </c>
      <c r="AO12" s="136" t="str">
        <f>MID(ASC(PHONETIC(氏名２フリガナ)),33,1)</f>
        <v/>
      </c>
      <c r="AP12" s="136" t="str">
        <f>MID(ASC(PHONETIC(氏名２フリガナ)),34,1)</f>
        <v/>
      </c>
      <c r="AQ12" s="136" t="str">
        <f>MID(ASC(PHONETIC(氏名２フリガナ)),35,1)</f>
        <v/>
      </c>
      <c r="AR12" s="136" t="str">
        <f>MID(ASC(PHONETIC(氏名２フリガナ)),36,1)</f>
        <v/>
      </c>
      <c r="AS12" s="136" t="str">
        <f>MID(ASC(PHONETIC(氏名２フリガナ)),37,1)</f>
        <v/>
      </c>
      <c r="AT12" s="136" t="str">
        <f>MID(ASC(PHONETIC(氏名２フリガナ)),38,1)</f>
        <v/>
      </c>
      <c r="AU12" s="136" t="str">
        <f>MID(ASC(PHONETIC(氏名２フリガナ)),39,1)</f>
        <v/>
      </c>
      <c r="AV12" s="139" t="str">
        <f>MID(ASC(PHONETIC(氏名２フリガナ)),40,1)</f>
        <v/>
      </c>
    </row>
    <row r="13" spans="1:67" s="134" customFormat="1" ht="30" customHeight="1" thickBot="1" x14ac:dyDescent="0.25">
      <c r="A13" s="142"/>
      <c r="B13" s="34"/>
      <c r="C13" s="442" t="s">
        <v>3</v>
      </c>
      <c r="D13" s="442"/>
      <c r="E13" s="442"/>
      <c r="F13" s="442"/>
      <c r="G13" s="442"/>
      <c r="H13" s="443"/>
      <c r="I13" s="444" t="str">
        <f>MID(DBCS(氏名２),1,1)</f>
        <v/>
      </c>
      <c r="J13" s="445"/>
      <c r="K13" s="446" t="str">
        <f>MID(DBCS(氏名２),2,1)</f>
        <v/>
      </c>
      <c r="L13" s="446"/>
      <c r="M13" s="446" t="str">
        <f>MID(DBCS(氏名２),3,1)</f>
        <v/>
      </c>
      <c r="N13" s="446"/>
      <c r="O13" s="446" t="str">
        <f>MID(DBCS(氏名２),4,1)</f>
        <v/>
      </c>
      <c r="P13" s="446"/>
      <c r="Q13" s="446" t="str">
        <f>MID(DBCS(氏名２),5,1)</f>
        <v/>
      </c>
      <c r="R13" s="446"/>
      <c r="S13" s="446" t="str">
        <f>MID(DBCS(氏名２),6,1)</f>
        <v/>
      </c>
      <c r="T13" s="446"/>
      <c r="U13" s="446" t="str">
        <f>MID(DBCS(氏名２),7,1)</f>
        <v/>
      </c>
      <c r="V13" s="446"/>
      <c r="W13" s="446" t="str">
        <f>MID(DBCS(氏名２),8,1)</f>
        <v/>
      </c>
      <c r="X13" s="446"/>
      <c r="Y13" s="446" t="str">
        <f>MID(DBCS(氏名２),9,1)</f>
        <v/>
      </c>
      <c r="Z13" s="446"/>
      <c r="AA13" s="446" t="str">
        <f>MID(DBCS(氏名２),10,1)</f>
        <v/>
      </c>
      <c r="AB13" s="446"/>
      <c r="AC13" s="446" t="str">
        <f>MID(DBCS(氏名２),11,1)</f>
        <v/>
      </c>
      <c r="AD13" s="446"/>
      <c r="AE13" s="446" t="str">
        <f>MID(DBCS(氏名２),12,1)</f>
        <v/>
      </c>
      <c r="AF13" s="446"/>
      <c r="AG13" s="446" t="str">
        <f>MID(DBCS(氏名２),13,1)</f>
        <v/>
      </c>
      <c r="AH13" s="446"/>
      <c r="AI13" s="446" t="str">
        <f>MID(DBCS(氏名２),14,1)</f>
        <v/>
      </c>
      <c r="AJ13" s="446"/>
      <c r="AK13" s="446" t="str">
        <f>MID(DBCS(氏名２),15,1)</f>
        <v/>
      </c>
      <c r="AL13" s="446"/>
      <c r="AM13" s="446" t="str">
        <f>MID(DBCS(氏名２),16,1)</f>
        <v/>
      </c>
      <c r="AN13" s="446"/>
      <c r="AO13" s="446" t="str">
        <f>MID(DBCS(氏名２),17,1)</f>
        <v/>
      </c>
      <c r="AP13" s="446"/>
      <c r="AQ13" s="446" t="str">
        <f>MID(DBCS(氏名２),18,1)</f>
        <v/>
      </c>
      <c r="AR13" s="446"/>
      <c r="AS13" s="446" t="str">
        <f>MID(DBCS(氏名２),19,1)</f>
        <v/>
      </c>
      <c r="AT13" s="446"/>
      <c r="AU13" s="446" t="str">
        <f>MID(DBCS(氏名２),20,1)</f>
        <v/>
      </c>
      <c r="AV13" s="454"/>
      <c r="AW13" s="350"/>
      <c r="AX13" s="437"/>
      <c r="AY13" s="437"/>
      <c r="AZ13" s="437"/>
      <c r="BA13" s="437"/>
      <c r="BB13" s="437"/>
      <c r="BC13" s="437"/>
      <c r="BD13" s="437"/>
      <c r="BE13" s="437"/>
      <c r="BF13" s="437"/>
      <c r="BG13" s="437"/>
      <c r="BH13" s="437"/>
      <c r="BI13" s="437"/>
      <c r="BJ13" s="437"/>
      <c r="BK13" s="437"/>
      <c r="BL13" s="437"/>
      <c r="BM13" s="437"/>
      <c r="BN13" s="437"/>
    </row>
    <row r="14" spans="1:67" s="134" customFormat="1" ht="15" customHeight="1" thickTop="1" x14ac:dyDescent="0.2">
      <c r="A14" s="20"/>
      <c r="B14" s="447" t="s">
        <v>40</v>
      </c>
      <c r="C14" s="448"/>
      <c r="D14" s="448"/>
      <c r="E14" s="448"/>
      <c r="F14" s="449"/>
      <c r="G14" s="450" t="s">
        <v>8</v>
      </c>
      <c r="H14" s="451"/>
      <c r="I14" s="451"/>
      <c r="J14" s="451"/>
      <c r="K14" s="451"/>
      <c r="L14" s="451"/>
      <c r="M14" s="451"/>
      <c r="N14" s="451"/>
      <c r="O14" s="451"/>
      <c r="P14" s="451"/>
      <c r="Q14" s="451"/>
      <c r="R14" s="452" t="s">
        <v>41</v>
      </c>
      <c r="S14" s="448"/>
      <c r="T14" s="448"/>
      <c r="U14" s="448"/>
      <c r="V14" s="448"/>
      <c r="W14" s="448"/>
      <c r="X14" s="448"/>
      <c r="Y14" s="453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</row>
    <row r="15" spans="1:67" s="134" customFormat="1" ht="30" customHeight="1" thickBot="1" x14ac:dyDescent="0.25">
      <c r="A15" s="110"/>
      <c r="B15" s="21"/>
      <c r="C15" s="22"/>
      <c r="D15" s="22"/>
      <c r="E15" s="22"/>
      <c r="F15" s="23"/>
      <c r="G15" s="65" t="str">
        <f>MID(ASC(住所コード),1,1)</f>
        <v/>
      </c>
      <c r="H15" s="145" t="str">
        <f>MID(ASC(住所コード),2,1)</f>
        <v/>
      </c>
      <c r="I15" s="145" t="str">
        <f>MID(ASC(住所コード),3,1)</f>
        <v/>
      </c>
      <c r="J15" s="145" t="str">
        <f>MID(ASC(住所コード),4,1)</f>
        <v/>
      </c>
      <c r="K15" s="145" t="str">
        <f>MID(ASC(住所コード),5,1)</f>
        <v/>
      </c>
      <c r="L15" s="145" t="str">
        <f>MID(ASC(住所コード),6,1)</f>
        <v/>
      </c>
      <c r="M15" s="145" t="str">
        <f>MID(ASC(住所コード),7,1)</f>
        <v/>
      </c>
      <c r="N15" s="145" t="str">
        <f>MID(ASC(住所コード),8,1)</f>
        <v/>
      </c>
      <c r="O15" s="145" t="str">
        <f>MID(ASC(住所コード),9,1)</f>
        <v/>
      </c>
      <c r="P15" s="145" t="str">
        <f>MID(ASC(住所コード),10,1)</f>
        <v/>
      </c>
      <c r="Q15" s="66" t="str">
        <f>MID(ASC(住所コード),11,1)</f>
        <v/>
      </c>
      <c r="R15" s="58" t="str">
        <f>MID(SUBSTITUTE(SUBSTITUTE(SUBSTITUTE(SUBSTITUTE(郵便番号,"-",""),"－",""),"ｰ",""),"ー",""),1,1)</f>
        <v/>
      </c>
      <c r="S15" s="145" t="str">
        <f>MID(SUBSTITUTE(SUBSTITUTE(SUBSTITUTE(SUBSTITUTE(郵便番号,"-",""),"－",""),"ｰ",""),"ー",""),2,1)</f>
        <v/>
      </c>
      <c r="T15" s="145" t="str">
        <f>MID(SUBSTITUTE(SUBSTITUTE(SUBSTITUTE(SUBSTITUTE(郵便番号,"-",""),"－",""),"ｰ",""),"ー",""),3,1)</f>
        <v/>
      </c>
      <c r="U15" s="145" t="s">
        <v>9</v>
      </c>
      <c r="V15" s="145" t="str">
        <f>MID(SUBSTITUTE(SUBSTITUTE(SUBSTITUTE(SUBSTITUTE(郵便番号,"-",""),"－",""),"ｰ",""),"ー",""),4,1)</f>
        <v/>
      </c>
      <c r="W15" s="145" t="str">
        <f>MID(SUBSTITUTE(SUBSTITUTE(SUBSTITUTE(SUBSTITUTE(郵便番号,"-",""),"－",""),"ｰ",""),"ー",""),5,1)</f>
        <v/>
      </c>
      <c r="X15" s="145" t="str">
        <f>MID(SUBSTITUTE(SUBSTITUTE(SUBSTITUTE(SUBSTITUTE(郵便番号,"-",""),"－",""),"ｰ",""),"ー",""),6,1)</f>
        <v/>
      </c>
      <c r="Y15" s="146" t="str">
        <f>MID(SUBSTITUTE(SUBSTITUTE(SUBSTITUTE(SUBSTITUTE(郵便番号,"-",""),"－",""),"ｰ",""),"ー",""),7,1)</f>
        <v/>
      </c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</row>
    <row r="16" spans="1:67" s="134" customFormat="1" ht="15" customHeight="1" thickTop="1" thickBot="1" x14ac:dyDescent="0.25">
      <c r="A16" s="142"/>
      <c r="B16" s="455" t="s">
        <v>10</v>
      </c>
      <c r="C16" s="456"/>
      <c r="D16" s="456"/>
      <c r="E16" s="456"/>
      <c r="F16" s="456"/>
      <c r="G16" s="456"/>
      <c r="H16" s="456"/>
      <c r="I16" s="456"/>
      <c r="J16" s="456"/>
      <c r="K16" s="456"/>
      <c r="L16" s="456"/>
      <c r="M16" s="456"/>
      <c r="N16" s="456"/>
      <c r="O16" s="456"/>
      <c r="P16" s="456"/>
      <c r="Q16" s="456"/>
      <c r="R16" s="456"/>
      <c r="S16" s="456"/>
      <c r="T16" s="456"/>
      <c r="U16" s="456"/>
      <c r="V16" s="456"/>
      <c r="W16" s="456"/>
      <c r="X16" s="456"/>
      <c r="Y16" s="456"/>
      <c r="Z16" s="456"/>
      <c r="AA16" s="456"/>
      <c r="AB16" s="456"/>
      <c r="AC16" s="456"/>
      <c r="AD16" s="456"/>
      <c r="AE16" s="456"/>
      <c r="AF16" s="456"/>
      <c r="AG16" s="456"/>
      <c r="AH16" s="456"/>
      <c r="AI16" s="456"/>
      <c r="AJ16" s="456"/>
      <c r="AK16" s="456"/>
      <c r="AL16" s="456"/>
      <c r="AM16" s="456"/>
      <c r="AN16" s="456"/>
      <c r="AO16" s="456"/>
      <c r="AP16" s="456"/>
      <c r="AQ16" s="456"/>
      <c r="AR16" s="456"/>
      <c r="AS16" s="456"/>
      <c r="AT16" s="456"/>
      <c r="AU16" s="26"/>
      <c r="AV16" s="27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142"/>
      <c r="BM16" s="142"/>
    </row>
    <row r="17" spans="1:66" s="134" customFormat="1" ht="15" customHeight="1" thickTop="1" x14ac:dyDescent="0.2">
      <c r="A17" s="142"/>
      <c r="B17" s="140"/>
      <c r="C17" s="400" t="s">
        <v>5</v>
      </c>
      <c r="D17" s="400"/>
      <c r="E17" s="400"/>
      <c r="F17" s="400"/>
      <c r="G17" s="400"/>
      <c r="H17" s="401"/>
      <c r="I17" s="457"/>
      <c r="J17" s="458"/>
      <c r="K17" s="458"/>
      <c r="L17" s="458"/>
      <c r="M17" s="458"/>
      <c r="N17" s="458"/>
      <c r="O17" s="458"/>
      <c r="P17" s="458"/>
      <c r="Q17" s="458"/>
      <c r="R17" s="459" t="str">
        <f>ASC(PHONETIC(区市町村フリガナ))</f>
        <v/>
      </c>
      <c r="S17" s="459"/>
      <c r="T17" s="459"/>
      <c r="U17" s="459"/>
      <c r="V17" s="459"/>
      <c r="W17" s="459"/>
      <c r="X17" s="459"/>
      <c r="Y17" s="459"/>
      <c r="Z17" s="459"/>
      <c r="AA17" s="459"/>
      <c r="AB17" s="459"/>
      <c r="AC17" s="459"/>
      <c r="AD17" s="459"/>
      <c r="AE17" s="459"/>
      <c r="AF17" s="459"/>
      <c r="AG17" s="459"/>
      <c r="AH17" s="459"/>
      <c r="AI17" s="459"/>
      <c r="AJ17" s="459"/>
      <c r="AK17" s="459"/>
      <c r="AL17" s="459"/>
      <c r="AM17" s="459"/>
      <c r="AN17" s="459"/>
      <c r="AO17" s="459"/>
      <c r="AP17" s="459"/>
      <c r="AQ17" s="459"/>
      <c r="AR17" s="459"/>
      <c r="AS17" s="459"/>
      <c r="AT17" s="460"/>
      <c r="AU17" s="137" t="s">
        <v>42</v>
      </c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137"/>
      <c r="BI17" s="137"/>
      <c r="BJ17" s="137"/>
      <c r="BK17" s="138"/>
      <c r="BL17" s="142"/>
      <c r="BM17" s="142"/>
    </row>
    <row r="18" spans="1:66" s="134" customFormat="1" ht="30" customHeight="1" thickBot="1" x14ac:dyDescent="0.25">
      <c r="A18" s="142"/>
      <c r="B18" s="140"/>
      <c r="C18" s="400" t="s">
        <v>11</v>
      </c>
      <c r="D18" s="400"/>
      <c r="E18" s="400"/>
      <c r="F18" s="400"/>
      <c r="G18" s="400"/>
      <c r="H18" s="400"/>
      <c r="I18" s="461" t="str">
        <f>IF(ISBLANK(都道府県),"",都道府県)</f>
        <v/>
      </c>
      <c r="J18" s="462"/>
      <c r="K18" s="462"/>
      <c r="L18" s="462"/>
      <c r="M18" s="462"/>
      <c r="N18" s="462"/>
      <c r="O18" s="462"/>
      <c r="P18" s="463" t="str">
        <f>IF(ISBLANK(都道府県),"都道"&amp;CHAR(10)&amp;"府県","")</f>
        <v>都道
府県</v>
      </c>
      <c r="Q18" s="463"/>
      <c r="R18" s="462" t="str">
        <f>IF(ISBLANK(区市町村),"",区市町村)</f>
        <v/>
      </c>
      <c r="S18" s="462"/>
      <c r="T18" s="462"/>
      <c r="U18" s="462"/>
      <c r="V18" s="462"/>
      <c r="W18" s="462"/>
      <c r="X18" s="462"/>
      <c r="Y18" s="462"/>
      <c r="Z18" s="462"/>
      <c r="AA18" s="462"/>
      <c r="AB18" s="462"/>
      <c r="AC18" s="462"/>
      <c r="AD18" s="462"/>
      <c r="AE18" s="462"/>
      <c r="AF18" s="462"/>
      <c r="AG18" s="462"/>
      <c r="AH18" s="462"/>
      <c r="AI18" s="462"/>
      <c r="AJ18" s="462"/>
      <c r="AK18" s="462"/>
      <c r="AL18" s="462"/>
      <c r="AM18" s="462"/>
      <c r="AN18" s="462"/>
      <c r="AO18" s="462"/>
      <c r="AP18" s="462"/>
      <c r="AQ18" s="462"/>
      <c r="AR18" s="462"/>
      <c r="AS18" s="462"/>
      <c r="AT18" s="464"/>
      <c r="AU18" s="277" t="s">
        <v>12</v>
      </c>
      <c r="AV18" s="277"/>
      <c r="AW18" s="277"/>
      <c r="AX18" s="277"/>
      <c r="AY18" s="277"/>
      <c r="AZ18" s="67" t="str">
        <f>MID(ASC(電話番号),1,1)</f>
        <v/>
      </c>
      <c r="BA18" s="68" t="str">
        <f>MID(ASC(電話番号),2,1)</f>
        <v/>
      </c>
      <c r="BB18" s="68" t="str">
        <f>MID(ASC(電話番号),3,1)</f>
        <v/>
      </c>
      <c r="BC18" s="68" t="str">
        <f>MID(ASC(電話番号),4,1)</f>
        <v/>
      </c>
      <c r="BD18" s="68" t="str">
        <f>MID(ASC(電話番号),5,1)</f>
        <v/>
      </c>
      <c r="BE18" s="69" t="str">
        <f>MID(ASC(電話番号),6,1)</f>
        <v/>
      </c>
      <c r="BF18" s="69" t="str">
        <f>MID(ASC(電話番号),7,1)</f>
        <v/>
      </c>
      <c r="BG18" s="69" t="str">
        <f>MID(ASC(電話番号),8,1)</f>
        <v/>
      </c>
      <c r="BH18" s="69" t="str">
        <f>MID(ASC(電話番号),9,1)</f>
        <v/>
      </c>
      <c r="BI18" s="69" t="str">
        <f>MID(ASC(電話番号),10,1)</f>
        <v/>
      </c>
      <c r="BJ18" s="69" t="str">
        <f>MID(ASC(電話番号),11,1)</f>
        <v/>
      </c>
      <c r="BK18" s="70" t="str">
        <f>MID(ASC(電話番号),12,1)</f>
        <v/>
      </c>
      <c r="BL18" s="71" t="str">
        <f>MID(ASC(電話番号),13,1)</f>
        <v/>
      </c>
      <c r="BM18" s="71" t="str">
        <f>MID(ASC(電話番号),14,1)</f>
        <v/>
      </c>
    </row>
    <row r="19" spans="1:66" s="134" customFormat="1" ht="15" customHeight="1" thickTop="1" x14ac:dyDescent="0.2">
      <c r="A19" s="142"/>
      <c r="B19" s="439" t="s">
        <v>14</v>
      </c>
      <c r="C19" s="440"/>
      <c r="D19" s="440"/>
      <c r="E19" s="440"/>
      <c r="F19" s="440"/>
      <c r="G19" s="440"/>
      <c r="H19" s="440"/>
      <c r="I19" s="440"/>
      <c r="J19" s="440"/>
      <c r="K19" s="440"/>
      <c r="L19" s="440"/>
      <c r="M19" s="440"/>
      <c r="N19" s="440"/>
      <c r="O19" s="440"/>
      <c r="P19" s="440"/>
      <c r="Q19" s="440"/>
      <c r="R19" s="440"/>
      <c r="S19" s="440"/>
      <c r="T19" s="440"/>
      <c r="U19" s="440"/>
      <c r="V19" s="440"/>
      <c r="W19" s="440"/>
      <c r="X19" s="440"/>
      <c r="Y19" s="440"/>
      <c r="Z19" s="440"/>
      <c r="AA19" s="440"/>
      <c r="AB19" s="440"/>
      <c r="AC19" s="440"/>
      <c r="AD19" s="440"/>
      <c r="AE19" s="440"/>
      <c r="AF19" s="440"/>
      <c r="AG19" s="440"/>
      <c r="AH19" s="440"/>
      <c r="AI19" s="440"/>
      <c r="AJ19" s="440"/>
      <c r="AK19" s="440"/>
      <c r="AL19" s="440"/>
      <c r="AM19" s="440"/>
      <c r="AN19" s="440"/>
      <c r="AO19" s="440"/>
      <c r="AP19" s="440"/>
      <c r="AQ19" s="440"/>
      <c r="AR19" s="440"/>
      <c r="AS19" s="440"/>
      <c r="AT19" s="440"/>
      <c r="AU19" s="440"/>
      <c r="AV19" s="440"/>
      <c r="AW19" s="440"/>
      <c r="AX19" s="440"/>
      <c r="AY19" s="440"/>
      <c r="AZ19" s="440"/>
      <c r="BA19" s="440"/>
      <c r="BB19" s="440"/>
      <c r="BC19" s="440"/>
      <c r="BD19" s="440"/>
      <c r="BE19" s="41"/>
      <c r="BF19" s="42"/>
      <c r="BG19" s="42"/>
      <c r="BH19" s="42"/>
      <c r="BI19" s="42"/>
      <c r="BJ19" s="42"/>
      <c r="BK19" s="42"/>
      <c r="BL19" s="20"/>
      <c r="BM19" s="142"/>
    </row>
    <row r="20" spans="1:66" s="134" customFormat="1" ht="15" customHeight="1" x14ac:dyDescent="0.2">
      <c r="A20" s="142"/>
      <c r="B20" s="140"/>
      <c r="C20" s="400" t="s">
        <v>5</v>
      </c>
      <c r="D20" s="400"/>
      <c r="E20" s="400"/>
      <c r="F20" s="400"/>
      <c r="G20" s="400"/>
      <c r="H20" s="401"/>
      <c r="I20" s="461" t="str">
        <f>ASC(PHONETIC(番地フリガナ))</f>
        <v/>
      </c>
      <c r="J20" s="462"/>
      <c r="K20" s="462"/>
      <c r="L20" s="462"/>
      <c r="M20" s="462"/>
      <c r="N20" s="462"/>
      <c r="O20" s="462"/>
      <c r="P20" s="462"/>
      <c r="Q20" s="462"/>
      <c r="R20" s="462"/>
      <c r="S20" s="462"/>
      <c r="T20" s="462"/>
      <c r="U20" s="462"/>
      <c r="V20" s="462"/>
      <c r="W20" s="462"/>
      <c r="X20" s="462"/>
      <c r="Y20" s="462"/>
      <c r="Z20" s="462"/>
      <c r="AA20" s="462"/>
      <c r="AB20" s="462"/>
      <c r="AC20" s="462"/>
      <c r="AD20" s="462"/>
      <c r="AE20" s="462"/>
      <c r="AF20" s="462"/>
      <c r="AG20" s="462"/>
      <c r="AH20" s="462"/>
      <c r="AI20" s="462"/>
      <c r="AJ20" s="462"/>
      <c r="AK20" s="462"/>
      <c r="AL20" s="462"/>
      <c r="AM20" s="462"/>
      <c r="AN20" s="462"/>
      <c r="AO20" s="462"/>
      <c r="AP20" s="462"/>
      <c r="AQ20" s="462"/>
      <c r="AR20" s="462"/>
      <c r="AS20" s="462"/>
      <c r="AT20" s="462"/>
      <c r="AU20" s="462"/>
      <c r="AV20" s="462"/>
      <c r="AW20" s="462"/>
      <c r="AX20" s="462"/>
      <c r="AY20" s="462"/>
      <c r="AZ20" s="462"/>
      <c r="BA20" s="462"/>
      <c r="BB20" s="462"/>
      <c r="BC20" s="462"/>
      <c r="BD20" s="462"/>
      <c r="BE20" s="125"/>
      <c r="BF20" s="142"/>
      <c r="BG20" s="142"/>
      <c r="BH20" s="142"/>
      <c r="BI20" s="142"/>
      <c r="BJ20" s="142"/>
      <c r="BK20" s="142"/>
      <c r="BL20" s="142"/>
      <c r="BM20" s="142"/>
    </row>
    <row r="21" spans="1:66" s="134" customFormat="1" ht="30" customHeight="1" x14ac:dyDescent="0.2">
      <c r="A21" s="142"/>
      <c r="B21" s="140"/>
      <c r="C21" s="400" t="s">
        <v>13</v>
      </c>
      <c r="D21" s="400"/>
      <c r="E21" s="400"/>
      <c r="F21" s="400"/>
      <c r="G21" s="400"/>
      <c r="H21" s="401"/>
      <c r="I21" s="465" t="str">
        <f>MID(DBCS(番地),1,1)</f>
        <v/>
      </c>
      <c r="J21" s="466"/>
      <c r="K21" s="466" t="str">
        <f>MID(DBCS(番地),2,1)</f>
        <v/>
      </c>
      <c r="L21" s="466"/>
      <c r="M21" s="466" t="str">
        <f>MID(DBCS(番地),3,1)</f>
        <v/>
      </c>
      <c r="N21" s="466"/>
      <c r="O21" s="466" t="str">
        <f>MID(DBCS(番地),4,1)</f>
        <v/>
      </c>
      <c r="P21" s="466"/>
      <c r="Q21" s="466" t="str">
        <f>MID(DBCS(番地),5,1)</f>
        <v/>
      </c>
      <c r="R21" s="466"/>
      <c r="S21" s="466" t="str">
        <f>MID(DBCS(番地),6,1)</f>
        <v/>
      </c>
      <c r="T21" s="466"/>
      <c r="U21" s="466" t="str">
        <f>MID(DBCS(番地),7,1)</f>
        <v/>
      </c>
      <c r="V21" s="466"/>
      <c r="W21" s="466" t="str">
        <f>MID(DBCS(番地),8,1)</f>
        <v/>
      </c>
      <c r="X21" s="466"/>
      <c r="Y21" s="466" t="str">
        <f>MID(DBCS(番地),9,1)</f>
        <v/>
      </c>
      <c r="Z21" s="466"/>
      <c r="AA21" s="466" t="str">
        <f>MID(DBCS(番地),10,1)</f>
        <v/>
      </c>
      <c r="AB21" s="466"/>
      <c r="AC21" s="466" t="str">
        <f>MID(DBCS(番地),11,1)</f>
        <v/>
      </c>
      <c r="AD21" s="466"/>
      <c r="AE21" s="466" t="str">
        <f>MID(DBCS(番地),12,1)</f>
        <v/>
      </c>
      <c r="AF21" s="466"/>
      <c r="AG21" s="466" t="str">
        <f>MID(DBCS(番地),13,1)</f>
        <v/>
      </c>
      <c r="AH21" s="466"/>
      <c r="AI21" s="466" t="str">
        <f>MID(DBCS(番地),14,1)</f>
        <v/>
      </c>
      <c r="AJ21" s="466"/>
      <c r="AK21" s="466" t="str">
        <f>MID(DBCS(番地),15,1)</f>
        <v/>
      </c>
      <c r="AL21" s="466"/>
      <c r="AM21" s="466" t="str">
        <f>MID(DBCS(番地),16,1)</f>
        <v/>
      </c>
      <c r="AN21" s="466"/>
      <c r="AO21" s="466" t="str">
        <f>MID(DBCS(番地),17,1)</f>
        <v/>
      </c>
      <c r="AP21" s="466"/>
      <c r="AQ21" s="466" t="str">
        <f>MID(DBCS(番地),18,1)</f>
        <v/>
      </c>
      <c r="AR21" s="466"/>
      <c r="AS21" s="466" t="str">
        <f>MID(DBCS(番地),19,1)</f>
        <v/>
      </c>
      <c r="AT21" s="466"/>
      <c r="AU21" s="466" t="str">
        <f>MID(DBCS(番地),20,1)</f>
        <v/>
      </c>
      <c r="AV21" s="466"/>
      <c r="AW21" s="466" t="str">
        <f>MID(DBCS(番地),21,1)</f>
        <v/>
      </c>
      <c r="AX21" s="466"/>
      <c r="AY21" s="466" t="str">
        <f>MID(DBCS(番地),22,1)</f>
        <v/>
      </c>
      <c r="AZ21" s="466"/>
      <c r="BA21" s="466" t="str">
        <f>MID(DBCS(番地),23,1)</f>
        <v/>
      </c>
      <c r="BB21" s="466"/>
      <c r="BC21" s="466" t="str">
        <f>MID(DBCS(番地),24,1)</f>
        <v/>
      </c>
      <c r="BD21" s="467"/>
      <c r="BE21" s="350"/>
      <c r="BF21" s="468"/>
      <c r="BG21" s="437"/>
      <c r="BH21" s="437"/>
      <c r="BI21" s="437"/>
      <c r="BJ21" s="437"/>
      <c r="BK21" s="437"/>
      <c r="BL21" s="437"/>
      <c r="BM21" s="437"/>
      <c r="BN21" s="437"/>
    </row>
    <row r="22" spans="1:66" s="134" customFormat="1" ht="15" customHeight="1" x14ac:dyDescent="0.2">
      <c r="A22" s="142"/>
      <c r="B22" s="439" t="s">
        <v>15</v>
      </c>
      <c r="C22" s="440"/>
      <c r="D22" s="440"/>
      <c r="E22" s="440"/>
      <c r="F22" s="440"/>
      <c r="G22" s="440"/>
      <c r="H22" s="440"/>
      <c r="I22" s="440"/>
      <c r="J22" s="440"/>
      <c r="K22" s="440"/>
      <c r="L22" s="440"/>
      <c r="M22" s="440"/>
      <c r="N22" s="440"/>
      <c r="O22" s="440"/>
      <c r="P22" s="440"/>
      <c r="Q22" s="440"/>
      <c r="R22" s="440"/>
      <c r="S22" s="440"/>
      <c r="T22" s="440"/>
      <c r="U22" s="440"/>
      <c r="V22" s="440"/>
      <c r="W22" s="440"/>
      <c r="X22" s="440"/>
      <c r="Y22" s="440"/>
      <c r="Z22" s="440"/>
      <c r="AA22" s="440"/>
      <c r="AB22" s="440"/>
      <c r="AC22" s="440"/>
      <c r="AD22" s="440"/>
      <c r="AE22" s="440"/>
      <c r="AF22" s="440"/>
      <c r="AG22" s="440"/>
      <c r="AH22" s="440"/>
      <c r="AI22" s="440"/>
      <c r="AJ22" s="440"/>
      <c r="AK22" s="440"/>
      <c r="AL22" s="440"/>
      <c r="AM22" s="440"/>
      <c r="AN22" s="440"/>
      <c r="AO22" s="440"/>
      <c r="AP22" s="440"/>
      <c r="AQ22" s="440"/>
      <c r="AR22" s="440"/>
      <c r="AS22" s="440"/>
      <c r="AT22" s="440"/>
      <c r="AU22" s="440"/>
      <c r="AV22" s="440"/>
      <c r="AW22" s="440"/>
      <c r="AX22" s="440"/>
      <c r="AY22" s="440"/>
      <c r="AZ22" s="440"/>
      <c r="BA22" s="440"/>
      <c r="BB22" s="440"/>
      <c r="BC22" s="440"/>
      <c r="BD22" s="440"/>
      <c r="BE22" s="125"/>
      <c r="BF22" s="142"/>
      <c r="BG22" s="142"/>
      <c r="BH22" s="142"/>
      <c r="BI22" s="142"/>
      <c r="BJ22" s="142"/>
      <c r="BK22" s="142"/>
      <c r="BL22" s="142"/>
    </row>
    <row r="23" spans="1:66" s="134" customFormat="1" ht="15" customHeight="1" x14ac:dyDescent="0.2">
      <c r="A23" s="142"/>
      <c r="B23" s="140"/>
      <c r="C23" s="400" t="s">
        <v>5</v>
      </c>
      <c r="D23" s="400"/>
      <c r="E23" s="400"/>
      <c r="F23" s="400"/>
      <c r="G23" s="400"/>
      <c r="H23" s="401"/>
      <c r="I23" s="461" t="str">
        <f>ASC(PHONETIC(方書フリガナ))</f>
        <v/>
      </c>
      <c r="J23" s="462"/>
      <c r="K23" s="462"/>
      <c r="L23" s="462"/>
      <c r="M23" s="462"/>
      <c r="N23" s="462"/>
      <c r="O23" s="462"/>
      <c r="P23" s="462"/>
      <c r="Q23" s="462"/>
      <c r="R23" s="462"/>
      <c r="S23" s="462"/>
      <c r="T23" s="462"/>
      <c r="U23" s="462"/>
      <c r="V23" s="462"/>
      <c r="W23" s="462"/>
      <c r="X23" s="462"/>
      <c r="Y23" s="462"/>
      <c r="Z23" s="462"/>
      <c r="AA23" s="462"/>
      <c r="AB23" s="462"/>
      <c r="AC23" s="462"/>
      <c r="AD23" s="462"/>
      <c r="AE23" s="462"/>
      <c r="AF23" s="462"/>
      <c r="AG23" s="462"/>
      <c r="AH23" s="462"/>
      <c r="AI23" s="462"/>
      <c r="AJ23" s="462"/>
      <c r="AK23" s="462"/>
      <c r="AL23" s="462"/>
      <c r="AM23" s="462"/>
      <c r="AN23" s="462"/>
      <c r="AO23" s="462"/>
      <c r="AP23" s="462"/>
      <c r="AQ23" s="462"/>
      <c r="AR23" s="462"/>
      <c r="AS23" s="462"/>
      <c r="AT23" s="462"/>
      <c r="AU23" s="462"/>
      <c r="AV23" s="462"/>
      <c r="AW23" s="462"/>
      <c r="AX23" s="462"/>
      <c r="AY23" s="462"/>
      <c r="AZ23" s="462"/>
      <c r="BA23" s="462"/>
      <c r="BB23" s="462"/>
      <c r="BC23" s="462"/>
      <c r="BD23" s="462"/>
      <c r="BE23" s="125"/>
      <c r="BF23" s="142"/>
      <c r="BG23" s="142"/>
      <c r="BH23" s="142"/>
      <c r="BI23" s="142"/>
      <c r="BJ23" s="142"/>
      <c r="BK23" s="142"/>
      <c r="BL23" s="142"/>
    </row>
    <row r="24" spans="1:66" s="134" customFormat="1" ht="30" customHeight="1" thickBot="1" x14ac:dyDescent="0.25">
      <c r="A24" s="142"/>
      <c r="B24" s="37"/>
      <c r="C24" s="406" t="s">
        <v>19</v>
      </c>
      <c r="D24" s="406"/>
      <c r="E24" s="406"/>
      <c r="F24" s="406"/>
      <c r="G24" s="406"/>
      <c r="H24" s="407"/>
      <c r="I24" s="469" t="str">
        <f>MID(DBCS(方書),1,1)</f>
        <v/>
      </c>
      <c r="J24" s="470"/>
      <c r="K24" s="466" t="str">
        <f>MID(DBCS(方書),2,1)</f>
        <v/>
      </c>
      <c r="L24" s="466"/>
      <c r="M24" s="466" t="str">
        <f>MID(DBCS(方書),3,1)</f>
        <v/>
      </c>
      <c r="N24" s="466"/>
      <c r="O24" s="466" t="str">
        <f>MID(DBCS(方書),4,1)</f>
        <v/>
      </c>
      <c r="P24" s="466"/>
      <c r="Q24" s="466" t="str">
        <f>MID(DBCS(方書),5,1)</f>
        <v/>
      </c>
      <c r="R24" s="466"/>
      <c r="S24" s="466" t="str">
        <f>MID(DBCS(方書),6,1)</f>
        <v/>
      </c>
      <c r="T24" s="466"/>
      <c r="U24" s="466" t="str">
        <f>MID(DBCS(方書),7,1)</f>
        <v/>
      </c>
      <c r="V24" s="466"/>
      <c r="W24" s="466" t="str">
        <f>MID(DBCS(方書),8,1)</f>
        <v/>
      </c>
      <c r="X24" s="466"/>
      <c r="Y24" s="466" t="str">
        <f>MID(DBCS(方書),9,1)</f>
        <v/>
      </c>
      <c r="Z24" s="466"/>
      <c r="AA24" s="466" t="str">
        <f>MID(DBCS(方書),10,1)</f>
        <v/>
      </c>
      <c r="AB24" s="466"/>
      <c r="AC24" s="466" t="str">
        <f>MID(DBCS(方書),11,1)</f>
        <v/>
      </c>
      <c r="AD24" s="466"/>
      <c r="AE24" s="466" t="str">
        <f>MID(DBCS(方書),12,1)</f>
        <v/>
      </c>
      <c r="AF24" s="466"/>
      <c r="AG24" s="466" t="str">
        <f>MID(DBCS(方書),13,1)</f>
        <v/>
      </c>
      <c r="AH24" s="466"/>
      <c r="AI24" s="466" t="str">
        <f>MID(DBCS(方書),14,1)</f>
        <v/>
      </c>
      <c r="AJ24" s="466"/>
      <c r="AK24" s="466" t="str">
        <f>MID(DBCS(方書),15,1)</f>
        <v/>
      </c>
      <c r="AL24" s="466"/>
      <c r="AM24" s="473" t="str">
        <f>MID(DBCS(方書),16,1)</f>
        <v/>
      </c>
      <c r="AN24" s="473"/>
      <c r="AO24" s="473" t="str">
        <f>MID(DBCS(方書),17,1)</f>
        <v/>
      </c>
      <c r="AP24" s="473"/>
      <c r="AQ24" s="473" t="str">
        <f>MID(DBCS(方書),18,1)</f>
        <v/>
      </c>
      <c r="AR24" s="473"/>
      <c r="AS24" s="473" t="str">
        <f>MID(DBCS(方書),19,1)</f>
        <v/>
      </c>
      <c r="AT24" s="473"/>
      <c r="AU24" s="473" t="str">
        <f>MID(DBCS(方書),20,1)</f>
        <v/>
      </c>
      <c r="AV24" s="473"/>
      <c r="AW24" s="473" t="str">
        <f>MID(DBCS(方書),21,1)</f>
        <v/>
      </c>
      <c r="AX24" s="473"/>
      <c r="AY24" s="473" t="str">
        <f>MID(DBCS(方書),22,1)</f>
        <v/>
      </c>
      <c r="AZ24" s="473"/>
      <c r="BA24" s="473" t="str">
        <f>MID(DBCS(方書),23,1)</f>
        <v/>
      </c>
      <c r="BB24" s="473"/>
      <c r="BC24" s="473" t="str">
        <f>MID(DBCS(方書),24,1)</f>
        <v/>
      </c>
      <c r="BD24" s="474"/>
      <c r="BE24" s="350"/>
      <c r="BF24" s="468"/>
      <c r="BG24" s="437"/>
      <c r="BH24" s="437"/>
      <c r="BI24" s="437"/>
      <c r="BJ24" s="437"/>
      <c r="BK24" s="437"/>
      <c r="BL24" s="437"/>
      <c r="BM24" s="437"/>
      <c r="BN24" s="437"/>
    </row>
    <row r="25" spans="1:66" s="134" customFormat="1" ht="15" customHeight="1" thickTop="1" thickBot="1" x14ac:dyDescent="0.25">
      <c r="A25" s="20"/>
      <c r="B25" s="471" t="s">
        <v>105</v>
      </c>
      <c r="C25" s="471"/>
      <c r="D25" s="471"/>
      <c r="E25" s="472"/>
      <c r="F25" s="472"/>
      <c r="G25" s="472"/>
      <c r="H25" s="472"/>
      <c r="I25" s="472"/>
      <c r="J25" s="472"/>
      <c r="K25" s="472"/>
      <c r="L25" s="472"/>
      <c r="M25" s="472"/>
      <c r="N25" s="472"/>
      <c r="O25" s="472"/>
      <c r="P25" s="472"/>
      <c r="Q25" s="472"/>
      <c r="R25" s="472"/>
      <c r="S25" s="472"/>
      <c r="T25" s="472"/>
      <c r="U25" s="472"/>
      <c r="V25" s="472"/>
      <c r="W25" s="472"/>
      <c r="X25" s="472"/>
      <c r="Y25" s="472"/>
      <c r="Z25" s="472"/>
      <c r="AA25" s="472"/>
      <c r="AB25" s="472"/>
      <c r="AC25" s="472"/>
      <c r="AD25" s="472"/>
      <c r="AE25" s="472"/>
      <c r="AF25" s="472"/>
      <c r="AG25" s="472"/>
      <c r="AH25" s="472"/>
      <c r="AI25" s="472"/>
      <c r="AJ25" s="472"/>
      <c r="AK25" s="472"/>
      <c r="AL25" s="472"/>
      <c r="AM25" s="43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142"/>
      <c r="BF25" s="142"/>
      <c r="BG25" s="142"/>
      <c r="BH25" s="142"/>
      <c r="BI25" s="142"/>
      <c r="BJ25" s="142"/>
      <c r="BK25" s="142"/>
      <c r="BL25" s="142"/>
    </row>
    <row r="26" spans="1:66" s="134" customFormat="1" ht="30" customHeight="1" thickTop="1" thickBot="1" x14ac:dyDescent="0.25">
      <c r="A26" s="110"/>
      <c r="B26" s="475" t="str">
        <f>LEFT(支払方法,1)</f>
        <v/>
      </c>
      <c r="C26" s="475"/>
      <c r="D26" s="475"/>
      <c r="E26" s="472" t="s">
        <v>48</v>
      </c>
      <c r="F26" s="472"/>
      <c r="G26" s="472"/>
      <c r="H26" s="472"/>
      <c r="I26" s="472"/>
      <c r="J26" s="472"/>
      <c r="K26" s="472"/>
      <c r="L26" s="472"/>
      <c r="M26" s="472"/>
      <c r="N26" s="472"/>
      <c r="O26" s="472"/>
      <c r="P26" s="472"/>
      <c r="Q26" s="472"/>
      <c r="R26" s="472"/>
      <c r="S26" s="472"/>
      <c r="T26" s="472"/>
      <c r="U26" s="472"/>
      <c r="V26" s="472"/>
      <c r="W26" s="472"/>
      <c r="X26" s="472"/>
      <c r="Y26" s="472"/>
      <c r="Z26" s="472"/>
      <c r="AA26" s="472"/>
      <c r="AB26" s="472"/>
      <c r="AC26" s="472"/>
      <c r="AD26" s="472"/>
      <c r="AE26" s="472"/>
      <c r="AF26" s="471"/>
      <c r="AG26" s="471"/>
      <c r="AH26" s="471"/>
      <c r="AI26" s="471"/>
      <c r="AJ26" s="471"/>
      <c r="AK26" s="471"/>
      <c r="AL26" s="471"/>
      <c r="AM26" s="125"/>
      <c r="AN26" s="142"/>
      <c r="AO26" s="142"/>
      <c r="AP26" s="142"/>
      <c r="AQ26" s="142"/>
      <c r="AR26" s="142"/>
      <c r="AS26" s="142"/>
      <c r="AT26" s="142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</row>
    <row r="27" spans="1:66" s="134" customFormat="1" ht="15" customHeight="1" thickTop="1" x14ac:dyDescent="0.2">
      <c r="A27" s="142"/>
      <c r="B27" s="476" t="s">
        <v>17</v>
      </c>
      <c r="C27" s="409"/>
      <c r="D27" s="409"/>
      <c r="E27" s="409"/>
      <c r="F27" s="409"/>
      <c r="G27" s="409"/>
      <c r="H27" s="409"/>
      <c r="I27" s="409"/>
      <c r="J27" s="409"/>
      <c r="K27" s="409"/>
      <c r="L27" s="409"/>
      <c r="M27" s="409"/>
      <c r="N27" s="409"/>
      <c r="O27" s="409"/>
      <c r="P27" s="409"/>
      <c r="Q27" s="399" t="s">
        <v>18</v>
      </c>
      <c r="R27" s="400"/>
      <c r="S27" s="400"/>
      <c r="T27" s="400"/>
      <c r="U27" s="400"/>
      <c r="V27" s="400"/>
      <c r="W27" s="400"/>
      <c r="X27" s="400"/>
      <c r="Y27" s="400"/>
      <c r="Z27" s="400"/>
      <c r="AA27" s="400"/>
      <c r="AB27" s="400"/>
      <c r="AC27" s="400"/>
      <c r="AD27" s="400"/>
      <c r="AE27" s="477"/>
      <c r="AF27" s="452" t="s">
        <v>16</v>
      </c>
      <c r="AG27" s="448"/>
      <c r="AH27" s="448"/>
      <c r="AI27" s="448"/>
      <c r="AJ27" s="448"/>
      <c r="AK27" s="448"/>
      <c r="AL27" s="449"/>
      <c r="AM27" s="38"/>
      <c r="AN27" s="142"/>
      <c r="AO27" s="142"/>
      <c r="AP27" s="142"/>
      <c r="AQ27" s="142"/>
      <c r="AR27" s="20" t="s">
        <v>26</v>
      </c>
      <c r="AS27" s="142"/>
      <c r="AT27" s="142"/>
      <c r="AU27" s="142"/>
      <c r="AV27" s="142"/>
      <c r="AW27" s="142"/>
      <c r="AX27" s="142"/>
      <c r="AY27" s="142"/>
      <c r="AZ27" s="142"/>
      <c r="BA27" s="142"/>
      <c r="BB27" s="142"/>
      <c r="BC27" s="142"/>
      <c r="BD27" s="142"/>
      <c r="BE27" s="142"/>
      <c r="BF27" s="142"/>
      <c r="BG27" s="142"/>
      <c r="BH27" s="142"/>
      <c r="BI27" s="142"/>
      <c r="BJ27" s="143"/>
    </row>
    <row r="28" spans="1:66" s="134" customFormat="1" ht="30" customHeight="1" thickBot="1" x14ac:dyDescent="0.25">
      <c r="A28" s="142"/>
      <c r="B28" s="478" t="str">
        <f>IF(ISBLANK(金融機関名),"",金融機関名)</f>
        <v/>
      </c>
      <c r="C28" s="479"/>
      <c r="D28" s="479"/>
      <c r="E28" s="479"/>
      <c r="F28" s="479"/>
      <c r="G28" s="479"/>
      <c r="H28" s="479"/>
      <c r="I28" s="479"/>
      <c r="J28" s="479"/>
      <c r="K28" s="479"/>
      <c r="L28" s="479"/>
      <c r="M28" s="479"/>
      <c r="N28" s="479"/>
      <c r="O28" s="479"/>
      <c r="P28" s="479"/>
      <c r="Q28" s="480" t="str">
        <f>IF(ISBLANK(店舗名),"",店舗名)</f>
        <v/>
      </c>
      <c r="R28" s="479"/>
      <c r="S28" s="479"/>
      <c r="T28" s="479"/>
      <c r="U28" s="479"/>
      <c r="V28" s="479"/>
      <c r="W28" s="479"/>
      <c r="X28" s="479"/>
      <c r="Y28" s="479"/>
      <c r="Z28" s="479"/>
      <c r="AA28" s="479"/>
      <c r="AB28" s="479"/>
      <c r="AC28" s="479"/>
      <c r="AD28" s="479"/>
      <c r="AE28" s="481"/>
      <c r="AF28" s="58" t="str">
        <f>MID(ASC(金融機関コード),1,1)</f>
        <v/>
      </c>
      <c r="AG28" s="72" t="str">
        <f>MID(ASC(金融機関コード),2,1)</f>
        <v/>
      </c>
      <c r="AH28" s="72" t="str">
        <f>MID(ASC(金融機関コード),3,1)</f>
        <v/>
      </c>
      <c r="AI28" s="73" t="str">
        <f>MID(ASC(金融機関コード),4,1)</f>
        <v/>
      </c>
      <c r="AJ28" s="74" t="str">
        <f>MID(ASC(金融機関コード),5,1)</f>
        <v/>
      </c>
      <c r="AK28" s="72" t="str">
        <f>MID(ASC(金融機関コード),6,1)</f>
        <v/>
      </c>
      <c r="AL28" s="75" t="str">
        <f>MID(ASC(金融機関コード),7,1)</f>
        <v/>
      </c>
      <c r="AM28" s="144"/>
      <c r="AN28" s="142"/>
      <c r="AO28" s="142"/>
      <c r="AP28" s="142"/>
      <c r="AQ28" s="142"/>
      <c r="AS28" s="142"/>
      <c r="AT28" s="20" t="s">
        <v>30</v>
      </c>
      <c r="AU28" s="142"/>
      <c r="AV28" s="142"/>
      <c r="AW28" s="142"/>
      <c r="AX28" s="142"/>
      <c r="AY28" s="142"/>
      <c r="AZ28" s="142"/>
      <c r="BA28" s="142"/>
      <c r="BB28" s="142"/>
      <c r="BC28" s="142"/>
      <c r="BD28" s="142"/>
      <c r="BE28" s="142"/>
      <c r="BF28" s="142"/>
      <c r="BG28" s="142"/>
      <c r="BH28" s="142"/>
      <c r="BI28" s="142"/>
    </row>
    <row r="29" spans="1:66" s="134" customFormat="1" ht="15" customHeight="1" thickTop="1" thickBot="1" x14ac:dyDescent="0.25">
      <c r="A29" s="142"/>
      <c r="B29" s="491" t="s">
        <v>106</v>
      </c>
      <c r="C29" s="380"/>
      <c r="D29" s="380"/>
      <c r="E29" s="492"/>
      <c r="F29" s="492"/>
      <c r="G29" s="492"/>
      <c r="H29" s="492"/>
      <c r="I29" s="492"/>
      <c r="J29" s="492"/>
      <c r="K29" s="492"/>
      <c r="L29" s="492"/>
      <c r="M29" s="492"/>
      <c r="N29" s="492"/>
      <c r="O29" s="492"/>
      <c r="P29" s="492"/>
      <c r="Q29" s="492"/>
      <c r="R29" s="492"/>
      <c r="S29" s="492"/>
      <c r="T29" s="492"/>
      <c r="U29" s="492"/>
      <c r="V29" s="492"/>
      <c r="W29" s="492"/>
      <c r="X29" s="492"/>
      <c r="Y29" s="492"/>
      <c r="Z29" s="492"/>
      <c r="AA29" s="492"/>
      <c r="AB29" s="492"/>
      <c r="AC29" s="492"/>
      <c r="AD29" s="492"/>
      <c r="AE29" s="493"/>
      <c r="AF29" s="447" t="s">
        <v>44</v>
      </c>
      <c r="AG29" s="448"/>
      <c r="AH29" s="448"/>
      <c r="AI29" s="448"/>
      <c r="AJ29" s="448"/>
      <c r="AK29" s="448"/>
      <c r="AL29" s="453"/>
      <c r="AM29" s="142"/>
      <c r="AN29" s="142"/>
      <c r="AO29" s="142"/>
      <c r="AP29" s="142"/>
      <c r="AQ29" s="142"/>
      <c r="AY29" s="482" t="str">
        <f>IF(ISBLANK(申請年月日_元号),"",申請年月日_元号)</f>
        <v>令和</v>
      </c>
      <c r="AZ29" s="482"/>
      <c r="BA29" s="482" t="str">
        <f>IF(ISBLANK(申請年月日_年),"",申請年月日_年)</f>
        <v/>
      </c>
      <c r="BB29" s="482"/>
      <c r="BC29" s="482" t="s">
        <v>29</v>
      </c>
      <c r="BD29" s="482" t="str">
        <f>IF(ISBLANK(申請年月日_月),"",申請年月日_月)</f>
        <v/>
      </c>
      <c r="BE29" s="482"/>
      <c r="BF29" s="482" t="s">
        <v>28</v>
      </c>
      <c r="BG29" s="482" t="str">
        <f>IF(ISBLANK(申請年月日_日),"",申請年月日_日)</f>
        <v/>
      </c>
      <c r="BH29" s="482"/>
      <c r="BI29" s="482" t="s">
        <v>27</v>
      </c>
    </row>
    <row r="30" spans="1:66" s="134" customFormat="1" ht="15" customHeight="1" thickTop="1" x14ac:dyDescent="0.2">
      <c r="A30" s="142"/>
      <c r="B30" s="483" t="str">
        <f>LEFT(預金種別,1)</f>
        <v/>
      </c>
      <c r="C30" s="484"/>
      <c r="D30" s="485"/>
      <c r="E30" s="370" t="s">
        <v>49</v>
      </c>
      <c r="F30" s="371"/>
      <c r="G30" s="371"/>
      <c r="H30" s="371"/>
      <c r="I30" s="371"/>
      <c r="J30" s="371"/>
      <c r="K30" s="371"/>
      <c r="L30" s="371"/>
      <c r="M30" s="371"/>
      <c r="N30" s="371"/>
      <c r="O30" s="371"/>
      <c r="P30" s="371"/>
      <c r="Q30" s="371"/>
      <c r="R30" s="371"/>
      <c r="S30" s="371"/>
      <c r="T30" s="371"/>
      <c r="U30" s="371"/>
      <c r="V30" s="371"/>
      <c r="W30" s="371"/>
      <c r="X30" s="371"/>
      <c r="Y30" s="371"/>
      <c r="Z30" s="371"/>
      <c r="AA30" s="371"/>
      <c r="AB30" s="371"/>
      <c r="AC30" s="371"/>
      <c r="AD30" s="371"/>
      <c r="AE30" s="371"/>
      <c r="AF30" s="489" t="str">
        <f>IF(ISBLANK(口座番号),"",MID(REPT("0",IF(7-LEN(口座番号)&gt;0,7-LEN(口座番号),0))&amp;ASC(口座番号),1,1))</f>
        <v/>
      </c>
      <c r="AG30" s="432" t="str">
        <f>IF(ISBLANK(口座番号),"",MID(REPT("0",IF(7-LEN(口座番号)&gt;0,7-LEN(口座番号),0))&amp;ASC(口座番号),2,1))</f>
        <v/>
      </c>
      <c r="AH30" s="432" t="str">
        <f>IF(ISBLANK(口座番号),"",MID(REPT("0",IF(7-LEN(口座番号)&gt;0,7-LEN(口座番号),0))&amp;ASC(口座番号),3,1))</f>
        <v/>
      </c>
      <c r="AI30" s="432" t="str">
        <f>IF(ISBLANK(口座番号),"",MID(REPT("0",IF(7-LEN(口座番号)&gt;0,7-LEN(口座番号),0))&amp;ASC(口座番号),4,1))</f>
        <v/>
      </c>
      <c r="AJ30" s="432" t="str">
        <f>IF(ISBLANK(口座番号),"",MID(REPT("0",IF(7-LEN(口座番号)&gt;0,7-LEN(口座番号),0))&amp;ASC(口座番号),5,1))</f>
        <v/>
      </c>
      <c r="AK30" s="432" t="str">
        <f>IF(ISBLANK(口座番号),"",MID(REPT("0",IF(7-LEN(口座番号)&gt;0,7-LEN(口座番号),0))&amp;ASC(口座番号),6,1))</f>
        <v/>
      </c>
      <c r="AL30" s="494" t="str">
        <f>IF(ISBLANK(口座番号),"",MID(REPT("0",IF(7-LEN(口座番号)&gt;0,7-LEN(口座番号),0))&amp;ASC(口座番号),7,1))</f>
        <v/>
      </c>
      <c r="AM30" s="142"/>
      <c r="AN30" s="142"/>
      <c r="AO30" s="142"/>
      <c r="AP30" s="142"/>
      <c r="AQ30" s="142"/>
      <c r="AY30" s="482"/>
      <c r="AZ30" s="482"/>
      <c r="BA30" s="482"/>
      <c r="BB30" s="482"/>
      <c r="BC30" s="482"/>
      <c r="BD30" s="482"/>
      <c r="BE30" s="482"/>
      <c r="BF30" s="482"/>
      <c r="BG30" s="482"/>
      <c r="BH30" s="482"/>
      <c r="BI30" s="482"/>
    </row>
    <row r="31" spans="1:66" s="134" customFormat="1" ht="15" customHeight="1" thickBot="1" x14ac:dyDescent="0.25">
      <c r="A31" s="142"/>
      <c r="B31" s="486"/>
      <c r="C31" s="487"/>
      <c r="D31" s="488"/>
      <c r="E31" s="372"/>
      <c r="F31" s="373"/>
      <c r="G31" s="373"/>
      <c r="H31" s="373"/>
      <c r="I31" s="373"/>
      <c r="J31" s="373"/>
      <c r="K31" s="373"/>
      <c r="L31" s="373"/>
      <c r="M31" s="373"/>
      <c r="N31" s="373"/>
      <c r="O31" s="373"/>
      <c r="P31" s="373"/>
      <c r="Q31" s="373"/>
      <c r="R31" s="373"/>
      <c r="S31" s="373"/>
      <c r="T31" s="373"/>
      <c r="U31" s="373"/>
      <c r="V31" s="373"/>
      <c r="W31" s="373"/>
      <c r="X31" s="373"/>
      <c r="Y31" s="373"/>
      <c r="Z31" s="373"/>
      <c r="AA31" s="373"/>
      <c r="AB31" s="373"/>
      <c r="AC31" s="373"/>
      <c r="AD31" s="373"/>
      <c r="AE31" s="373"/>
      <c r="AF31" s="490"/>
      <c r="AG31" s="433"/>
      <c r="AH31" s="433"/>
      <c r="AI31" s="433"/>
      <c r="AJ31" s="433"/>
      <c r="AK31" s="433"/>
      <c r="AL31" s="495"/>
      <c r="AM31" s="142"/>
      <c r="AN31" s="142"/>
      <c r="AO31" s="142"/>
      <c r="AP31" s="142"/>
      <c r="AQ31" s="142"/>
      <c r="AR31" s="496" t="s">
        <v>121</v>
      </c>
      <c r="AS31" s="496"/>
      <c r="AT31" s="496"/>
      <c r="AU31" s="64"/>
      <c r="AV31" s="497" t="str">
        <f>IF(ISBLANK(申請者_住所),"",申請者_住所)</f>
        <v/>
      </c>
      <c r="AW31" s="497"/>
      <c r="AX31" s="497"/>
      <c r="AY31" s="497"/>
      <c r="AZ31" s="497"/>
      <c r="BA31" s="497"/>
      <c r="BB31" s="497"/>
      <c r="BC31" s="497"/>
      <c r="BD31" s="497"/>
      <c r="BE31" s="497"/>
      <c r="BF31" s="497"/>
      <c r="BG31" s="497"/>
      <c r="BH31" s="497"/>
      <c r="BI31" s="497"/>
      <c r="BJ31" s="497"/>
      <c r="BK31" s="497"/>
      <c r="BL31" s="497"/>
      <c r="BM31" s="497"/>
      <c r="BN31" s="497"/>
    </row>
    <row r="32" spans="1:66" s="134" customFormat="1" ht="15" customHeight="1" thickTop="1" x14ac:dyDescent="0.2">
      <c r="A32" s="111"/>
      <c r="B32" s="476" t="s">
        <v>43</v>
      </c>
      <c r="C32" s="409"/>
      <c r="D32" s="409"/>
      <c r="E32" s="409"/>
      <c r="F32" s="409"/>
      <c r="G32" s="409"/>
      <c r="H32" s="409"/>
      <c r="I32" s="409"/>
      <c r="J32" s="409"/>
      <c r="K32" s="409"/>
      <c r="L32" s="409"/>
      <c r="M32" s="409"/>
      <c r="N32" s="409"/>
      <c r="O32" s="409"/>
      <c r="P32" s="409"/>
      <c r="Q32" s="409"/>
      <c r="R32" s="409"/>
      <c r="S32" s="409"/>
      <c r="T32" s="409"/>
      <c r="U32" s="409"/>
      <c r="V32" s="409"/>
      <c r="W32" s="409"/>
      <c r="X32" s="409"/>
      <c r="Y32" s="409"/>
      <c r="Z32" s="409"/>
      <c r="AA32" s="409"/>
      <c r="AB32" s="409"/>
      <c r="AC32" s="409"/>
      <c r="AD32" s="409"/>
      <c r="AE32" s="409"/>
      <c r="AF32" s="409"/>
      <c r="AG32" s="409"/>
      <c r="AH32" s="409"/>
      <c r="AI32" s="409"/>
      <c r="AJ32" s="409"/>
      <c r="AK32" s="409"/>
      <c r="AL32" s="409"/>
      <c r="AM32" s="448"/>
      <c r="AN32" s="448"/>
      <c r="AO32" s="453"/>
      <c r="AP32" s="35"/>
      <c r="AQ32" s="142"/>
      <c r="AR32" s="496"/>
      <c r="AS32" s="496"/>
      <c r="AT32" s="496"/>
      <c r="AU32" s="64"/>
      <c r="AV32" s="497"/>
      <c r="AW32" s="497"/>
      <c r="AX32" s="497"/>
      <c r="AY32" s="497"/>
      <c r="AZ32" s="497"/>
      <c r="BA32" s="497"/>
      <c r="BB32" s="497"/>
      <c r="BC32" s="497"/>
      <c r="BD32" s="497"/>
      <c r="BE32" s="497"/>
      <c r="BF32" s="497"/>
      <c r="BG32" s="497"/>
      <c r="BH32" s="497"/>
      <c r="BI32" s="497"/>
      <c r="BJ32" s="497"/>
      <c r="BK32" s="497"/>
      <c r="BL32" s="497"/>
      <c r="BM32" s="497"/>
      <c r="BN32" s="497"/>
    </row>
    <row r="33" spans="1:72" s="134" customFormat="1" ht="15" customHeight="1" x14ac:dyDescent="0.2">
      <c r="A33" s="111"/>
      <c r="B33" s="342" t="str">
        <f>MID(ASC(PHONETIC(口座名義人カナ)),1,1)</f>
        <v/>
      </c>
      <c r="C33" s="432" t="str">
        <f>MID(ASC(PHONETIC(口座名義人カナ)),2,1)</f>
        <v/>
      </c>
      <c r="D33" s="432" t="str">
        <f>MID(ASC(PHONETIC(口座名義人カナ)),3,1)</f>
        <v/>
      </c>
      <c r="E33" s="432" t="str">
        <f>MID(ASC(PHONETIC(口座名義人カナ)),4,1)</f>
        <v/>
      </c>
      <c r="F33" s="432" t="str">
        <f>MID(ASC(PHONETIC(口座名義人カナ)),5,1)</f>
        <v/>
      </c>
      <c r="G33" s="432" t="str">
        <f>MID(ASC(PHONETIC(口座名義人カナ)),6,1)</f>
        <v/>
      </c>
      <c r="H33" s="432" t="str">
        <f>MID(ASC(PHONETIC(口座名義人カナ)),7,1)</f>
        <v/>
      </c>
      <c r="I33" s="432" t="str">
        <f>MID(ASC(PHONETIC(口座名義人カナ)),8,1)</f>
        <v/>
      </c>
      <c r="J33" s="432" t="str">
        <f>MID(ASC(PHONETIC(口座名義人カナ)),9,1)</f>
        <v/>
      </c>
      <c r="K33" s="432" t="str">
        <f>MID(ASC(PHONETIC(口座名義人カナ)),10,1)</f>
        <v/>
      </c>
      <c r="L33" s="432" t="str">
        <f>MID(ASC(PHONETIC(口座名義人カナ)),11,1)</f>
        <v/>
      </c>
      <c r="M33" s="432" t="str">
        <f>MID(ASC(PHONETIC(口座名義人カナ)),12,1)</f>
        <v/>
      </c>
      <c r="N33" s="432" t="str">
        <f>MID(ASC(PHONETIC(口座名義人カナ)),13,1)</f>
        <v/>
      </c>
      <c r="O33" s="432" t="str">
        <f>MID(ASC(PHONETIC(口座名義人カナ)),14,1)</f>
        <v/>
      </c>
      <c r="P33" s="432" t="str">
        <f>MID(ASC(PHONETIC(口座名義人カナ)),15,1)</f>
        <v/>
      </c>
      <c r="Q33" s="432" t="str">
        <f>MID(ASC(PHONETIC(口座名義人カナ)),16,1)</f>
        <v/>
      </c>
      <c r="R33" s="432" t="str">
        <f>MID(ASC(PHONETIC(口座名義人カナ)),17,1)</f>
        <v/>
      </c>
      <c r="S33" s="432" t="str">
        <f>MID(ASC(PHONETIC(口座名義人カナ)),18,1)</f>
        <v/>
      </c>
      <c r="T33" s="432" t="str">
        <f>MID(ASC(PHONETIC(口座名義人カナ)),19,1)</f>
        <v/>
      </c>
      <c r="U33" s="432" t="str">
        <f>MID(ASC(PHONETIC(口座名義人カナ)),20,1)</f>
        <v/>
      </c>
      <c r="V33" s="432" t="str">
        <f>MID(ASC(PHONETIC(口座名義人カナ)),21,1)</f>
        <v/>
      </c>
      <c r="W33" s="432" t="str">
        <f>MID(ASC(PHONETIC(口座名義人カナ)),22,1)</f>
        <v/>
      </c>
      <c r="X33" s="432" t="str">
        <f>MID(ASC(PHONETIC(口座名義人カナ)),23,1)</f>
        <v/>
      </c>
      <c r="Y33" s="432" t="str">
        <f>MID(ASC(PHONETIC(口座名義人カナ)),24,1)</f>
        <v/>
      </c>
      <c r="Z33" s="432" t="str">
        <f>MID(ASC(PHONETIC(口座名義人カナ)),25,1)</f>
        <v/>
      </c>
      <c r="AA33" s="432" t="str">
        <f>MID(ASC(PHONETIC(口座名義人カナ)),26,1)</f>
        <v/>
      </c>
      <c r="AB33" s="432" t="str">
        <f>MID(ASC(PHONETIC(口座名義人カナ)),27,1)</f>
        <v/>
      </c>
      <c r="AC33" s="432" t="str">
        <f>MID(ASC(PHONETIC(口座名義人カナ)),28,1)</f>
        <v/>
      </c>
      <c r="AD33" s="432" t="str">
        <f>MID(ASC(PHONETIC(口座名義人カナ)),29,1)</f>
        <v/>
      </c>
      <c r="AE33" s="432" t="str">
        <f>MID(ASC(PHONETIC(口座名義人カナ)),30,1)</f>
        <v/>
      </c>
      <c r="AF33" s="432" t="str">
        <f>MID(ASC(PHONETIC(口座名義人カナ)),31,1)</f>
        <v/>
      </c>
      <c r="AG33" s="432" t="str">
        <f>MID(ASC(PHONETIC(口座名義人カナ)),32,1)</f>
        <v/>
      </c>
      <c r="AH33" s="432" t="str">
        <f>MID(ASC(PHONETIC(口座名義人カナ)),33,1)</f>
        <v/>
      </c>
      <c r="AI33" s="432" t="str">
        <f>MID(ASC(PHONETIC(口座名義人カナ)),34,1)</f>
        <v/>
      </c>
      <c r="AJ33" s="432" t="str">
        <f>MID(ASC(PHONETIC(口座名義人カナ)),35,1)</f>
        <v/>
      </c>
      <c r="AK33" s="432" t="str">
        <f>MID(ASC(PHONETIC(口座名義人カナ)),36,1)</f>
        <v/>
      </c>
      <c r="AL33" s="432" t="str">
        <f>MID(ASC(PHONETIC(口座名義人カナ)),37,1)</f>
        <v/>
      </c>
      <c r="AM33" s="432" t="str">
        <f>MID(ASC(PHONETIC(口座名義人カナ)),38,1)</f>
        <v/>
      </c>
      <c r="AN33" s="432" t="str">
        <f>MID(ASC(PHONETIC(口座名義人カナ)),39,1)</f>
        <v/>
      </c>
      <c r="AO33" s="494" t="str">
        <f>MID(ASC(PHONETIC(口座名義人カナ)),40,1)</f>
        <v/>
      </c>
      <c r="AP33" s="350"/>
      <c r="AQ33" s="20"/>
      <c r="AR33" s="496" t="s">
        <v>31</v>
      </c>
      <c r="AS33" s="496"/>
      <c r="AT33" s="496"/>
      <c r="AU33" s="64"/>
      <c r="AV33" s="497" t="str">
        <f>IF(ISBLANK(申請者_氏名),"",申請者_氏名)</f>
        <v/>
      </c>
      <c r="AW33" s="497"/>
      <c r="AX33" s="497"/>
      <c r="AY33" s="497"/>
      <c r="AZ33" s="497"/>
      <c r="BA33" s="497"/>
      <c r="BB33" s="497"/>
      <c r="BC33" s="497"/>
      <c r="BD33" s="497"/>
      <c r="BE33" s="497"/>
      <c r="BF33" s="497"/>
      <c r="BG33" s="497"/>
      <c r="BH33" s="497"/>
      <c r="BI33" s="497"/>
      <c r="BJ33" s="497"/>
      <c r="BK33" s="497"/>
      <c r="BL33" s="497"/>
      <c r="BM33" s="497"/>
      <c r="BN33" s="497"/>
    </row>
    <row r="34" spans="1:72" s="134" customFormat="1" ht="15" customHeight="1" thickBot="1" x14ac:dyDescent="0.25">
      <c r="A34" s="111"/>
      <c r="B34" s="498"/>
      <c r="C34" s="433"/>
      <c r="D34" s="433"/>
      <c r="E34" s="433"/>
      <c r="F34" s="433"/>
      <c r="G34" s="433"/>
      <c r="H34" s="433"/>
      <c r="I34" s="433"/>
      <c r="J34" s="433"/>
      <c r="K34" s="433"/>
      <c r="L34" s="433"/>
      <c r="M34" s="433"/>
      <c r="N34" s="433"/>
      <c r="O34" s="433"/>
      <c r="P34" s="433"/>
      <c r="Q34" s="433"/>
      <c r="R34" s="433"/>
      <c r="S34" s="433"/>
      <c r="T34" s="433"/>
      <c r="U34" s="433"/>
      <c r="V34" s="433"/>
      <c r="W34" s="433"/>
      <c r="X34" s="433"/>
      <c r="Y34" s="433"/>
      <c r="Z34" s="433"/>
      <c r="AA34" s="433"/>
      <c r="AB34" s="433"/>
      <c r="AC34" s="433"/>
      <c r="AD34" s="433"/>
      <c r="AE34" s="433"/>
      <c r="AF34" s="509"/>
      <c r="AG34" s="509"/>
      <c r="AH34" s="509"/>
      <c r="AI34" s="509"/>
      <c r="AJ34" s="509"/>
      <c r="AK34" s="509"/>
      <c r="AL34" s="509"/>
      <c r="AM34" s="509"/>
      <c r="AN34" s="509"/>
      <c r="AO34" s="499"/>
      <c r="AP34" s="350"/>
      <c r="AQ34" s="20"/>
      <c r="AR34" s="496"/>
      <c r="AS34" s="496"/>
      <c r="AT34" s="496"/>
      <c r="AU34" s="64"/>
      <c r="AV34" s="497"/>
      <c r="AW34" s="497"/>
      <c r="AX34" s="497"/>
      <c r="AY34" s="497"/>
      <c r="AZ34" s="497"/>
      <c r="BA34" s="497"/>
      <c r="BB34" s="497"/>
      <c r="BC34" s="497"/>
      <c r="BD34" s="497"/>
      <c r="BE34" s="497"/>
      <c r="BF34" s="497"/>
      <c r="BG34" s="497"/>
      <c r="BH34" s="497"/>
      <c r="BI34" s="497"/>
      <c r="BJ34" s="497"/>
      <c r="BK34" s="497"/>
      <c r="BL34" s="497"/>
      <c r="BM34" s="497"/>
      <c r="BN34" s="497"/>
    </row>
    <row r="35" spans="1:72" s="134" customFormat="1" ht="15" customHeight="1" thickTop="1" x14ac:dyDescent="0.2">
      <c r="A35" s="142"/>
      <c r="B35" s="500" t="s">
        <v>32</v>
      </c>
      <c r="C35" s="501"/>
      <c r="D35" s="501"/>
      <c r="E35" s="501"/>
      <c r="F35" s="501"/>
      <c r="G35" s="501"/>
      <c r="H35" s="501"/>
      <c r="I35" s="501"/>
      <c r="J35" s="501"/>
      <c r="K35" s="501"/>
      <c r="L35" s="501"/>
      <c r="M35" s="501"/>
      <c r="N35" s="501"/>
      <c r="O35" s="501"/>
      <c r="P35" s="501"/>
      <c r="Q35" s="501"/>
      <c r="R35" s="501"/>
      <c r="S35" s="501"/>
      <c r="T35" s="501"/>
      <c r="U35" s="501"/>
      <c r="V35" s="501"/>
      <c r="W35" s="501"/>
      <c r="X35" s="501"/>
      <c r="Y35" s="501"/>
      <c r="Z35" s="501"/>
      <c r="AA35" s="501"/>
      <c r="AB35" s="501"/>
      <c r="AC35" s="501"/>
      <c r="AD35" s="501"/>
      <c r="AE35" s="501"/>
      <c r="AF35" s="452" t="s">
        <v>16</v>
      </c>
      <c r="AG35" s="448"/>
      <c r="AH35" s="448"/>
      <c r="AI35" s="448"/>
      <c r="AJ35" s="448"/>
      <c r="AK35" s="448"/>
      <c r="AL35" s="449"/>
      <c r="AM35" s="44"/>
      <c r="AN35" s="44"/>
      <c r="AO35" s="44"/>
      <c r="AP35" s="142"/>
      <c r="AQ35" s="142"/>
      <c r="AR35" s="468" t="s">
        <v>125</v>
      </c>
      <c r="AS35" s="468"/>
      <c r="AT35" s="468"/>
      <c r="AU35" s="20"/>
      <c r="AV35" s="502" t="str">
        <f>IF(ISBLANK(申請者_電話番号),"",申請者_電話番号)</f>
        <v/>
      </c>
      <c r="AW35" s="502"/>
      <c r="AX35" s="502"/>
      <c r="AY35" s="502"/>
      <c r="AZ35" s="502"/>
      <c r="BA35" s="502"/>
      <c r="BB35" s="502"/>
      <c r="BC35" s="502"/>
      <c r="BD35" s="502"/>
      <c r="BE35" s="502"/>
      <c r="BF35" s="502"/>
      <c r="BG35" s="502"/>
      <c r="BH35" s="502"/>
      <c r="BI35" s="502"/>
      <c r="BJ35" s="502"/>
      <c r="BK35" s="502"/>
      <c r="BL35" s="502"/>
      <c r="BM35" s="502"/>
      <c r="BN35" s="502"/>
    </row>
    <row r="36" spans="1:72" s="134" customFormat="1" ht="15" customHeight="1" x14ac:dyDescent="0.2">
      <c r="A36" s="142"/>
      <c r="B36" s="503" t="str">
        <f>IF(ISBLANK(金融機関名_前払金),"",金融機関名_前払金)</f>
        <v/>
      </c>
      <c r="C36" s="504"/>
      <c r="D36" s="504"/>
      <c r="E36" s="504"/>
      <c r="F36" s="504"/>
      <c r="G36" s="504"/>
      <c r="H36" s="504"/>
      <c r="I36" s="504"/>
      <c r="J36" s="504"/>
      <c r="K36" s="504"/>
      <c r="L36" s="504"/>
      <c r="M36" s="504"/>
      <c r="N36" s="504"/>
      <c r="O36" s="504"/>
      <c r="P36" s="504"/>
      <c r="Q36" s="504" t="str">
        <f>IF(ISBLANK(店舗名_前払金),"",店舗名_前払金)</f>
        <v/>
      </c>
      <c r="R36" s="504"/>
      <c r="S36" s="504"/>
      <c r="T36" s="504"/>
      <c r="U36" s="504"/>
      <c r="V36" s="504"/>
      <c r="W36" s="504"/>
      <c r="X36" s="504"/>
      <c r="Y36" s="504"/>
      <c r="Z36" s="504"/>
      <c r="AA36" s="504"/>
      <c r="AB36" s="504"/>
      <c r="AC36" s="504"/>
      <c r="AD36" s="504"/>
      <c r="AE36" s="507"/>
      <c r="AF36" s="342" t="str">
        <f>MID(ASC(金融機関コード_前払金),1,1)</f>
        <v/>
      </c>
      <c r="AG36" s="432" t="str">
        <f>MID(ASC(金融機関コード_前払金),2,1)</f>
        <v/>
      </c>
      <c r="AH36" s="432" t="str">
        <f>MID(ASC(金融機関コード_前払金),3,1)</f>
        <v/>
      </c>
      <c r="AI36" s="434" t="str">
        <f>MID(ASC(金融機関コード_前払金),4,1)</f>
        <v/>
      </c>
      <c r="AJ36" s="421" t="str">
        <f>MID(ASC(金融機関コード_前払金),5,1)</f>
        <v/>
      </c>
      <c r="AK36" s="432" t="str">
        <f>MID(ASC(金融機関コード_前払金),6,1)</f>
        <v/>
      </c>
      <c r="AL36" s="434" t="str">
        <f>MID(ASC(金融機関コード_前払金),7,1)</f>
        <v/>
      </c>
      <c r="AM36" s="142"/>
      <c r="AN36" s="142"/>
      <c r="AO36" s="142"/>
      <c r="AP36" s="142"/>
      <c r="AQ36" s="142"/>
      <c r="AR36" s="468"/>
      <c r="AS36" s="468"/>
      <c r="AT36" s="468"/>
      <c r="AV36" s="502"/>
      <c r="AW36" s="502"/>
      <c r="AX36" s="502"/>
      <c r="AY36" s="502"/>
      <c r="AZ36" s="502"/>
      <c r="BA36" s="502"/>
      <c r="BB36" s="502"/>
      <c r="BC36" s="502"/>
      <c r="BD36" s="502"/>
      <c r="BE36" s="502"/>
      <c r="BF36" s="502"/>
      <c r="BG36" s="502"/>
      <c r="BH36" s="502"/>
      <c r="BI36" s="502"/>
      <c r="BJ36" s="502"/>
      <c r="BK36" s="502"/>
      <c r="BL36" s="502"/>
      <c r="BM36" s="502"/>
      <c r="BN36" s="502"/>
    </row>
    <row r="37" spans="1:72" s="134" customFormat="1" ht="15" customHeight="1" thickBot="1" x14ac:dyDescent="0.25">
      <c r="A37" s="142"/>
      <c r="B37" s="505"/>
      <c r="C37" s="506"/>
      <c r="D37" s="506"/>
      <c r="E37" s="506"/>
      <c r="F37" s="506"/>
      <c r="G37" s="506"/>
      <c r="H37" s="506"/>
      <c r="I37" s="506"/>
      <c r="J37" s="506"/>
      <c r="K37" s="506"/>
      <c r="L37" s="506"/>
      <c r="M37" s="506"/>
      <c r="N37" s="506"/>
      <c r="O37" s="506"/>
      <c r="P37" s="506"/>
      <c r="Q37" s="506"/>
      <c r="R37" s="506"/>
      <c r="S37" s="506"/>
      <c r="T37" s="506"/>
      <c r="U37" s="506"/>
      <c r="V37" s="506"/>
      <c r="W37" s="506"/>
      <c r="X37" s="506"/>
      <c r="Y37" s="506"/>
      <c r="Z37" s="506"/>
      <c r="AA37" s="506"/>
      <c r="AB37" s="506"/>
      <c r="AC37" s="506"/>
      <c r="AD37" s="506"/>
      <c r="AE37" s="508"/>
      <c r="AF37" s="343"/>
      <c r="AG37" s="509"/>
      <c r="AH37" s="509"/>
      <c r="AI37" s="512"/>
      <c r="AJ37" s="517"/>
      <c r="AK37" s="509"/>
      <c r="AL37" s="512"/>
      <c r="AM37" s="142"/>
      <c r="AN37" s="142"/>
      <c r="AO37" s="142"/>
      <c r="AP37" s="142"/>
      <c r="AQ37" s="142"/>
    </row>
    <row r="38" spans="1:72" s="134" customFormat="1" ht="15" customHeight="1" thickTop="1" thickBot="1" x14ac:dyDescent="0.25">
      <c r="A38" s="142"/>
      <c r="B38" s="491" t="s">
        <v>20</v>
      </c>
      <c r="C38" s="380"/>
      <c r="D38" s="380"/>
      <c r="E38" s="492"/>
      <c r="F38" s="492"/>
      <c r="G38" s="492"/>
      <c r="H38" s="492"/>
      <c r="I38" s="492"/>
      <c r="J38" s="492"/>
      <c r="K38" s="492"/>
      <c r="L38" s="492"/>
      <c r="M38" s="492"/>
      <c r="N38" s="492"/>
      <c r="O38" s="492"/>
      <c r="P38" s="492"/>
      <c r="Q38" s="492"/>
      <c r="R38" s="492"/>
      <c r="S38" s="492"/>
      <c r="T38" s="492"/>
      <c r="U38" s="492"/>
      <c r="V38" s="492"/>
      <c r="W38" s="492"/>
      <c r="X38" s="492"/>
      <c r="Y38" s="492"/>
      <c r="Z38" s="492"/>
      <c r="AA38" s="492"/>
      <c r="AB38" s="492"/>
      <c r="AC38" s="492"/>
      <c r="AD38" s="492"/>
      <c r="AE38" s="493"/>
      <c r="AF38" s="513" t="s">
        <v>45</v>
      </c>
      <c r="AG38" s="514"/>
      <c r="AH38" s="514"/>
      <c r="AI38" s="514"/>
      <c r="AJ38" s="514"/>
      <c r="AK38" s="514"/>
      <c r="AL38" s="515"/>
      <c r="AM38" s="125"/>
      <c r="AN38" s="142"/>
      <c r="AO38" s="142"/>
      <c r="AP38" s="142"/>
      <c r="AS38" s="516" t="s">
        <v>122</v>
      </c>
      <c r="AT38" s="516"/>
      <c r="AU38" s="516"/>
      <c r="AV38" s="516"/>
      <c r="AW38" s="516"/>
      <c r="AX38" s="516"/>
      <c r="AY38" s="516"/>
      <c r="AZ38" s="516"/>
      <c r="BA38" s="516"/>
      <c r="BB38" s="516"/>
      <c r="BC38" s="516"/>
      <c r="BD38" s="516"/>
      <c r="BE38" s="516"/>
      <c r="BF38" s="516"/>
      <c r="BG38" s="516"/>
      <c r="BH38" s="516"/>
      <c r="BI38" s="516"/>
      <c r="BJ38" s="516"/>
      <c r="BK38" s="516"/>
      <c r="BL38" s="516"/>
    </row>
    <row r="39" spans="1:72" s="134" customFormat="1" ht="15" customHeight="1" thickTop="1" x14ac:dyDescent="0.2">
      <c r="A39" s="142"/>
      <c r="B39" s="483" t="str">
        <f>LEFT(預金種別_前払金,1)</f>
        <v/>
      </c>
      <c r="C39" s="484"/>
      <c r="D39" s="485"/>
      <c r="E39" s="380" t="s">
        <v>49</v>
      </c>
      <c r="F39" s="380"/>
      <c r="G39" s="380"/>
      <c r="H39" s="380"/>
      <c r="I39" s="380"/>
      <c r="J39" s="380"/>
      <c r="K39" s="380"/>
      <c r="L39" s="380"/>
      <c r="M39" s="380"/>
      <c r="N39" s="380"/>
      <c r="O39" s="380"/>
      <c r="P39" s="380"/>
      <c r="Q39" s="380"/>
      <c r="R39" s="380"/>
      <c r="S39" s="380"/>
      <c r="T39" s="380"/>
      <c r="U39" s="380"/>
      <c r="V39" s="380"/>
      <c r="W39" s="380"/>
      <c r="X39" s="380"/>
      <c r="Y39" s="380"/>
      <c r="Z39" s="380"/>
      <c r="AA39" s="380"/>
      <c r="AB39" s="380"/>
      <c r="AC39" s="380"/>
      <c r="AD39" s="380"/>
      <c r="AE39" s="380"/>
      <c r="AF39" s="421" t="str">
        <f>IF(ISBLANK(口座番号_前払金),"",MID(REPT("0",IF(7-LEN(口座番号_前払金)&gt;0,7-LEN(口座番号_前払金),0))&amp;ASC(口座番号_前払金),1,1))</f>
        <v/>
      </c>
      <c r="AG39" s="432" t="str">
        <f>IF(ISBLANK(口座番号_前払金),"",MID(REPT("0",IF(7-LEN(口座番号_前払金)&gt;0,7-LEN(口座番号_前払金),0))&amp;ASC(口座番号_前払金),2,1))</f>
        <v/>
      </c>
      <c r="AH39" s="432" t="str">
        <f>IF(ISBLANK(口座番号_前払金),"",MID(REPT("0",IF(7-LEN(口座番号_前払金)&gt;0,7-LEN(口座番号_前払金),0))&amp;ASC(口座番号_前払金),3,1))</f>
        <v/>
      </c>
      <c r="AI39" s="432" t="str">
        <f>IF(ISBLANK(口座番号_前払金),"",MID(REPT("0",IF(7-LEN(口座番号_前払金)&gt;0,7-LEN(口座番号_前払金),0))&amp;ASC(口座番号_前払金),4,1))</f>
        <v/>
      </c>
      <c r="AJ39" s="432" t="str">
        <f>IF(ISBLANK(口座番号_前払金),"",MID(REPT("0",IF(7-LEN(口座番号_前払金)&gt;0,7-LEN(口座番号_前払金),0))&amp;ASC(口座番号_前払金),5,1))</f>
        <v/>
      </c>
      <c r="AK39" s="432" t="str">
        <f>IF(ISBLANK(口座番号_前払金),"",MID(REPT("0",IF(7-LEN(口座番号_前払金)&gt;0,7-LEN(口座番号_前払金),0))&amp;ASC(口座番号_前払金),6,1))</f>
        <v/>
      </c>
      <c r="AL39" s="494" t="str">
        <f>IF(ISBLANK(口座番号_前払金),"",MID(REPT("0",IF(7-LEN(口座番号_前払金)&gt;0,7-LEN(口座番号_前払金),0))&amp;ASC(口座番号_前払金),7,1))</f>
        <v/>
      </c>
      <c r="AM39" s="142"/>
      <c r="AN39" s="142"/>
      <c r="AO39" s="142"/>
      <c r="AP39" s="142"/>
      <c r="AR39" s="64"/>
      <c r="AS39" s="516"/>
      <c r="AT39" s="516"/>
      <c r="AU39" s="516"/>
      <c r="AV39" s="516"/>
      <c r="AW39" s="516"/>
      <c r="AX39" s="516"/>
      <c r="AY39" s="516"/>
      <c r="AZ39" s="516"/>
      <c r="BA39" s="516"/>
      <c r="BB39" s="516"/>
      <c r="BC39" s="516"/>
      <c r="BD39" s="516"/>
      <c r="BE39" s="516"/>
      <c r="BF39" s="516"/>
      <c r="BG39" s="516"/>
      <c r="BH39" s="516"/>
      <c r="BI39" s="516"/>
      <c r="BJ39" s="516"/>
      <c r="BK39" s="516"/>
      <c r="BL39" s="516"/>
      <c r="BM39" s="64"/>
    </row>
    <row r="40" spans="1:72" s="134" customFormat="1" ht="15" customHeight="1" thickBot="1" x14ac:dyDescent="0.25">
      <c r="A40" s="142"/>
      <c r="B40" s="486"/>
      <c r="C40" s="487"/>
      <c r="D40" s="488"/>
      <c r="E40" s="381"/>
      <c r="F40" s="381"/>
      <c r="G40" s="381"/>
      <c r="H40" s="381"/>
      <c r="I40" s="381"/>
      <c r="J40" s="381"/>
      <c r="K40" s="381"/>
      <c r="L40" s="381"/>
      <c r="M40" s="381"/>
      <c r="N40" s="381"/>
      <c r="O40" s="381"/>
      <c r="P40" s="381"/>
      <c r="Q40" s="381"/>
      <c r="R40" s="381"/>
      <c r="S40" s="381"/>
      <c r="T40" s="381"/>
      <c r="U40" s="381"/>
      <c r="V40" s="381"/>
      <c r="W40" s="381"/>
      <c r="X40" s="381"/>
      <c r="Y40" s="381"/>
      <c r="Z40" s="381"/>
      <c r="AA40" s="381"/>
      <c r="AB40" s="381"/>
      <c r="AC40" s="381"/>
      <c r="AD40" s="381"/>
      <c r="AE40" s="381"/>
      <c r="AF40" s="517"/>
      <c r="AG40" s="509"/>
      <c r="AH40" s="509"/>
      <c r="AI40" s="509"/>
      <c r="AJ40" s="509"/>
      <c r="AK40" s="509"/>
      <c r="AL40" s="499"/>
      <c r="AM40" s="142"/>
      <c r="AN40" s="142"/>
      <c r="AO40" s="142"/>
      <c r="AP40" s="142"/>
      <c r="AT40" s="510" t="s">
        <v>119</v>
      </c>
      <c r="AU40" s="510"/>
      <c r="AV40" s="510"/>
      <c r="AW40" s="510"/>
      <c r="AX40" s="148"/>
      <c r="AY40" s="497" t="str">
        <f>IF(ISBLANK(法人担当者_所属氏名),"",法人担当者_所属氏名)</f>
        <v/>
      </c>
      <c r="AZ40" s="497"/>
      <c r="BA40" s="497"/>
      <c r="BB40" s="497"/>
      <c r="BC40" s="497"/>
      <c r="BD40" s="497"/>
      <c r="BE40" s="497"/>
      <c r="BF40" s="497"/>
      <c r="BG40" s="497"/>
      <c r="BH40" s="497"/>
      <c r="BI40" s="497"/>
      <c r="BJ40" s="497"/>
      <c r="BK40" s="497"/>
      <c r="BL40" s="497"/>
      <c r="BM40" s="497"/>
      <c r="BN40" s="497"/>
    </row>
    <row r="41" spans="1:72" s="134" customFormat="1" ht="15" customHeight="1" thickTop="1" x14ac:dyDescent="0.2">
      <c r="A41" s="142"/>
      <c r="B41" s="408" t="s">
        <v>21</v>
      </c>
      <c r="C41" s="409"/>
      <c r="D41" s="409"/>
      <c r="E41" s="409"/>
      <c r="F41" s="409"/>
      <c r="G41" s="409"/>
      <c r="H41" s="409"/>
      <c r="I41" s="409"/>
      <c r="J41" s="409"/>
      <c r="K41" s="409"/>
      <c r="L41" s="409"/>
      <c r="M41" s="409"/>
      <c r="N41" s="409"/>
      <c r="O41" s="409"/>
      <c r="P41" s="409"/>
      <c r="Q41" s="409"/>
      <c r="R41" s="409"/>
      <c r="S41" s="409"/>
      <c r="T41" s="409"/>
      <c r="U41" s="409"/>
      <c r="V41" s="409"/>
      <c r="W41" s="409"/>
      <c r="X41" s="409"/>
      <c r="Y41" s="409"/>
      <c r="Z41" s="409"/>
      <c r="AA41" s="410"/>
      <c r="AB41" s="408" t="s">
        <v>22</v>
      </c>
      <c r="AC41" s="409"/>
      <c r="AD41" s="409"/>
      <c r="AE41" s="409"/>
      <c r="AF41" s="409"/>
      <c r="AG41" s="409"/>
      <c r="AH41" s="409"/>
      <c r="AI41" s="409"/>
      <c r="AJ41" s="409"/>
      <c r="AK41" s="409"/>
      <c r="AL41" s="409"/>
      <c r="AM41" s="400"/>
      <c r="AN41" s="400"/>
      <c r="AO41" s="401"/>
      <c r="AS41" s="148"/>
      <c r="AT41" s="511" t="s">
        <v>124</v>
      </c>
      <c r="AU41" s="511"/>
      <c r="AV41" s="511"/>
      <c r="AW41" s="511"/>
      <c r="AX41" s="148"/>
      <c r="AY41" s="497"/>
      <c r="AZ41" s="497"/>
      <c r="BA41" s="497"/>
      <c r="BB41" s="497"/>
      <c r="BC41" s="497"/>
      <c r="BD41" s="497"/>
      <c r="BE41" s="497"/>
      <c r="BF41" s="497"/>
      <c r="BG41" s="497"/>
      <c r="BH41" s="497"/>
      <c r="BI41" s="497"/>
      <c r="BJ41" s="497"/>
      <c r="BK41" s="497"/>
      <c r="BL41" s="497"/>
      <c r="BM41" s="497"/>
      <c r="BN41" s="497"/>
    </row>
    <row r="42" spans="1:72" s="134" customFormat="1" ht="15" customHeight="1" x14ac:dyDescent="0.2">
      <c r="A42" s="142"/>
      <c r="B42" s="520" t="str">
        <f>IF(ISBLANK(関連債権者_氏名),"",関連債権者_氏名)</f>
        <v/>
      </c>
      <c r="C42" s="521"/>
      <c r="D42" s="521"/>
      <c r="E42" s="521"/>
      <c r="F42" s="521"/>
      <c r="G42" s="521"/>
      <c r="H42" s="521"/>
      <c r="I42" s="521"/>
      <c r="J42" s="521"/>
      <c r="K42" s="521"/>
      <c r="L42" s="521"/>
      <c r="M42" s="521"/>
      <c r="N42" s="521"/>
      <c r="O42" s="521"/>
      <c r="P42" s="521"/>
      <c r="Q42" s="521"/>
      <c r="R42" s="521"/>
      <c r="S42" s="521"/>
      <c r="T42" s="521"/>
      <c r="U42" s="521"/>
      <c r="V42" s="521"/>
      <c r="W42" s="521"/>
      <c r="X42" s="521"/>
      <c r="Y42" s="521"/>
      <c r="Z42" s="521"/>
      <c r="AA42" s="522"/>
      <c r="AB42" s="421" t="str">
        <f>MID(UPPER(ASC(関連債権者_債権者コード)),1,1)</f>
        <v/>
      </c>
      <c r="AC42" s="432" t="str">
        <f>MID(UPPER(ASC(関連債権者_債権者コード)),2,1)</f>
        <v/>
      </c>
      <c r="AD42" s="432" t="str">
        <f>MID(UPPER(ASC(関連債権者_債権者コード)),3,1)</f>
        <v/>
      </c>
      <c r="AE42" s="432" t="str">
        <f>MID(UPPER(ASC(関連債権者_債権者コード)),4,1)</f>
        <v/>
      </c>
      <c r="AF42" s="432" t="str">
        <f>MID(UPPER(ASC(関連債権者_債権者コード)),5,1)</f>
        <v/>
      </c>
      <c r="AG42" s="432" t="str">
        <f>MID(UPPER(ASC(関連債権者_債権者コード)),6,1)</f>
        <v/>
      </c>
      <c r="AH42" s="432" t="str">
        <f>MID(UPPER(ASC(関連債権者_債権者コード)),7,1)</f>
        <v/>
      </c>
      <c r="AI42" s="432" t="str">
        <f>MID(UPPER(ASC(関連債権者_債権者コード)),8,1)</f>
        <v/>
      </c>
      <c r="AJ42" s="432" t="str">
        <f>MID(UPPER(ASC(関連債権者_債権者コード)),9,1)</f>
        <v/>
      </c>
      <c r="AK42" s="432" t="str">
        <f>MID(UPPER(ASC(関連債権者_債権者コード)),10,1)</f>
        <v/>
      </c>
      <c r="AL42" s="434" t="str">
        <f>MID(UPPER(ASC(関連債権者_債権者コード)),11,1)</f>
        <v/>
      </c>
      <c r="AM42" s="518" t="s">
        <v>37</v>
      </c>
      <c r="AN42" s="421" t="str">
        <f>IF(ISBLANK(関連債権者_債権者コード_枝番),"",MID(REPT("0",IF(2-LEN(関連債権者_債権者コード_枝番)&gt;0,2-LEN(関連債権者_債権者コード_枝番),0))&amp;ASC(関連債権者_債権者コード_枝番),1,1))</f>
        <v/>
      </c>
      <c r="AO42" s="434" t="str">
        <f>IF(ISBLANK(関連債権者_債権者コード_枝番),"",MID(REPT("0",IF(2-LEN(関連債権者_債権者コード_枝番)&gt;0,2-LEN(関連債権者_債権者コード_枝番),0))&amp;ASC(関連債権者_債権者コード_枝番),2,1))</f>
        <v/>
      </c>
      <c r="AS42" s="496" t="s">
        <v>125</v>
      </c>
      <c r="AT42" s="496"/>
      <c r="AU42" s="496"/>
      <c r="AV42" s="496"/>
      <c r="AW42" s="496"/>
      <c r="AX42" s="64"/>
      <c r="AY42" s="497" t="str">
        <f>IF(ISBLANK(法人担当者_電話番号),"",法人担当者_電話番号)</f>
        <v/>
      </c>
      <c r="AZ42" s="497"/>
      <c r="BA42" s="497"/>
      <c r="BB42" s="497"/>
      <c r="BC42" s="497"/>
      <c r="BD42" s="497"/>
      <c r="BE42" s="497"/>
      <c r="BF42" s="497"/>
      <c r="BG42" s="497"/>
      <c r="BH42" s="497"/>
      <c r="BI42" s="497"/>
      <c r="BJ42" s="497"/>
      <c r="BK42" s="497"/>
      <c r="BL42" s="497"/>
      <c r="BM42" s="497"/>
      <c r="BN42" s="497"/>
    </row>
    <row r="43" spans="1:72" s="134" customFormat="1" ht="15" customHeight="1" x14ac:dyDescent="0.2">
      <c r="A43" s="142"/>
      <c r="B43" s="523"/>
      <c r="C43" s="524"/>
      <c r="D43" s="524"/>
      <c r="E43" s="524"/>
      <c r="F43" s="524"/>
      <c r="G43" s="524"/>
      <c r="H43" s="524"/>
      <c r="I43" s="524"/>
      <c r="J43" s="524"/>
      <c r="K43" s="524"/>
      <c r="L43" s="524"/>
      <c r="M43" s="524"/>
      <c r="N43" s="524"/>
      <c r="O43" s="524"/>
      <c r="P43" s="524"/>
      <c r="Q43" s="524"/>
      <c r="R43" s="524"/>
      <c r="S43" s="524"/>
      <c r="T43" s="524"/>
      <c r="U43" s="524"/>
      <c r="V43" s="524"/>
      <c r="W43" s="524"/>
      <c r="X43" s="524"/>
      <c r="Y43" s="524"/>
      <c r="Z43" s="524"/>
      <c r="AA43" s="525"/>
      <c r="AB43" s="422"/>
      <c r="AC43" s="433"/>
      <c r="AD43" s="433"/>
      <c r="AE43" s="433"/>
      <c r="AF43" s="433"/>
      <c r="AG43" s="433"/>
      <c r="AH43" s="433"/>
      <c r="AI43" s="433"/>
      <c r="AJ43" s="433"/>
      <c r="AK43" s="433"/>
      <c r="AL43" s="435"/>
      <c r="AM43" s="519"/>
      <c r="AN43" s="422"/>
      <c r="AO43" s="435"/>
      <c r="AQ43" s="64"/>
      <c r="AS43" s="496"/>
      <c r="AT43" s="496"/>
      <c r="AU43" s="496"/>
      <c r="AV43" s="496"/>
      <c r="AW43" s="496"/>
      <c r="AX43" s="64"/>
      <c r="AY43" s="497"/>
      <c r="AZ43" s="497"/>
      <c r="BA43" s="497"/>
      <c r="BB43" s="497"/>
      <c r="BC43" s="497"/>
      <c r="BD43" s="497"/>
      <c r="BE43" s="497"/>
      <c r="BF43" s="497"/>
      <c r="BG43" s="497"/>
      <c r="BH43" s="497"/>
      <c r="BI43" s="497"/>
      <c r="BJ43" s="497"/>
      <c r="BK43" s="497"/>
      <c r="BL43" s="497"/>
      <c r="BM43" s="497"/>
      <c r="BN43" s="497"/>
    </row>
    <row r="44" spans="1:72" s="134" customFormat="1" ht="15" customHeight="1" x14ac:dyDescent="0.2">
      <c r="A44" s="142"/>
      <c r="B44" s="405" t="s">
        <v>23</v>
      </c>
      <c r="C44" s="406"/>
      <c r="D44" s="406"/>
      <c r="E44" s="406"/>
      <c r="F44" s="406"/>
      <c r="G44" s="406"/>
      <c r="H44" s="520" t="str">
        <f>IF(ISBLANK(備考),"",備考)</f>
        <v/>
      </c>
      <c r="I44" s="521"/>
      <c r="J44" s="521"/>
      <c r="K44" s="521"/>
      <c r="L44" s="521"/>
      <c r="M44" s="521"/>
      <c r="N44" s="521"/>
      <c r="O44" s="521"/>
      <c r="P44" s="521"/>
      <c r="Q44" s="521"/>
      <c r="R44" s="521"/>
      <c r="S44" s="521"/>
      <c r="T44" s="521"/>
      <c r="U44" s="521"/>
      <c r="V44" s="521"/>
      <c r="W44" s="521"/>
      <c r="X44" s="521"/>
      <c r="Y44" s="521"/>
      <c r="Z44" s="521"/>
      <c r="AA44" s="521"/>
      <c r="AB44" s="521"/>
      <c r="AC44" s="521"/>
      <c r="AD44" s="521"/>
      <c r="AE44" s="521"/>
      <c r="AF44" s="521"/>
      <c r="AG44" s="521"/>
      <c r="AH44" s="521"/>
      <c r="AI44" s="521"/>
      <c r="AJ44" s="521"/>
      <c r="AK44" s="521"/>
      <c r="AL44" s="521"/>
      <c r="AM44" s="521"/>
      <c r="AN44" s="521"/>
      <c r="AO44" s="522"/>
      <c r="AQ44" s="64"/>
      <c r="AR44" s="64"/>
      <c r="AS44" s="64"/>
      <c r="AT44" s="496" t="s">
        <v>120</v>
      </c>
      <c r="AU44" s="496"/>
      <c r="AV44" s="496"/>
      <c r="AW44" s="496"/>
      <c r="AX44" s="64"/>
      <c r="AY44" s="497" t="str">
        <f>IF(ISBLANK(法人担当者_Email),"",法人担当者_Email)</f>
        <v/>
      </c>
      <c r="AZ44" s="497"/>
      <c r="BA44" s="497"/>
      <c r="BB44" s="497"/>
      <c r="BC44" s="497"/>
      <c r="BD44" s="497"/>
      <c r="BE44" s="497"/>
      <c r="BF44" s="497"/>
      <c r="BG44" s="497"/>
      <c r="BH44" s="497"/>
      <c r="BI44" s="497"/>
      <c r="BJ44" s="497"/>
      <c r="BK44" s="497"/>
      <c r="BL44" s="497"/>
      <c r="BM44" s="497"/>
      <c r="BN44" s="497"/>
      <c r="BO44" s="64"/>
      <c r="BP44" s="64"/>
      <c r="BQ44" s="64"/>
      <c r="BR44" s="64"/>
      <c r="BS44" s="64"/>
      <c r="BT44" s="64"/>
    </row>
    <row r="45" spans="1:72" s="134" customFormat="1" ht="15" customHeight="1" x14ac:dyDescent="0.2">
      <c r="A45" s="142"/>
      <c r="B45" s="408"/>
      <c r="C45" s="409"/>
      <c r="D45" s="409"/>
      <c r="E45" s="409"/>
      <c r="F45" s="409"/>
      <c r="G45" s="409"/>
      <c r="H45" s="523"/>
      <c r="I45" s="524"/>
      <c r="J45" s="524"/>
      <c r="K45" s="524"/>
      <c r="L45" s="524"/>
      <c r="M45" s="524"/>
      <c r="N45" s="524"/>
      <c r="O45" s="524"/>
      <c r="P45" s="524"/>
      <c r="Q45" s="524"/>
      <c r="R45" s="524"/>
      <c r="S45" s="524"/>
      <c r="T45" s="524"/>
      <c r="U45" s="524"/>
      <c r="V45" s="524"/>
      <c r="W45" s="524"/>
      <c r="X45" s="524"/>
      <c r="Y45" s="524"/>
      <c r="Z45" s="524"/>
      <c r="AA45" s="524"/>
      <c r="AB45" s="524"/>
      <c r="AC45" s="524"/>
      <c r="AD45" s="524"/>
      <c r="AE45" s="524"/>
      <c r="AF45" s="524"/>
      <c r="AG45" s="524"/>
      <c r="AH45" s="524"/>
      <c r="AI45" s="524"/>
      <c r="AJ45" s="524"/>
      <c r="AK45" s="524"/>
      <c r="AL45" s="524"/>
      <c r="AM45" s="524"/>
      <c r="AN45" s="524"/>
      <c r="AO45" s="525"/>
      <c r="AQ45" s="64"/>
      <c r="AR45" s="64"/>
      <c r="AS45" s="64"/>
      <c r="AT45" s="496"/>
      <c r="AU45" s="496"/>
      <c r="AV45" s="496"/>
      <c r="AW45" s="496"/>
      <c r="AX45" s="64"/>
      <c r="AY45" s="497"/>
      <c r="AZ45" s="497"/>
      <c r="BA45" s="497"/>
      <c r="BB45" s="497"/>
      <c r="BC45" s="497"/>
      <c r="BD45" s="497"/>
      <c r="BE45" s="497"/>
      <c r="BF45" s="497"/>
      <c r="BG45" s="497"/>
      <c r="BH45" s="497"/>
      <c r="BI45" s="497"/>
      <c r="BJ45" s="497"/>
      <c r="BK45" s="497"/>
      <c r="BL45" s="497"/>
      <c r="BM45" s="497"/>
      <c r="BN45" s="497"/>
      <c r="BO45" s="64"/>
      <c r="BP45" s="64"/>
      <c r="BQ45" s="64"/>
      <c r="BR45" s="64"/>
      <c r="BS45" s="64"/>
      <c r="BT45" s="64"/>
    </row>
    <row r="46" spans="1:72" ht="13.5" customHeight="1" x14ac:dyDescent="0.2">
      <c r="AW46" s="134"/>
      <c r="AX46" s="134"/>
      <c r="AY46" s="134"/>
      <c r="AZ46" s="134"/>
      <c r="BA46" s="117"/>
      <c r="BB46" s="117"/>
      <c r="BC46" s="117"/>
      <c r="BD46" s="117"/>
      <c r="BE46" s="117"/>
      <c r="BF46" s="117"/>
      <c r="BG46" s="117"/>
      <c r="BH46" s="117"/>
      <c r="BI46" s="117"/>
      <c r="BJ46" s="117"/>
      <c r="BK46" s="117"/>
      <c r="BL46" s="117"/>
      <c r="BM46" s="117"/>
      <c r="BN46" s="117"/>
    </row>
  </sheetData>
  <sheetProtection sheet="1" selectLockedCells="1" selectUnlockedCells="1"/>
  <mergeCells count="292">
    <mergeCell ref="AJ36:AJ37"/>
    <mergeCell ref="AK36:AK37"/>
    <mergeCell ref="AM42:AM43"/>
    <mergeCell ref="AN42:AN43"/>
    <mergeCell ref="AO42:AO43"/>
    <mergeCell ref="AS42:AW43"/>
    <mergeCell ref="AY42:BN43"/>
    <mergeCell ref="B44:G45"/>
    <mergeCell ref="H44:AO45"/>
    <mergeCell ref="AT44:AW45"/>
    <mergeCell ref="AY44:BN45"/>
    <mergeCell ref="AG42:AG43"/>
    <mergeCell ref="AH42:AH43"/>
    <mergeCell ref="AI42:AI43"/>
    <mergeCell ref="AJ42:AJ43"/>
    <mergeCell ref="AK42:AK43"/>
    <mergeCell ref="AL42:AL43"/>
    <mergeCell ref="B42:AA43"/>
    <mergeCell ref="AB42:AB43"/>
    <mergeCell ref="AC42:AC43"/>
    <mergeCell ref="AD42:AD43"/>
    <mergeCell ref="AE42:AE43"/>
    <mergeCell ref="AF42:AF43"/>
    <mergeCell ref="W33:W34"/>
    <mergeCell ref="X33:X34"/>
    <mergeCell ref="AJ39:AJ40"/>
    <mergeCell ref="AK39:AK40"/>
    <mergeCell ref="AL39:AL40"/>
    <mergeCell ref="AT40:AW40"/>
    <mergeCell ref="AY40:BN41"/>
    <mergeCell ref="B41:AA41"/>
    <mergeCell ref="AB41:AO41"/>
    <mergeCell ref="AT41:AW41"/>
    <mergeCell ref="AL36:AL37"/>
    <mergeCell ref="B38:AE38"/>
    <mergeCell ref="AF38:AL38"/>
    <mergeCell ref="AS38:BL39"/>
    <mergeCell ref="B39:D40"/>
    <mergeCell ref="E39:AE40"/>
    <mergeCell ref="AF39:AF40"/>
    <mergeCell ref="AG39:AG40"/>
    <mergeCell ref="AH39:AH40"/>
    <mergeCell ref="AI39:AI40"/>
    <mergeCell ref="AF36:AF37"/>
    <mergeCell ref="AG36:AG37"/>
    <mergeCell ref="AH36:AH37"/>
    <mergeCell ref="AI36:AI37"/>
    <mergeCell ref="U33:U34"/>
    <mergeCell ref="V33:V34"/>
    <mergeCell ref="AO33:AO34"/>
    <mergeCell ref="AP33:AP34"/>
    <mergeCell ref="AR33:AT34"/>
    <mergeCell ref="AV33:BN34"/>
    <mergeCell ref="B35:AE35"/>
    <mergeCell ref="AF35:AL35"/>
    <mergeCell ref="AR35:AT36"/>
    <mergeCell ref="AV35:BN36"/>
    <mergeCell ref="B36:P37"/>
    <mergeCell ref="Q36:AE37"/>
    <mergeCell ref="AI33:AI34"/>
    <mergeCell ref="AJ33:AJ34"/>
    <mergeCell ref="AK33:AK34"/>
    <mergeCell ref="AL33:AL34"/>
    <mergeCell ref="AM33:AM34"/>
    <mergeCell ref="AN33:AN34"/>
    <mergeCell ref="AC33:AC34"/>
    <mergeCell ref="AD33:AD34"/>
    <mergeCell ref="AE33:AE34"/>
    <mergeCell ref="AF33:AF34"/>
    <mergeCell ref="AG33:AG34"/>
    <mergeCell ref="AH33:AH34"/>
    <mergeCell ref="K33:K34"/>
    <mergeCell ref="L33:L34"/>
    <mergeCell ref="M33:M34"/>
    <mergeCell ref="N33:N34"/>
    <mergeCell ref="O33:O34"/>
    <mergeCell ref="P33:P34"/>
    <mergeCell ref="B32:AO32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Y33:Y34"/>
    <mergeCell ref="Z33:Z34"/>
    <mergeCell ref="AA33:AA34"/>
    <mergeCell ref="AB33:AB34"/>
    <mergeCell ref="Q33:Q34"/>
    <mergeCell ref="R33:R34"/>
    <mergeCell ref="S33:S34"/>
    <mergeCell ref="T33:T34"/>
    <mergeCell ref="BF29:BF30"/>
    <mergeCell ref="BG29:BH30"/>
    <mergeCell ref="BI29:BI30"/>
    <mergeCell ref="B30:D31"/>
    <mergeCell ref="E30:AE31"/>
    <mergeCell ref="AF30:AF31"/>
    <mergeCell ref="AG30:AG31"/>
    <mergeCell ref="AH30:AH31"/>
    <mergeCell ref="AI30:AI31"/>
    <mergeCell ref="AJ30:AJ31"/>
    <mergeCell ref="B29:AE29"/>
    <mergeCell ref="AF29:AL29"/>
    <mergeCell ref="AY29:AZ30"/>
    <mergeCell ref="BA29:BB30"/>
    <mergeCell ref="BC29:BC30"/>
    <mergeCell ref="BD29:BE30"/>
    <mergeCell ref="AK30:AK31"/>
    <mergeCell ref="AL30:AL31"/>
    <mergeCell ref="AR31:AT32"/>
    <mergeCell ref="AV31:BN32"/>
    <mergeCell ref="B26:D26"/>
    <mergeCell ref="E26:AL26"/>
    <mergeCell ref="B27:P27"/>
    <mergeCell ref="Q27:AE27"/>
    <mergeCell ref="AF27:AL27"/>
    <mergeCell ref="B28:P28"/>
    <mergeCell ref="Q28:AE28"/>
    <mergeCell ref="BE24:BF24"/>
    <mergeCell ref="BG24:BH24"/>
    <mergeCell ref="BI24:BJ24"/>
    <mergeCell ref="BK24:BL24"/>
    <mergeCell ref="BM24:BN24"/>
    <mergeCell ref="B25:AL25"/>
    <mergeCell ref="AS24:AT24"/>
    <mergeCell ref="AU24:AV24"/>
    <mergeCell ref="AW24:AX24"/>
    <mergeCell ref="AY24:AZ24"/>
    <mergeCell ref="BA24:BB24"/>
    <mergeCell ref="BC24:BD24"/>
    <mergeCell ref="AG24:AH24"/>
    <mergeCell ref="AI24:AJ24"/>
    <mergeCell ref="AK24:AL24"/>
    <mergeCell ref="AM24:AN24"/>
    <mergeCell ref="AO24:AP24"/>
    <mergeCell ref="AQ24:AR24"/>
    <mergeCell ref="U24:V24"/>
    <mergeCell ref="W24:X24"/>
    <mergeCell ref="Y24:Z24"/>
    <mergeCell ref="AA24:AB24"/>
    <mergeCell ref="AC24:AD24"/>
    <mergeCell ref="AE24:AF24"/>
    <mergeCell ref="B22:BD22"/>
    <mergeCell ref="C23:H23"/>
    <mergeCell ref="I23:BD23"/>
    <mergeCell ref="C24:H24"/>
    <mergeCell ref="I24:J24"/>
    <mergeCell ref="K24:L24"/>
    <mergeCell ref="M24:N24"/>
    <mergeCell ref="O24:P24"/>
    <mergeCell ref="Q24:R24"/>
    <mergeCell ref="S24:T24"/>
    <mergeCell ref="BE21:BF21"/>
    <mergeCell ref="BG21:BH21"/>
    <mergeCell ref="BI21:BJ21"/>
    <mergeCell ref="BK21:BL21"/>
    <mergeCell ref="BM21:BN21"/>
    <mergeCell ref="AQ21:AR21"/>
    <mergeCell ref="AS21:AT21"/>
    <mergeCell ref="AU21:AV21"/>
    <mergeCell ref="AW21:AX21"/>
    <mergeCell ref="AY21:AZ21"/>
    <mergeCell ref="BA21:BB21"/>
    <mergeCell ref="B19:BD19"/>
    <mergeCell ref="C20:H20"/>
    <mergeCell ref="I20:BD20"/>
    <mergeCell ref="C21:H21"/>
    <mergeCell ref="I21:J21"/>
    <mergeCell ref="K21:L21"/>
    <mergeCell ref="M21:N21"/>
    <mergeCell ref="O21:P21"/>
    <mergeCell ref="Q21:R21"/>
    <mergeCell ref="AE21:AF21"/>
    <mergeCell ref="AG21:AH21"/>
    <mergeCell ref="AI21:AJ21"/>
    <mergeCell ref="AK21:AL21"/>
    <mergeCell ref="AM21:AN21"/>
    <mergeCell ref="AO21:AP21"/>
    <mergeCell ref="S21:T21"/>
    <mergeCell ref="U21:V21"/>
    <mergeCell ref="W21:X21"/>
    <mergeCell ref="Y21:Z21"/>
    <mergeCell ref="AA21:AB21"/>
    <mergeCell ref="AC21:AD21"/>
    <mergeCell ref="BC21:BD21"/>
    <mergeCell ref="B16:AT16"/>
    <mergeCell ref="C17:H17"/>
    <mergeCell ref="I17:Q17"/>
    <mergeCell ref="R17:AT17"/>
    <mergeCell ref="C18:H18"/>
    <mergeCell ref="I18:O18"/>
    <mergeCell ref="P18:Q18"/>
    <mergeCell ref="R18:AT18"/>
    <mergeCell ref="BE13:BF13"/>
    <mergeCell ref="AE13:AF13"/>
    <mergeCell ref="AU18:AY18"/>
    <mergeCell ref="BG13:BH13"/>
    <mergeCell ref="BI13:BJ13"/>
    <mergeCell ref="BK13:BL13"/>
    <mergeCell ref="BM13:BN13"/>
    <mergeCell ref="B14:F14"/>
    <mergeCell ref="G14:Q14"/>
    <mergeCell ref="R14:Y14"/>
    <mergeCell ref="AS13:AT13"/>
    <mergeCell ref="AU13:AV13"/>
    <mergeCell ref="AW13:AX13"/>
    <mergeCell ref="AY13:AZ13"/>
    <mergeCell ref="BA13:BB13"/>
    <mergeCell ref="BC13:BD13"/>
    <mergeCell ref="AG13:AH13"/>
    <mergeCell ref="AI13:AJ13"/>
    <mergeCell ref="AK13:AL13"/>
    <mergeCell ref="AM13:AN13"/>
    <mergeCell ref="AO13:AP13"/>
    <mergeCell ref="AQ13:AR13"/>
    <mergeCell ref="U13:V13"/>
    <mergeCell ref="W13:X13"/>
    <mergeCell ref="Y13:Z13"/>
    <mergeCell ref="AA13:AB13"/>
    <mergeCell ref="AC13:AD13"/>
    <mergeCell ref="B11:AV11"/>
    <mergeCell ref="C12:H12"/>
    <mergeCell ref="C13:H13"/>
    <mergeCell ref="I13:J13"/>
    <mergeCell ref="K13:L13"/>
    <mergeCell ref="M13:N13"/>
    <mergeCell ref="O13:P13"/>
    <mergeCell ref="Q13:R13"/>
    <mergeCell ref="S13:T13"/>
    <mergeCell ref="AK10:AL10"/>
    <mergeCell ref="AM10:AN10"/>
    <mergeCell ref="Q10:R10"/>
    <mergeCell ref="S10:T10"/>
    <mergeCell ref="U10:V10"/>
    <mergeCell ref="W10:X10"/>
    <mergeCell ref="Y10:Z10"/>
    <mergeCell ref="AA10:AB10"/>
    <mergeCell ref="BM10:BN10"/>
    <mergeCell ref="BA10:BB10"/>
    <mergeCell ref="BC10:BD10"/>
    <mergeCell ref="BE10:BF10"/>
    <mergeCell ref="BG10:BH10"/>
    <mergeCell ref="BI10:BJ10"/>
    <mergeCell ref="BK10:BL10"/>
    <mergeCell ref="AO10:AP10"/>
    <mergeCell ref="AQ10:AR10"/>
    <mergeCell ref="AS10:AT10"/>
    <mergeCell ref="AU10:AV10"/>
    <mergeCell ref="AW10:AX10"/>
    <mergeCell ref="AY10:AZ10"/>
    <mergeCell ref="AC10:AD10"/>
    <mergeCell ref="AE10:AF10"/>
    <mergeCell ref="C9:H9"/>
    <mergeCell ref="C10:H10"/>
    <mergeCell ref="I10:J10"/>
    <mergeCell ref="K10:L10"/>
    <mergeCell ref="M10:N10"/>
    <mergeCell ref="O10:P10"/>
    <mergeCell ref="O5:O6"/>
    <mergeCell ref="R5:S6"/>
    <mergeCell ref="T5:AC6"/>
    <mergeCell ref="B8:AV8"/>
    <mergeCell ref="I5:I6"/>
    <mergeCell ref="J5:J6"/>
    <mergeCell ref="K5:K6"/>
    <mergeCell ref="L5:L6"/>
    <mergeCell ref="M5:M6"/>
    <mergeCell ref="N5:N6"/>
    <mergeCell ref="C5:C6"/>
    <mergeCell ref="D5:D6"/>
    <mergeCell ref="E5:E6"/>
    <mergeCell ref="F5:F6"/>
    <mergeCell ref="G5:G6"/>
    <mergeCell ref="H5:H6"/>
    <mergeCell ref="AG10:AH10"/>
    <mergeCell ref="AI10:AJ10"/>
    <mergeCell ref="T1:AV2"/>
    <mergeCell ref="B2:I2"/>
    <mergeCell ref="AZ2:AZ7"/>
    <mergeCell ref="BA2:BE3"/>
    <mergeCell ref="BF2:BO3"/>
    <mergeCell ref="B4:O4"/>
    <mergeCell ref="R4:AC4"/>
    <mergeCell ref="BA4:BE5"/>
    <mergeCell ref="BF4:BO5"/>
    <mergeCell ref="B5:B6"/>
    <mergeCell ref="BA6:BE7"/>
    <mergeCell ref="BF6:BO7"/>
  </mergeCells>
  <phoneticPr fontId="10"/>
  <printOptions horizontalCentered="1"/>
  <pageMargins left="0.39370078740157483" right="0.39370078740157483" top="0.59055118110236227" bottom="0.19685039370078741" header="0" footer="0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48"/>
  <sheetViews>
    <sheetView showGridLines="0" view="pageBreakPreview" zoomScale="80" zoomScaleNormal="100" zoomScaleSheetLayoutView="80" workbookViewId="0">
      <selection activeCell="AN15" sqref="AN15"/>
    </sheetView>
  </sheetViews>
  <sheetFormatPr defaultColWidth="2.44140625" defaultRowHeight="15" customHeight="1" x14ac:dyDescent="0.2"/>
  <cols>
    <col min="1" max="67" width="2.77734375" style="17" customWidth="1"/>
    <col min="68" max="16384" width="2.44140625" style="17"/>
  </cols>
  <sheetData>
    <row r="1" spans="1:67" s="122" customFormat="1" ht="15" customHeight="1" x14ac:dyDescent="0.2">
      <c r="T1" s="319" t="s">
        <v>25</v>
      </c>
      <c r="U1" s="319"/>
      <c r="V1" s="319"/>
      <c r="W1" s="319"/>
      <c r="X1" s="319"/>
      <c r="Y1" s="319"/>
      <c r="Z1" s="319"/>
      <c r="AA1" s="319"/>
      <c r="AB1" s="319"/>
      <c r="AC1" s="319"/>
      <c r="AD1" s="319"/>
      <c r="AE1" s="319"/>
      <c r="AF1" s="319"/>
      <c r="AG1" s="319"/>
      <c r="AH1" s="319"/>
      <c r="AI1" s="319"/>
      <c r="AJ1" s="319"/>
      <c r="AK1" s="319"/>
      <c r="AL1" s="319"/>
      <c r="AM1" s="319"/>
      <c r="AN1" s="319"/>
      <c r="AO1" s="319"/>
      <c r="AP1" s="319"/>
      <c r="AQ1" s="319"/>
      <c r="AR1" s="319"/>
      <c r="AS1" s="319"/>
      <c r="AT1" s="319"/>
      <c r="AU1" s="319"/>
      <c r="AV1" s="319"/>
    </row>
    <row r="2" spans="1:67" s="122" customFormat="1" ht="15" customHeight="1" x14ac:dyDescent="0.2">
      <c r="B2" s="286" t="s">
        <v>1</v>
      </c>
      <c r="C2" s="273"/>
      <c r="D2" s="273"/>
      <c r="E2" s="273"/>
      <c r="F2" s="273"/>
      <c r="G2" s="273"/>
      <c r="H2" s="273"/>
      <c r="I2" s="274"/>
      <c r="T2" s="319"/>
      <c r="U2" s="319"/>
      <c r="V2" s="319"/>
      <c r="W2" s="319"/>
      <c r="X2" s="319"/>
      <c r="Y2" s="319"/>
      <c r="Z2" s="319"/>
      <c r="AA2" s="319"/>
      <c r="AB2" s="319"/>
      <c r="AC2" s="319"/>
      <c r="AD2" s="319"/>
      <c r="AE2" s="319"/>
      <c r="AF2" s="319"/>
      <c r="AG2" s="319"/>
      <c r="AH2" s="319"/>
      <c r="AI2" s="319"/>
      <c r="AJ2" s="319"/>
      <c r="AK2" s="319"/>
      <c r="AL2" s="319"/>
      <c r="AM2" s="319"/>
      <c r="AN2" s="319"/>
      <c r="AO2" s="319"/>
      <c r="AP2" s="319"/>
      <c r="AQ2" s="319"/>
      <c r="AR2" s="319"/>
      <c r="AS2" s="319"/>
      <c r="AT2" s="319"/>
      <c r="AU2" s="319"/>
      <c r="AV2" s="319"/>
      <c r="AZ2" s="384" t="s">
        <v>130</v>
      </c>
      <c r="BA2" s="314" t="s">
        <v>24</v>
      </c>
      <c r="BB2" s="315"/>
      <c r="BC2" s="315"/>
      <c r="BD2" s="315"/>
      <c r="BE2" s="316"/>
      <c r="BF2" s="299"/>
      <c r="BG2" s="299"/>
      <c r="BH2" s="299"/>
      <c r="BI2" s="299"/>
      <c r="BJ2" s="299"/>
      <c r="BK2" s="299"/>
      <c r="BL2" s="299"/>
      <c r="BM2" s="299"/>
      <c r="BN2" s="299"/>
      <c r="BO2" s="300"/>
    </row>
    <row r="3" spans="1:67" s="122" customFormat="1" ht="15" customHeight="1" x14ac:dyDescent="0.2">
      <c r="B3" s="119"/>
      <c r="C3" s="119"/>
      <c r="D3" s="119"/>
      <c r="E3" s="119"/>
      <c r="F3" s="119"/>
      <c r="G3" s="119"/>
      <c r="H3" s="119"/>
      <c r="I3" s="11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385"/>
      <c r="BA3" s="317"/>
      <c r="BB3" s="283"/>
      <c r="BC3" s="283"/>
      <c r="BD3" s="283"/>
      <c r="BE3" s="318"/>
      <c r="BF3" s="301"/>
      <c r="BG3" s="301"/>
      <c r="BH3" s="301"/>
      <c r="BI3" s="301"/>
      <c r="BJ3" s="301"/>
      <c r="BK3" s="301"/>
      <c r="BL3" s="301"/>
      <c r="BM3" s="301"/>
      <c r="BN3" s="301"/>
      <c r="BO3" s="302"/>
    </row>
    <row r="4" spans="1:67" s="122" customFormat="1" ht="15" customHeight="1" x14ac:dyDescent="0.2">
      <c r="B4" s="286" t="s">
        <v>0</v>
      </c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4"/>
      <c r="R4" s="286" t="s">
        <v>38</v>
      </c>
      <c r="S4" s="273"/>
      <c r="T4" s="273"/>
      <c r="U4" s="273"/>
      <c r="V4" s="273"/>
      <c r="W4" s="273"/>
      <c r="X4" s="273"/>
      <c r="Y4" s="273"/>
      <c r="Z4" s="273"/>
      <c r="AA4" s="273"/>
      <c r="AB4" s="273"/>
      <c r="AC4" s="274"/>
      <c r="AD4" s="129"/>
      <c r="AE4" s="129"/>
      <c r="AT4" s="129"/>
      <c r="AU4" s="129"/>
      <c r="AV4" s="129"/>
      <c r="AW4" s="129"/>
      <c r="AX4" s="129"/>
      <c r="AY4" s="129"/>
      <c r="AZ4" s="385"/>
      <c r="BA4" s="303" t="s">
        <v>47</v>
      </c>
      <c r="BB4" s="304"/>
      <c r="BC4" s="304"/>
      <c r="BD4" s="304"/>
      <c r="BE4" s="305"/>
      <c r="BF4" s="299"/>
      <c r="BG4" s="299"/>
      <c r="BH4" s="299"/>
      <c r="BI4" s="299"/>
      <c r="BJ4" s="299"/>
      <c r="BK4" s="299"/>
      <c r="BL4" s="299"/>
      <c r="BM4" s="299"/>
      <c r="BN4" s="299"/>
      <c r="BO4" s="300"/>
    </row>
    <row r="5" spans="1:67" s="122" customFormat="1" ht="15" customHeight="1" x14ac:dyDescent="0.2">
      <c r="B5" s="324"/>
      <c r="C5" s="249"/>
      <c r="D5" s="249"/>
      <c r="E5" s="249"/>
      <c r="F5" s="249"/>
      <c r="G5" s="249"/>
      <c r="H5" s="249"/>
      <c r="I5" s="249"/>
      <c r="J5" s="249"/>
      <c r="K5" s="249"/>
      <c r="L5" s="326"/>
      <c r="M5" s="286" t="s">
        <v>37</v>
      </c>
      <c r="N5" s="320"/>
      <c r="O5" s="321"/>
      <c r="R5" s="322"/>
      <c r="S5" s="322"/>
      <c r="T5" s="323" t="s">
        <v>50</v>
      </c>
      <c r="U5" s="323"/>
      <c r="V5" s="323"/>
      <c r="W5" s="323"/>
      <c r="X5" s="323"/>
      <c r="Y5" s="323"/>
      <c r="Z5" s="323"/>
      <c r="AA5" s="323"/>
      <c r="AB5" s="323"/>
      <c r="AC5" s="323"/>
      <c r="AZ5" s="385"/>
      <c r="BA5" s="306"/>
      <c r="BB5" s="307"/>
      <c r="BC5" s="307"/>
      <c r="BD5" s="307"/>
      <c r="BE5" s="308"/>
      <c r="BF5" s="301"/>
      <c r="BG5" s="301"/>
      <c r="BH5" s="301"/>
      <c r="BI5" s="301"/>
      <c r="BJ5" s="301"/>
      <c r="BK5" s="301"/>
      <c r="BL5" s="301"/>
      <c r="BM5" s="301"/>
      <c r="BN5" s="301"/>
      <c r="BO5" s="302"/>
    </row>
    <row r="6" spans="1:67" s="122" customFormat="1" ht="15" customHeight="1" x14ac:dyDescent="0.2">
      <c r="B6" s="325"/>
      <c r="C6" s="250"/>
      <c r="D6" s="250"/>
      <c r="E6" s="250"/>
      <c r="F6" s="250"/>
      <c r="G6" s="250"/>
      <c r="H6" s="250"/>
      <c r="I6" s="250"/>
      <c r="J6" s="250"/>
      <c r="K6" s="250"/>
      <c r="L6" s="327"/>
      <c r="M6" s="286"/>
      <c r="N6" s="320"/>
      <c r="O6" s="321"/>
      <c r="R6" s="322"/>
      <c r="S6" s="322"/>
      <c r="T6" s="323"/>
      <c r="U6" s="323"/>
      <c r="V6" s="323"/>
      <c r="W6" s="323"/>
      <c r="X6" s="323"/>
      <c r="Y6" s="323"/>
      <c r="Z6" s="323"/>
      <c r="AA6" s="323"/>
      <c r="AB6" s="323"/>
      <c r="AC6" s="323"/>
      <c r="AZ6" s="385"/>
      <c r="BA6" s="303" t="s">
        <v>39</v>
      </c>
      <c r="BB6" s="304"/>
      <c r="BC6" s="304"/>
      <c r="BD6" s="304"/>
      <c r="BE6" s="305"/>
      <c r="BF6" s="299"/>
      <c r="BG6" s="299"/>
      <c r="BH6" s="299"/>
      <c r="BI6" s="299"/>
      <c r="BJ6" s="299"/>
      <c r="BK6" s="299"/>
      <c r="BL6" s="299"/>
      <c r="BM6" s="299"/>
      <c r="BN6" s="299"/>
      <c r="BO6" s="300"/>
    </row>
    <row r="7" spans="1:67" s="122" customFormat="1" ht="15" customHeight="1" thickBot="1" x14ac:dyDescent="0.25">
      <c r="AZ7" s="386"/>
      <c r="BA7" s="306"/>
      <c r="BB7" s="307"/>
      <c r="BC7" s="307"/>
      <c r="BD7" s="307"/>
      <c r="BE7" s="308"/>
      <c r="BF7" s="301"/>
      <c r="BG7" s="301"/>
      <c r="BH7" s="301"/>
      <c r="BI7" s="301"/>
      <c r="BJ7" s="301"/>
      <c r="BK7" s="301"/>
      <c r="BL7" s="301"/>
      <c r="BM7" s="301"/>
      <c r="BN7" s="301"/>
      <c r="BO7" s="302"/>
    </row>
    <row r="8" spans="1:67" s="122" customFormat="1" ht="15" customHeight="1" thickTop="1" x14ac:dyDescent="0.2">
      <c r="A8" s="2"/>
      <c r="B8" s="309" t="s">
        <v>6</v>
      </c>
      <c r="C8" s="310"/>
      <c r="D8" s="310"/>
      <c r="E8" s="310"/>
      <c r="F8" s="310"/>
      <c r="G8" s="310"/>
      <c r="H8" s="310"/>
      <c r="I8" s="310"/>
      <c r="J8" s="310"/>
      <c r="K8" s="310"/>
      <c r="L8" s="310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  <c r="AA8" s="310"/>
      <c r="AB8" s="310"/>
      <c r="AC8" s="310"/>
      <c r="AD8" s="310"/>
      <c r="AE8" s="310"/>
      <c r="AF8" s="310"/>
      <c r="AG8" s="310"/>
      <c r="AH8" s="310"/>
      <c r="AI8" s="310"/>
      <c r="AJ8" s="310"/>
      <c r="AK8" s="310"/>
      <c r="AL8" s="310"/>
      <c r="AM8" s="310"/>
      <c r="AN8" s="310"/>
      <c r="AO8" s="310"/>
      <c r="AP8" s="310"/>
      <c r="AQ8" s="310"/>
      <c r="AR8" s="310"/>
      <c r="AS8" s="310"/>
      <c r="AT8" s="310"/>
      <c r="AU8" s="310"/>
      <c r="AV8" s="311"/>
    </row>
    <row r="9" spans="1:67" s="122" customFormat="1" ht="30" customHeight="1" x14ac:dyDescent="0.2">
      <c r="A9" s="32"/>
      <c r="B9" s="131"/>
      <c r="C9" s="273" t="s">
        <v>5</v>
      </c>
      <c r="D9" s="273"/>
      <c r="E9" s="273"/>
      <c r="F9" s="273"/>
      <c r="G9" s="273"/>
      <c r="H9" s="274"/>
      <c r="I9" s="127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32"/>
    </row>
    <row r="10" spans="1:67" s="122" customFormat="1" ht="30" customHeight="1" x14ac:dyDescent="0.2">
      <c r="A10" s="119"/>
      <c r="B10" s="126"/>
      <c r="C10" s="283" t="s">
        <v>2</v>
      </c>
      <c r="D10" s="283"/>
      <c r="E10" s="283"/>
      <c r="F10" s="283"/>
      <c r="G10" s="283"/>
      <c r="H10" s="283"/>
      <c r="I10" s="312"/>
      <c r="J10" s="313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247"/>
      <c r="AA10" s="247"/>
      <c r="AB10" s="247"/>
      <c r="AC10" s="247"/>
      <c r="AD10" s="247"/>
      <c r="AE10" s="247"/>
      <c r="AF10" s="247"/>
      <c r="AG10" s="247"/>
      <c r="AH10" s="247"/>
      <c r="AI10" s="247"/>
      <c r="AJ10" s="247"/>
      <c r="AK10" s="247"/>
      <c r="AL10" s="247"/>
      <c r="AM10" s="247"/>
      <c r="AN10" s="247"/>
      <c r="AO10" s="247"/>
      <c r="AP10" s="247"/>
      <c r="AQ10" s="247"/>
      <c r="AR10" s="247"/>
      <c r="AS10" s="247"/>
      <c r="AT10" s="247"/>
      <c r="AU10" s="247"/>
      <c r="AV10" s="248"/>
      <c r="AW10" s="297"/>
      <c r="AX10" s="296"/>
      <c r="AY10" s="296"/>
      <c r="AZ10" s="296"/>
      <c r="BA10" s="296"/>
      <c r="BB10" s="296"/>
      <c r="BC10" s="296"/>
      <c r="BD10" s="296"/>
      <c r="BE10" s="296"/>
      <c r="BF10" s="296"/>
      <c r="BG10" s="296"/>
      <c r="BH10" s="296"/>
      <c r="BI10" s="296"/>
      <c r="BJ10" s="296"/>
      <c r="BK10" s="296"/>
      <c r="BL10" s="296"/>
      <c r="BM10" s="296"/>
      <c r="BN10" s="296"/>
    </row>
    <row r="11" spans="1:67" s="122" customFormat="1" ht="15" customHeight="1" x14ac:dyDescent="0.2">
      <c r="A11" s="119"/>
      <c r="B11" s="270" t="s">
        <v>7</v>
      </c>
      <c r="C11" s="271"/>
      <c r="D11" s="271"/>
      <c r="E11" s="271"/>
      <c r="F11" s="271"/>
      <c r="G11" s="271"/>
      <c r="H11" s="271"/>
      <c r="I11" s="271"/>
      <c r="J11" s="271"/>
      <c r="K11" s="271"/>
      <c r="L11" s="271"/>
      <c r="M11" s="271"/>
      <c r="N11" s="271"/>
      <c r="O11" s="271"/>
      <c r="P11" s="271"/>
      <c r="Q11" s="271"/>
      <c r="R11" s="271"/>
      <c r="S11" s="271"/>
      <c r="T11" s="271"/>
      <c r="U11" s="271"/>
      <c r="V11" s="271"/>
      <c r="W11" s="271"/>
      <c r="X11" s="271"/>
      <c r="Y11" s="271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  <c r="AJ11" s="271"/>
      <c r="AK11" s="271"/>
      <c r="AL11" s="271"/>
      <c r="AM11" s="271"/>
      <c r="AN11" s="271"/>
      <c r="AO11" s="271"/>
      <c r="AP11" s="271"/>
      <c r="AQ11" s="271"/>
      <c r="AR11" s="271"/>
      <c r="AS11" s="271"/>
      <c r="AT11" s="271"/>
      <c r="AU11" s="271"/>
      <c r="AV11" s="272"/>
    </row>
    <row r="12" spans="1:67" s="122" customFormat="1" ht="30" customHeight="1" x14ac:dyDescent="0.2">
      <c r="A12" s="119"/>
      <c r="B12" s="33"/>
      <c r="C12" s="273" t="s">
        <v>4</v>
      </c>
      <c r="D12" s="273"/>
      <c r="E12" s="273"/>
      <c r="F12" s="273"/>
      <c r="G12" s="273"/>
      <c r="H12" s="274"/>
      <c r="I12" s="127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32"/>
    </row>
    <row r="13" spans="1:67" s="122" customFormat="1" ht="30" customHeight="1" thickBot="1" x14ac:dyDescent="0.25">
      <c r="A13" s="119"/>
      <c r="B13" s="34"/>
      <c r="C13" s="275" t="s">
        <v>3</v>
      </c>
      <c r="D13" s="275"/>
      <c r="E13" s="275"/>
      <c r="F13" s="275"/>
      <c r="G13" s="275"/>
      <c r="H13" s="276"/>
      <c r="I13" s="333"/>
      <c r="J13" s="334"/>
      <c r="K13" s="263"/>
      <c r="L13" s="263"/>
      <c r="M13" s="263"/>
      <c r="N13" s="263"/>
      <c r="O13" s="263"/>
      <c r="P13" s="263"/>
      <c r="Q13" s="263"/>
      <c r="R13" s="263"/>
      <c r="S13" s="263"/>
      <c r="T13" s="263"/>
      <c r="U13" s="263"/>
      <c r="V13" s="263"/>
      <c r="W13" s="263"/>
      <c r="X13" s="263"/>
      <c r="Y13" s="263"/>
      <c r="Z13" s="263"/>
      <c r="AA13" s="263"/>
      <c r="AB13" s="263"/>
      <c r="AC13" s="263"/>
      <c r="AD13" s="263"/>
      <c r="AE13" s="263"/>
      <c r="AF13" s="263"/>
      <c r="AG13" s="263"/>
      <c r="AH13" s="263"/>
      <c r="AI13" s="263"/>
      <c r="AJ13" s="263"/>
      <c r="AK13" s="263"/>
      <c r="AL13" s="263"/>
      <c r="AM13" s="263"/>
      <c r="AN13" s="263"/>
      <c r="AO13" s="263"/>
      <c r="AP13" s="263"/>
      <c r="AQ13" s="263"/>
      <c r="AR13" s="263"/>
      <c r="AS13" s="263"/>
      <c r="AT13" s="263"/>
      <c r="AU13" s="263"/>
      <c r="AV13" s="330"/>
      <c r="AW13" s="297"/>
      <c r="AX13" s="296"/>
      <c r="AY13" s="296"/>
      <c r="AZ13" s="296"/>
      <c r="BA13" s="296"/>
      <c r="BB13" s="296"/>
      <c r="BC13" s="296"/>
      <c r="BD13" s="296"/>
      <c r="BE13" s="296"/>
      <c r="BF13" s="296"/>
      <c r="BG13" s="296"/>
      <c r="BH13" s="296"/>
      <c r="BI13" s="296"/>
      <c r="BJ13" s="296"/>
      <c r="BK13" s="296"/>
      <c r="BL13" s="296"/>
      <c r="BM13" s="296"/>
      <c r="BN13" s="296"/>
    </row>
    <row r="14" spans="1:67" s="122" customFormat="1" ht="15" customHeight="1" thickTop="1" x14ac:dyDescent="0.2">
      <c r="A14" s="2"/>
      <c r="B14" s="264" t="s">
        <v>40</v>
      </c>
      <c r="C14" s="257"/>
      <c r="D14" s="257"/>
      <c r="E14" s="257"/>
      <c r="F14" s="258"/>
      <c r="G14" s="331" t="s">
        <v>8</v>
      </c>
      <c r="H14" s="332"/>
      <c r="I14" s="332"/>
      <c r="J14" s="332"/>
      <c r="K14" s="332"/>
      <c r="L14" s="332"/>
      <c r="M14" s="332"/>
      <c r="N14" s="332"/>
      <c r="O14" s="332"/>
      <c r="P14" s="332"/>
      <c r="Q14" s="332"/>
      <c r="R14" s="256" t="s">
        <v>41</v>
      </c>
      <c r="S14" s="257"/>
      <c r="T14" s="257"/>
      <c r="U14" s="257"/>
      <c r="V14" s="257"/>
      <c r="W14" s="257"/>
      <c r="X14" s="257"/>
      <c r="Y14" s="265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  <row r="15" spans="1:67" s="122" customFormat="1" ht="30" customHeight="1" thickBot="1" x14ac:dyDescent="0.25">
      <c r="A15" s="32"/>
      <c r="B15" s="3"/>
      <c r="C15" s="4"/>
      <c r="D15" s="4"/>
      <c r="E15" s="4"/>
      <c r="F15" s="5"/>
      <c r="G15" s="124"/>
      <c r="H15" s="123"/>
      <c r="I15" s="123"/>
      <c r="J15" s="123"/>
      <c r="K15" s="123"/>
      <c r="L15" s="123"/>
      <c r="M15" s="123"/>
      <c r="N15" s="123"/>
      <c r="O15" s="123"/>
      <c r="P15" s="123"/>
      <c r="Q15" s="50"/>
      <c r="R15" s="51"/>
      <c r="S15" s="120"/>
      <c r="T15" s="120"/>
      <c r="U15" s="120" t="s">
        <v>9</v>
      </c>
      <c r="V15" s="120"/>
      <c r="W15" s="120"/>
      <c r="X15" s="120"/>
      <c r="Y15" s="130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</row>
    <row r="16" spans="1:67" s="122" customFormat="1" ht="15" customHeight="1" thickTop="1" thickBot="1" x14ac:dyDescent="0.25">
      <c r="A16" s="119"/>
      <c r="B16" s="328" t="s">
        <v>10</v>
      </c>
      <c r="C16" s="329"/>
      <c r="D16" s="329"/>
      <c r="E16" s="329"/>
      <c r="F16" s="329"/>
      <c r="G16" s="329"/>
      <c r="H16" s="329"/>
      <c r="I16" s="329"/>
      <c r="J16" s="329"/>
      <c r="K16" s="329"/>
      <c r="L16" s="329"/>
      <c r="M16" s="329"/>
      <c r="N16" s="329"/>
      <c r="O16" s="329"/>
      <c r="P16" s="329"/>
      <c r="Q16" s="329"/>
      <c r="R16" s="329"/>
      <c r="S16" s="329"/>
      <c r="T16" s="329"/>
      <c r="U16" s="329"/>
      <c r="V16" s="329"/>
      <c r="W16" s="329"/>
      <c r="X16" s="329"/>
      <c r="Y16" s="329"/>
      <c r="Z16" s="329"/>
      <c r="AA16" s="329"/>
      <c r="AB16" s="329"/>
      <c r="AC16" s="329"/>
      <c r="AD16" s="329"/>
      <c r="AE16" s="329"/>
      <c r="AF16" s="329"/>
      <c r="AG16" s="329"/>
      <c r="AH16" s="329"/>
      <c r="AI16" s="329"/>
      <c r="AJ16" s="329"/>
      <c r="AK16" s="329"/>
      <c r="AL16" s="329"/>
      <c r="AM16" s="329"/>
      <c r="AN16" s="329"/>
      <c r="AO16" s="329"/>
      <c r="AP16" s="329"/>
      <c r="AQ16" s="329"/>
      <c r="AR16" s="329"/>
      <c r="AS16" s="329"/>
      <c r="AT16" s="329"/>
      <c r="AU16" s="12"/>
      <c r="AV16" s="13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119"/>
      <c r="BM16" s="119"/>
    </row>
    <row r="17" spans="1:66" s="122" customFormat="1" ht="15" customHeight="1" thickTop="1" x14ac:dyDescent="0.2">
      <c r="A17" s="119"/>
      <c r="B17" s="131"/>
      <c r="C17" s="273" t="s">
        <v>5</v>
      </c>
      <c r="D17" s="273"/>
      <c r="E17" s="273"/>
      <c r="F17" s="273"/>
      <c r="G17" s="273"/>
      <c r="H17" s="274"/>
      <c r="I17" s="251"/>
      <c r="J17" s="252"/>
      <c r="K17" s="252"/>
      <c r="L17" s="252"/>
      <c r="M17" s="252"/>
      <c r="N17" s="252"/>
      <c r="O17" s="252"/>
      <c r="P17" s="252"/>
      <c r="Q17" s="252"/>
      <c r="R17" s="253"/>
      <c r="S17" s="253"/>
      <c r="T17" s="253"/>
      <c r="U17" s="253"/>
      <c r="V17" s="253"/>
      <c r="W17" s="253"/>
      <c r="X17" s="253"/>
      <c r="Y17" s="253"/>
      <c r="Z17" s="253"/>
      <c r="AA17" s="253"/>
      <c r="AB17" s="253"/>
      <c r="AC17" s="253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253"/>
      <c r="AO17" s="253"/>
      <c r="AP17" s="253"/>
      <c r="AQ17" s="253"/>
      <c r="AR17" s="253"/>
      <c r="AS17" s="253"/>
      <c r="AT17" s="254"/>
      <c r="AU17" s="137" t="s">
        <v>42</v>
      </c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137"/>
      <c r="BI17" s="137"/>
      <c r="BJ17" s="137"/>
      <c r="BK17" s="138"/>
      <c r="BL17" s="119"/>
      <c r="BM17" s="119"/>
    </row>
    <row r="18" spans="1:66" s="122" customFormat="1" ht="30" customHeight="1" thickBot="1" x14ac:dyDescent="0.25">
      <c r="A18" s="119"/>
      <c r="B18" s="131"/>
      <c r="C18" s="273" t="s">
        <v>11</v>
      </c>
      <c r="D18" s="273"/>
      <c r="E18" s="273"/>
      <c r="F18" s="273"/>
      <c r="G18" s="273"/>
      <c r="H18" s="273"/>
      <c r="I18" s="278"/>
      <c r="J18" s="267"/>
      <c r="K18" s="267"/>
      <c r="L18" s="267"/>
      <c r="M18" s="267"/>
      <c r="N18" s="267"/>
      <c r="O18" s="267"/>
      <c r="P18" s="266"/>
      <c r="Q18" s="266"/>
      <c r="R18" s="267"/>
      <c r="S18" s="267"/>
      <c r="T18" s="267"/>
      <c r="U18" s="267"/>
      <c r="V18" s="267"/>
      <c r="W18" s="267"/>
      <c r="X18" s="267"/>
      <c r="Y18" s="267"/>
      <c r="Z18" s="267"/>
      <c r="AA18" s="267"/>
      <c r="AB18" s="267"/>
      <c r="AC18" s="267"/>
      <c r="AD18" s="267"/>
      <c r="AE18" s="267"/>
      <c r="AF18" s="267"/>
      <c r="AG18" s="267"/>
      <c r="AH18" s="267"/>
      <c r="AI18" s="267"/>
      <c r="AJ18" s="267"/>
      <c r="AK18" s="267"/>
      <c r="AL18" s="267"/>
      <c r="AM18" s="267"/>
      <c r="AN18" s="267"/>
      <c r="AO18" s="267"/>
      <c r="AP18" s="267"/>
      <c r="AQ18" s="267"/>
      <c r="AR18" s="267"/>
      <c r="AS18" s="267"/>
      <c r="AT18" s="268"/>
      <c r="AU18" s="277" t="s">
        <v>12</v>
      </c>
      <c r="AV18" s="277"/>
      <c r="AW18" s="277"/>
      <c r="AX18" s="277"/>
      <c r="AY18" s="277"/>
      <c r="AZ18" s="54"/>
      <c r="BA18" s="55"/>
      <c r="BB18" s="55"/>
      <c r="BC18" s="55"/>
      <c r="BD18" s="55"/>
      <c r="BE18" s="56"/>
      <c r="BF18" s="56"/>
      <c r="BG18" s="56"/>
      <c r="BH18" s="56"/>
      <c r="BI18" s="56"/>
      <c r="BJ18" s="56"/>
      <c r="BK18" s="57"/>
      <c r="BL18" s="63"/>
      <c r="BM18" s="63"/>
    </row>
    <row r="19" spans="1:66" s="122" customFormat="1" ht="15" customHeight="1" thickTop="1" x14ac:dyDescent="0.2">
      <c r="A19" s="119"/>
      <c r="B19" s="270" t="s">
        <v>14</v>
      </c>
      <c r="C19" s="271"/>
      <c r="D19" s="271"/>
      <c r="E19" s="271"/>
      <c r="F19" s="271"/>
      <c r="G19" s="271"/>
      <c r="H19" s="271"/>
      <c r="I19" s="271"/>
      <c r="J19" s="271"/>
      <c r="K19" s="271"/>
      <c r="L19" s="271"/>
      <c r="M19" s="271"/>
      <c r="N19" s="271"/>
      <c r="O19" s="271"/>
      <c r="P19" s="271"/>
      <c r="Q19" s="271"/>
      <c r="R19" s="271"/>
      <c r="S19" s="271"/>
      <c r="T19" s="271"/>
      <c r="U19" s="271"/>
      <c r="V19" s="271"/>
      <c r="W19" s="271"/>
      <c r="X19" s="271"/>
      <c r="Y19" s="271"/>
      <c r="Z19" s="271"/>
      <c r="AA19" s="271"/>
      <c r="AB19" s="271"/>
      <c r="AC19" s="271"/>
      <c r="AD19" s="271"/>
      <c r="AE19" s="271"/>
      <c r="AF19" s="271"/>
      <c r="AG19" s="271"/>
      <c r="AH19" s="271"/>
      <c r="AI19" s="271"/>
      <c r="AJ19" s="271"/>
      <c r="AK19" s="271"/>
      <c r="AL19" s="271"/>
      <c r="AM19" s="271"/>
      <c r="AN19" s="271"/>
      <c r="AO19" s="271"/>
      <c r="AP19" s="271"/>
      <c r="AQ19" s="271"/>
      <c r="AR19" s="271"/>
      <c r="AS19" s="271"/>
      <c r="AT19" s="271"/>
      <c r="AU19" s="271"/>
      <c r="AV19" s="271"/>
      <c r="AW19" s="271"/>
      <c r="AX19" s="271"/>
      <c r="AY19" s="271"/>
      <c r="AZ19" s="271"/>
      <c r="BA19" s="271"/>
      <c r="BB19" s="271"/>
      <c r="BC19" s="271"/>
      <c r="BD19" s="271"/>
      <c r="BE19" s="10"/>
      <c r="BF19" s="11"/>
      <c r="BG19" s="11"/>
      <c r="BH19" s="11"/>
      <c r="BI19" s="11"/>
      <c r="BJ19" s="11"/>
      <c r="BK19" s="11"/>
      <c r="BL19" s="2"/>
      <c r="BM19" s="119"/>
    </row>
    <row r="20" spans="1:66" s="122" customFormat="1" ht="15" customHeight="1" x14ac:dyDescent="0.2">
      <c r="A20" s="119"/>
      <c r="B20" s="131"/>
      <c r="C20" s="273" t="s">
        <v>5</v>
      </c>
      <c r="D20" s="273"/>
      <c r="E20" s="273"/>
      <c r="F20" s="273"/>
      <c r="G20" s="273"/>
      <c r="H20" s="274"/>
      <c r="I20" s="278"/>
      <c r="J20" s="267"/>
      <c r="K20" s="267"/>
      <c r="L20" s="267"/>
      <c r="M20" s="267"/>
      <c r="N20" s="267"/>
      <c r="O20" s="267"/>
      <c r="P20" s="267"/>
      <c r="Q20" s="267"/>
      <c r="R20" s="267"/>
      <c r="S20" s="267"/>
      <c r="T20" s="267"/>
      <c r="U20" s="267"/>
      <c r="V20" s="267"/>
      <c r="W20" s="267"/>
      <c r="X20" s="267"/>
      <c r="Y20" s="267"/>
      <c r="Z20" s="267"/>
      <c r="AA20" s="267"/>
      <c r="AB20" s="267"/>
      <c r="AC20" s="267"/>
      <c r="AD20" s="267"/>
      <c r="AE20" s="267"/>
      <c r="AF20" s="267"/>
      <c r="AG20" s="267"/>
      <c r="AH20" s="267"/>
      <c r="AI20" s="267"/>
      <c r="AJ20" s="267"/>
      <c r="AK20" s="267"/>
      <c r="AL20" s="267"/>
      <c r="AM20" s="267"/>
      <c r="AN20" s="267"/>
      <c r="AO20" s="267"/>
      <c r="AP20" s="267"/>
      <c r="AQ20" s="267"/>
      <c r="AR20" s="267"/>
      <c r="AS20" s="267"/>
      <c r="AT20" s="267"/>
      <c r="AU20" s="267"/>
      <c r="AV20" s="267"/>
      <c r="AW20" s="267"/>
      <c r="AX20" s="267"/>
      <c r="AY20" s="267"/>
      <c r="AZ20" s="267"/>
      <c r="BA20" s="267"/>
      <c r="BB20" s="267"/>
      <c r="BC20" s="267"/>
      <c r="BD20" s="267"/>
      <c r="BE20" s="121"/>
      <c r="BF20" s="119"/>
      <c r="BG20" s="119"/>
      <c r="BH20" s="119"/>
      <c r="BI20" s="119"/>
      <c r="BJ20" s="119"/>
      <c r="BK20" s="119"/>
      <c r="BL20" s="119"/>
      <c r="BM20" s="119"/>
    </row>
    <row r="21" spans="1:66" s="122" customFormat="1" ht="30" customHeight="1" x14ac:dyDescent="0.2">
      <c r="A21" s="119"/>
      <c r="B21" s="140"/>
      <c r="C21" s="273" t="s">
        <v>13</v>
      </c>
      <c r="D21" s="273"/>
      <c r="E21" s="273"/>
      <c r="F21" s="273"/>
      <c r="G21" s="273"/>
      <c r="H21" s="274"/>
      <c r="I21" s="279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  <c r="Y21" s="269"/>
      <c r="Z21" s="269"/>
      <c r="AA21" s="269"/>
      <c r="AB21" s="269"/>
      <c r="AC21" s="269"/>
      <c r="AD21" s="269"/>
      <c r="AE21" s="269"/>
      <c r="AF21" s="269"/>
      <c r="AG21" s="269"/>
      <c r="AH21" s="269"/>
      <c r="AI21" s="269"/>
      <c r="AJ21" s="269"/>
      <c r="AK21" s="269"/>
      <c r="AL21" s="269"/>
      <c r="AM21" s="269"/>
      <c r="AN21" s="269"/>
      <c r="AO21" s="269"/>
      <c r="AP21" s="269"/>
      <c r="AQ21" s="269"/>
      <c r="AR21" s="269"/>
      <c r="AS21" s="269"/>
      <c r="AT21" s="269"/>
      <c r="AU21" s="269"/>
      <c r="AV21" s="269"/>
      <c r="AW21" s="269"/>
      <c r="AX21" s="269"/>
      <c r="AY21" s="269"/>
      <c r="AZ21" s="269"/>
      <c r="BA21" s="269"/>
      <c r="BB21" s="269"/>
      <c r="BC21" s="269"/>
      <c r="BD21" s="280"/>
      <c r="BE21" s="297"/>
      <c r="BF21" s="298"/>
      <c r="BG21" s="296"/>
      <c r="BH21" s="296"/>
      <c r="BI21" s="296"/>
      <c r="BJ21" s="296"/>
      <c r="BK21" s="296"/>
      <c r="BL21" s="296"/>
      <c r="BM21" s="296"/>
      <c r="BN21" s="296"/>
    </row>
    <row r="22" spans="1:66" s="122" customFormat="1" ht="15" customHeight="1" x14ac:dyDescent="0.2">
      <c r="A22" s="119"/>
      <c r="B22" s="270" t="s">
        <v>15</v>
      </c>
      <c r="C22" s="271"/>
      <c r="D22" s="271"/>
      <c r="E22" s="271"/>
      <c r="F22" s="271"/>
      <c r="G22" s="271"/>
      <c r="H22" s="271"/>
      <c r="I22" s="271"/>
      <c r="J22" s="271"/>
      <c r="K22" s="271"/>
      <c r="L22" s="271"/>
      <c r="M22" s="271"/>
      <c r="N22" s="271"/>
      <c r="O22" s="271"/>
      <c r="P22" s="271"/>
      <c r="Q22" s="271"/>
      <c r="R22" s="271"/>
      <c r="S22" s="271"/>
      <c r="T22" s="271"/>
      <c r="U22" s="271"/>
      <c r="V22" s="271"/>
      <c r="W22" s="271"/>
      <c r="X22" s="271"/>
      <c r="Y22" s="271"/>
      <c r="Z22" s="271"/>
      <c r="AA22" s="271"/>
      <c r="AB22" s="271"/>
      <c r="AC22" s="271"/>
      <c r="AD22" s="271"/>
      <c r="AE22" s="271"/>
      <c r="AF22" s="271"/>
      <c r="AG22" s="271"/>
      <c r="AH22" s="271"/>
      <c r="AI22" s="271"/>
      <c r="AJ22" s="271"/>
      <c r="AK22" s="271"/>
      <c r="AL22" s="271"/>
      <c r="AM22" s="271"/>
      <c r="AN22" s="271"/>
      <c r="AO22" s="271"/>
      <c r="AP22" s="271"/>
      <c r="AQ22" s="271"/>
      <c r="AR22" s="271"/>
      <c r="AS22" s="271"/>
      <c r="AT22" s="271"/>
      <c r="AU22" s="271"/>
      <c r="AV22" s="271"/>
      <c r="AW22" s="271"/>
      <c r="AX22" s="271"/>
      <c r="AY22" s="271"/>
      <c r="AZ22" s="271"/>
      <c r="BA22" s="271"/>
      <c r="BB22" s="271"/>
      <c r="BC22" s="271"/>
      <c r="BD22" s="271"/>
      <c r="BE22" s="121"/>
      <c r="BF22" s="119"/>
      <c r="BG22" s="119"/>
      <c r="BH22" s="119"/>
      <c r="BI22" s="119"/>
      <c r="BJ22" s="119"/>
      <c r="BK22" s="119"/>
      <c r="BL22" s="119"/>
    </row>
    <row r="23" spans="1:66" s="122" customFormat="1" ht="15" customHeight="1" x14ac:dyDescent="0.2">
      <c r="A23" s="119"/>
      <c r="B23" s="131"/>
      <c r="C23" s="273" t="s">
        <v>5</v>
      </c>
      <c r="D23" s="273"/>
      <c r="E23" s="273"/>
      <c r="F23" s="273"/>
      <c r="G23" s="273"/>
      <c r="H23" s="274"/>
      <c r="I23" s="278"/>
      <c r="J23" s="267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V23" s="267"/>
      <c r="W23" s="267"/>
      <c r="X23" s="267"/>
      <c r="Y23" s="267"/>
      <c r="Z23" s="267"/>
      <c r="AA23" s="267"/>
      <c r="AB23" s="267"/>
      <c r="AC23" s="267"/>
      <c r="AD23" s="267"/>
      <c r="AE23" s="267"/>
      <c r="AF23" s="267"/>
      <c r="AG23" s="267"/>
      <c r="AH23" s="267"/>
      <c r="AI23" s="267"/>
      <c r="AJ23" s="267"/>
      <c r="AK23" s="267"/>
      <c r="AL23" s="267"/>
      <c r="AM23" s="267"/>
      <c r="AN23" s="267"/>
      <c r="AO23" s="267"/>
      <c r="AP23" s="267"/>
      <c r="AQ23" s="267"/>
      <c r="AR23" s="267"/>
      <c r="AS23" s="267"/>
      <c r="AT23" s="267"/>
      <c r="AU23" s="267"/>
      <c r="AV23" s="267"/>
      <c r="AW23" s="267"/>
      <c r="AX23" s="267"/>
      <c r="AY23" s="267"/>
      <c r="AZ23" s="267"/>
      <c r="BA23" s="267"/>
      <c r="BB23" s="267"/>
      <c r="BC23" s="267"/>
      <c r="BD23" s="267"/>
      <c r="BE23" s="121"/>
      <c r="BF23" s="119"/>
      <c r="BG23" s="119"/>
      <c r="BH23" s="119"/>
      <c r="BI23" s="119"/>
      <c r="BJ23" s="119"/>
      <c r="BK23" s="119"/>
      <c r="BL23" s="119"/>
    </row>
    <row r="24" spans="1:66" s="122" customFormat="1" ht="30" customHeight="1" thickBot="1" x14ac:dyDescent="0.25">
      <c r="A24" s="119"/>
      <c r="B24" s="37"/>
      <c r="C24" s="315" t="s">
        <v>19</v>
      </c>
      <c r="D24" s="315"/>
      <c r="E24" s="315"/>
      <c r="F24" s="315"/>
      <c r="G24" s="315"/>
      <c r="H24" s="316"/>
      <c r="I24" s="356"/>
      <c r="J24" s="357"/>
      <c r="K24" s="269"/>
      <c r="L24" s="269"/>
      <c r="M24" s="269"/>
      <c r="N24" s="269"/>
      <c r="O24" s="269"/>
      <c r="P24" s="269"/>
      <c r="Q24" s="269"/>
      <c r="R24" s="269"/>
      <c r="S24" s="269"/>
      <c r="T24" s="269"/>
      <c r="U24" s="269"/>
      <c r="V24" s="269"/>
      <c r="W24" s="269"/>
      <c r="X24" s="269"/>
      <c r="Y24" s="269"/>
      <c r="Z24" s="269"/>
      <c r="AA24" s="269"/>
      <c r="AB24" s="269"/>
      <c r="AC24" s="269"/>
      <c r="AD24" s="269"/>
      <c r="AE24" s="269"/>
      <c r="AF24" s="269"/>
      <c r="AG24" s="269"/>
      <c r="AH24" s="269"/>
      <c r="AI24" s="269"/>
      <c r="AJ24" s="269"/>
      <c r="AK24" s="269"/>
      <c r="AL24" s="269"/>
      <c r="AM24" s="355"/>
      <c r="AN24" s="355"/>
      <c r="AO24" s="355"/>
      <c r="AP24" s="355"/>
      <c r="AQ24" s="355"/>
      <c r="AR24" s="355"/>
      <c r="AS24" s="355"/>
      <c r="AT24" s="355"/>
      <c r="AU24" s="355"/>
      <c r="AV24" s="355"/>
      <c r="AW24" s="355"/>
      <c r="AX24" s="355"/>
      <c r="AY24" s="355"/>
      <c r="AZ24" s="355"/>
      <c r="BA24" s="355"/>
      <c r="BB24" s="355"/>
      <c r="BC24" s="355"/>
      <c r="BD24" s="358"/>
      <c r="BE24" s="297"/>
      <c r="BF24" s="298"/>
      <c r="BG24" s="296"/>
      <c r="BH24" s="296"/>
      <c r="BI24" s="296"/>
      <c r="BJ24" s="296"/>
      <c r="BK24" s="296"/>
      <c r="BL24" s="296"/>
      <c r="BM24" s="296"/>
      <c r="BN24" s="296"/>
    </row>
    <row r="25" spans="1:66" s="122" customFormat="1" ht="15" customHeight="1" thickTop="1" thickBot="1" x14ac:dyDescent="0.25">
      <c r="A25" s="2"/>
      <c r="B25" s="291" t="s">
        <v>105</v>
      </c>
      <c r="C25" s="291"/>
      <c r="D25" s="291"/>
      <c r="E25" s="290"/>
      <c r="F25" s="290"/>
      <c r="G25" s="290"/>
      <c r="H25" s="290"/>
      <c r="I25" s="290"/>
      <c r="J25" s="290"/>
      <c r="K25" s="290"/>
      <c r="L25" s="290"/>
      <c r="M25" s="290"/>
      <c r="N25" s="290"/>
      <c r="O25" s="290"/>
      <c r="P25" s="290"/>
      <c r="Q25" s="290"/>
      <c r="R25" s="290"/>
      <c r="S25" s="290"/>
      <c r="T25" s="290"/>
      <c r="U25" s="290"/>
      <c r="V25" s="290"/>
      <c r="W25" s="290"/>
      <c r="X25" s="290"/>
      <c r="Y25" s="290"/>
      <c r="Z25" s="290"/>
      <c r="AA25" s="290"/>
      <c r="AB25" s="290"/>
      <c r="AC25" s="290"/>
      <c r="AD25" s="290"/>
      <c r="AE25" s="290"/>
      <c r="AF25" s="290"/>
      <c r="AG25" s="290"/>
      <c r="AH25" s="290"/>
      <c r="AI25" s="290"/>
      <c r="AJ25" s="290"/>
      <c r="AK25" s="290"/>
      <c r="AL25" s="290"/>
      <c r="AM25" s="9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119"/>
      <c r="BF25" s="119"/>
      <c r="BG25" s="119"/>
      <c r="BH25" s="119"/>
      <c r="BI25" s="119"/>
      <c r="BJ25" s="119"/>
      <c r="BK25" s="119"/>
      <c r="BL25" s="119"/>
    </row>
    <row r="26" spans="1:66" s="122" customFormat="1" ht="30" customHeight="1" thickTop="1" thickBot="1" x14ac:dyDescent="0.25">
      <c r="A26" s="32"/>
      <c r="B26" s="281"/>
      <c r="C26" s="281"/>
      <c r="D26" s="281"/>
      <c r="E26" s="290" t="s">
        <v>48</v>
      </c>
      <c r="F26" s="290"/>
      <c r="G26" s="290"/>
      <c r="H26" s="290"/>
      <c r="I26" s="290"/>
      <c r="J26" s="290"/>
      <c r="K26" s="290"/>
      <c r="L26" s="290"/>
      <c r="M26" s="290"/>
      <c r="N26" s="290"/>
      <c r="O26" s="290"/>
      <c r="P26" s="290"/>
      <c r="Q26" s="290"/>
      <c r="R26" s="290"/>
      <c r="S26" s="290"/>
      <c r="T26" s="290"/>
      <c r="U26" s="290"/>
      <c r="V26" s="290"/>
      <c r="W26" s="290"/>
      <c r="X26" s="290"/>
      <c r="Y26" s="290"/>
      <c r="Z26" s="290"/>
      <c r="AA26" s="290"/>
      <c r="AB26" s="290"/>
      <c r="AC26" s="290"/>
      <c r="AD26" s="290"/>
      <c r="AE26" s="290"/>
      <c r="AF26" s="291"/>
      <c r="AG26" s="291"/>
      <c r="AH26" s="291"/>
      <c r="AI26" s="291"/>
      <c r="AJ26" s="291"/>
      <c r="AK26" s="291"/>
      <c r="AL26" s="291"/>
      <c r="AM26" s="121"/>
      <c r="AN26" s="119"/>
      <c r="AO26" s="119"/>
      <c r="AP26" s="119"/>
      <c r="AQ26" s="119"/>
      <c r="AR26" s="119"/>
      <c r="AS26" s="119"/>
      <c r="AT26" s="119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  <c r="BI26" s="147"/>
      <c r="BJ26" s="147"/>
      <c r="BK26" s="147"/>
      <c r="BL26" s="147"/>
    </row>
    <row r="27" spans="1:66" s="122" customFormat="1" ht="15" customHeight="1" thickTop="1" x14ac:dyDescent="0.2">
      <c r="A27" s="119"/>
      <c r="B27" s="282" t="s">
        <v>17</v>
      </c>
      <c r="C27" s="283"/>
      <c r="D27" s="283"/>
      <c r="E27" s="283"/>
      <c r="F27" s="283"/>
      <c r="G27" s="283"/>
      <c r="H27" s="283"/>
      <c r="I27" s="283"/>
      <c r="J27" s="283"/>
      <c r="K27" s="283"/>
      <c r="L27" s="283"/>
      <c r="M27" s="283"/>
      <c r="N27" s="283"/>
      <c r="O27" s="283"/>
      <c r="P27" s="283"/>
      <c r="Q27" s="286" t="s">
        <v>18</v>
      </c>
      <c r="R27" s="273"/>
      <c r="S27" s="273"/>
      <c r="T27" s="273"/>
      <c r="U27" s="273"/>
      <c r="V27" s="273"/>
      <c r="W27" s="273"/>
      <c r="X27" s="273"/>
      <c r="Y27" s="273"/>
      <c r="Z27" s="273"/>
      <c r="AA27" s="273"/>
      <c r="AB27" s="273"/>
      <c r="AC27" s="273"/>
      <c r="AD27" s="273"/>
      <c r="AE27" s="287"/>
      <c r="AF27" s="256" t="s">
        <v>16</v>
      </c>
      <c r="AG27" s="257"/>
      <c r="AH27" s="257"/>
      <c r="AI27" s="257"/>
      <c r="AJ27" s="257"/>
      <c r="AK27" s="257"/>
      <c r="AL27" s="258"/>
      <c r="AM27" s="38"/>
      <c r="AN27" s="119"/>
      <c r="AO27" s="119"/>
      <c r="AP27" s="119"/>
      <c r="AQ27" s="119"/>
      <c r="AR27" s="2" t="s">
        <v>26</v>
      </c>
      <c r="AS27" s="119"/>
      <c r="AT27" s="119"/>
      <c r="AU27" s="119"/>
      <c r="AV27" s="119"/>
      <c r="AW27" s="119"/>
      <c r="AX27" s="119"/>
      <c r="AY27" s="119"/>
      <c r="AZ27" s="119"/>
      <c r="BA27" s="119"/>
      <c r="BB27" s="119"/>
      <c r="BC27" s="119"/>
      <c r="BD27" s="119"/>
      <c r="BE27" s="119"/>
      <c r="BF27" s="119"/>
      <c r="BG27" s="119"/>
      <c r="BH27" s="119"/>
      <c r="BI27" s="119"/>
      <c r="BJ27" s="147"/>
    </row>
    <row r="28" spans="1:66" s="122" customFormat="1" ht="30" customHeight="1" thickBot="1" x14ac:dyDescent="0.25">
      <c r="A28" s="119"/>
      <c r="B28" s="284"/>
      <c r="C28" s="285"/>
      <c r="D28" s="285"/>
      <c r="E28" s="285"/>
      <c r="F28" s="285"/>
      <c r="G28" s="285"/>
      <c r="H28" s="285"/>
      <c r="I28" s="285"/>
      <c r="J28" s="285"/>
      <c r="K28" s="285"/>
      <c r="L28" s="285"/>
      <c r="M28" s="285"/>
      <c r="N28" s="285"/>
      <c r="O28" s="285"/>
      <c r="P28" s="285"/>
      <c r="Q28" s="288"/>
      <c r="R28" s="285"/>
      <c r="S28" s="285"/>
      <c r="T28" s="285"/>
      <c r="U28" s="285"/>
      <c r="V28" s="285"/>
      <c r="W28" s="285"/>
      <c r="X28" s="285"/>
      <c r="Y28" s="285"/>
      <c r="Z28" s="285"/>
      <c r="AA28" s="285"/>
      <c r="AB28" s="285"/>
      <c r="AC28" s="285"/>
      <c r="AD28" s="285"/>
      <c r="AE28" s="289"/>
      <c r="AF28" s="58"/>
      <c r="AG28" s="59"/>
      <c r="AH28" s="59"/>
      <c r="AI28" s="60"/>
      <c r="AJ28" s="61"/>
      <c r="AK28" s="59"/>
      <c r="AL28" s="62"/>
      <c r="AM28" s="144"/>
      <c r="AN28" s="119"/>
      <c r="AO28" s="119"/>
      <c r="AP28" s="119"/>
      <c r="AQ28" s="119"/>
      <c r="AS28" s="119"/>
      <c r="AT28" s="2" t="s">
        <v>30</v>
      </c>
      <c r="AU28" s="119"/>
      <c r="AV28" s="119"/>
      <c r="AW28" s="119"/>
      <c r="AX28" s="119"/>
      <c r="AY28" s="119"/>
      <c r="AZ28" s="119"/>
      <c r="BA28" s="119"/>
      <c r="BB28" s="119"/>
      <c r="BC28" s="119"/>
      <c r="BD28" s="119"/>
      <c r="BE28" s="119"/>
      <c r="BF28" s="119"/>
      <c r="BG28" s="119"/>
      <c r="BH28" s="119"/>
      <c r="BI28" s="119"/>
    </row>
    <row r="29" spans="1:66" s="122" customFormat="1" ht="15" customHeight="1" thickTop="1" thickBot="1" x14ac:dyDescent="0.25">
      <c r="A29" s="119"/>
      <c r="B29" s="292" t="s">
        <v>106</v>
      </c>
      <c r="C29" s="293"/>
      <c r="D29" s="293"/>
      <c r="E29" s="294"/>
      <c r="F29" s="294"/>
      <c r="G29" s="294"/>
      <c r="H29" s="294"/>
      <c r="I29" s="294"/>
      <c r="J29" s="294"/>
      <c r="K29" s="294"/>
      <c r="L29" s="294"/>
      <c r="M29" s="294"/>
      <c r="N29" s="294"/>
      <c r="O29" s="294"/>
      <c r="P29" s="294"/>
      <c r="Q29" s="294"/>
      <c r="R29" s="294"/>
      <c r="S29" s="294"/>
      <c r="T29" s="294"/>
      <c r="U29" s="294"/>
      <c r="V29" s="294"/>
      <c r="W29" s="294"/>
      <c r="X29" s="294"/>
      <c r="Y29" s="294"/>
      <c r="Z29" s="294"/>
      <c r="AA29" s="294"/>
      <c r="AB29" s="294"/>
      <c r="AC29" s="294"/>
      <c r="AD29" s="294"/>
      <c r="AE29" s="295"/>
      <c r="AF29" s="264" t="s">
        <v>44</v>
      </c>
      <c r="AG29" s="257"/>
      <c r="AH29" s="257"/>
      <c r="AI29" s="257"/>
      <c r="AJ29" s="257"/>
      <c r="AK29" s="257"/>
      <c r="AL29" s="265"/>
      <c r="AM29" s="142"/>
      <c r="AN29" s="119"/>
      <c r="AO29" s="119"/>
      <c r="AP29" s="119"/>
      <c r="AQ29" s="119"/>
      <c r="AY29" s="353"/>
      <c r="AZ29" s="353"/>
      <c r="BA29" s="354"/>
      <c r="BB29" s="354"/>
      <c r="BC29" s="353" t="s">
        <v>29</v>
      </c>
      <c r="BD29" s="354"/>
      <c r="BE29" s="354"/>
      <c r="BF29" s="353" t="s">
        <v>28</v>
      </c>
      <c r="BG29" s="354"/>
      <c r="BH29" s="354"/>
      <c r="BI29" s="353" t="s">
        <v>27</v>
      </c>
    </row>
    <row r="30" spans="1:66" s="122" customFormat="1" ht="15" customHeight="1" thickTop="1" x14ac:dyDescent="0.2">
      <c r="A30" s="119"/>
      <c r="B30" s="364"/>
      <c r="C30" s="365"/>
      <c r="D30" s="366"/>
      <c r="E30" s="370" t="s">
        <v>49</v>
      </c>
      <c r="F30" s="371"/>
      <c r="G30" s="371"/>
      <c r="H30" s="371"/>
      <c r="I30" s="371"/>
      <c r="J30" s="371"/>
      <c r="K30" s="371"/>
      <c r="L30" s="371"/>
      <c r="M30" s="371"/>
      <c r="N30" s="371"/>
      <c r="O30" s="371"/>
      <c r="P30" s="371"/>
      <c r="Q30" s="371"/>
      <c r="R30" s="371"/>
      <c r="S30" s="371"/>
      <c r="T30" s="371"/>
      <c r="U30" s="371"/>
      <c r="V30" s="371"/>
      <c r="W30" s="371"/>
      <c r="X30" s="371"/>
      <c r="Y30" s="371"/>
      <c r="Z30" s="371"/>
      <c r="AA30" s="371"/>
      <c r="AB30" s="371"/>
      <c r="AC30" s="371"/>
      <c r="AD30" s="371"/>
      <c r="AE30" s="371"/>
      <c r="AF30" s="374"/>
      <c r="AG30" s="245"/>
      <c r="AH30" s="245"/>
      <c r="AI30" s="245"/>
      <c r="AJ30" s="245"/>
      <c r="AK30" s="245"/>
      <c r="AL30" s="259"/>
      <c r="AM30" s="119"/>
      <c r="AN30" s="119"/>
      <c r="AO30" s="119"/>
      <c r="AP30" s="142"/>
      <c r="AQ30" s="119"/>
      <c r="AY30" s="353"/>
      <c r="AZ30" s="353"/>
      <c r="BA30" s="354"/>
      <c r="BB30" s="354"/>
      <c r="BC30" s="353"/>
      <c r="BD30" s="354"/>
      <c r="BE30" s="354"/>
      <c r="BF30" s="353"/>
      <c r="BG30" s="354"/>
      <c r="BH30" s="354"/>
      <c r="BI30" s="353"/>
    </row>
    <row r="31" spans="1:66" s="122" customFormat="1" ht="15" customHeight="1" thickBot="1" x14ac:dyDescent="0.25">
      <c r="A31" s="119"/>
      <c r="B31" s="367"/>
      <c r="C31" s="368"/>
      <c r="D31" s="369"/>
      <c r="E31" s="372"/>
      <c r="F31" s="373"/>
      <c r="G31" s="373"/>
      <c r="H31" s="373"/>
      <c r="I31" s="373"/>
      <c r="J31" s="373"/>
      <c r="K31" s="373"/>
      <c r="L31" s="373"/>
      <c r="M31" s="373"/>
      <c r="N31" s="373"/>
      <c r="O31" s="373"/>
      <c r="P31" s="373"/>
      <c r="Q31" s="373"/>
      <c r="R31" s="373"/>
      <c r="S31" s="373"/>
      <c r="T31" s="373"/>
      <c r="U31" s="373"/>
      <c r="V31" s="373"/>
      <c r="W31" s="373"/>
      <c r="X31" s="373"/>
      <c r="Y31" s="373"/>
      <c r="Z31" s="373"/>
      <c r="AA31" s="373"/>
      <c r="AB31" s="373"/>
      <c r="AC31" s="373"/>
      <c r="AD31" s="373"/>
      <c r="AE31" s="373"/>
      <c r="AF31" s="375"/>
      <c r="AG31" s="255"/>
      <c r="AH31" s="255"/>
      <c r="AI31" s="255"/>
      <c r="AJ31" s="255"/>
      <c r="AK31" s="255"/>
      <c r="AL31" s="376"/>
      <c r="AM31" s="119"/>
      <c r="AN31" s="119"/>
      <c r="AO31" s="119"/>
      <c r="AP31" s="142"/>
      <c r="AQ31" s="119"/>
      <c r="AR31" s="335" t="s">
        <v>121</v>
      </c>
      <c r="AS31" s="335"/>
      <c r="AT31" s="335"/>
      <c r="AU31" s="17"/>
      <c r="AV31" s="394"/>
      <c r="AW31" s="394"/>
      <c r="AX31" s="394"/>
      <c r="AY31" s="394"/>
      <c r="AZ31" s="394"/>
      <c r="BA31" s="394"/>
      <c r="BB31" s="394"/>
      <c r="BC31" s="394"/>
      <c r="BD31" s="394"/>
      <c r="BE31" s="394"/>
      <c r="BF31" s="394"/>
      <c r="BG31" s="394"/>
      <c r="BH31" s="394"/>
      <c r="BI31" s="394"/>
      <c r="BJ31" s="394"/>
      <c r="BK31" s="394"/>
      <c r="BL31" s="394"/>
      <c r="BM31" s="394"/>
      <c r="BN31" s="394"/>
    </row>
    <row r="32" spans="1:66" s="122" customFormat="1" ht="15" customHeight="1" thickTop="1" x14ac:dyDescent="0.2">
      <c r="A32" s="36"/>
      <c r="B32" s="282" t="s">
        <v>43</v>
      </c>
      <c r="C32" s="283"/>
      <c r="D32" s="283"/>
      <c r="E32" s="283"/>
      <c r="F32" s="283"/>
      <c r="G32" s="283"/>
      <c r="H32" s="283"/>
      <c r="I32" s="283"/>
      <c r="J32" s="283"/>
      <c r="K32" s="283"/>
      <c r="L32" s="283"/>
      <c r="M32" s="283"/>
      <c r="N32" s="283"/>
      <c r="O32" s="283"/>
      <c r="P32" s="283"/>
      <c r="Q32" s="283"/>
      <c r="R32" s="283"/>
      <c r="S32" s="283"/>
      <c r="T32" s="283"/>
      <c r="U32" s="283"/>
      <c r="V32" s="283"/>
      <c r="W32" s="283"/>
      <c r="X32" s="283"/>
      <c r="Y32" s="283"/>
      <c r="Z32" s="283"/>
      <c r="AA32" s="283"/>
      <c r="AB32" s="283"/>
      <c r="AC32" s="283"/>
      <c r="AD32" s="283"/>
      <c r="AE32" s="283"/>
      <c r="AF32" s="283"/>
      <c r="AG32" s="283"/>
      <c r="AH32" s="283"/>
      <c r="AI32" s="283"/>
      <c r="AJ32" s="283"/>
      <c r="AK32" s="283"/>
      <c r="AL32" s="283"/>
      <c r="AM32" s="257"/>
      <c r="AN32" s="257"/>
      <c r="AO32" s="265"/>
      <c r="AP32" s="35"/>
      <c r="AQ32" s="119"/>
      <c r="AR32" s="335"/>
      <c r="AS32" s="335"/>
      <c r="AT32" s="335"/>
      <c r="AU32" s="17"/>
      <c r="AV32" s="394"/>
      <c r="AW32" s="394"/>
      <c r="AX32" s="394"/>
      <c r="AY32" s="394"/>
      <c r="AZ32" s="394"/>
      <c r="BA32" s="394"/>
      <c r="BB32" s="394"/>
      <c r="BC32" s="394"/>
      <c r="BD32" s="394"/>
      <c r="BE32" s="394"/>
      <c r="BF32" s="394"/>
      <c r="BG32" s="394"/>
      <c r="BH32" s="394"/>
      <c r="BI32" s="394"/>
      <c r="BJ32" s="394"/>
      <c r="BK32" s="394"/>
      <c r="BL32" s="394"/>
      <c r="BM32" s="394"/>
      <c r="BN32" s="394"/>
    </row>
    <row r="33" spans="1:72" s="122" customFormat="1" ht="15" customHeight="1" x14ac:dyDescent="0.2">
      <c r="A33" s="36"/>
      <c r="B33" s="261"/>
      <c r="C33" s="245"/>
      <c r="D33" s="245"/>
      <c r="E33" s="245"/>
      <c r="F33" s="245"/>
      <c r="G33" s="245"/>
      <c r="H33" s="245"/>
      <c r="I33" s="245"/>
      <c r="J33" s="245"/>
      <c r="K33" s="245"/>
      <c r="L33" s="245"/>
      <c r="M33" s="245"/>
      <c r="N33" s="245"/>
      <c r="O33" s="245"/>
      <c r="P33" s="245"/>
      <c r="Q33" s="245"/>
      <c r="R33" s="245"/>
      <c r="S33" s="245"/>
      <c r="T33" s="245"/>
      <c r="U33" s="245"/>
      <c r="V33" s="245"/>
      <c r="W33" s="245"/>
      <c r="X33" s="245"/>
      <c r="Y33" s="245"/>
      <c r="Z33" s="245"/>
      <c r="AA33" s="245"/>
      <c r="AB33" s="245"/>
      <c r="AC33" s="245"/>
      <c r="AD33" s="245"/>
      <c r="AE33" s="245"/>
      <c r="AF33" s="245"/>
      <c r="AG33" s="245"/>
      <c r="AH33" s="245"/>
      <c r="AI33" s="245"/>
      <c r="AJ33" s="245"/>
      <c r="AK33" s="245"/>
      <c r="AL33" s="245"/>
      <c r="AM33" s="245"/>
      <c r="AN33" s="245"/>
      <c r="AO33" s="259"/>
      <c r="AP33" s="350"/>
      <c r="AQ33" s="20"/>
      <c r="AR33" s="335" t="s">
        <v>31</v>
      </c>
      <c r="AS33" s="335"/>
      <c r="AT33" s="335"/>
      <c r="AU33" s="17"/>
      <c r="AV33" s="394"/>
      <c r="AW33" s="394"/>
      <c r="AX33" s="394"/>
      <c r="AY33" s="394"/>
      <c r="AZ33" s="394"/>
      <c r="BA33" s="394"/>
      <c r="BB33" s="394"/>
      <c r="BC33" s="394"/>
      <c r="BD33" s="394"/>
      <c r="BE33" s="394"/>
      <c r="BF33" s="394"/>
      <c r="BG33" s="394"/>
      <c r="BH33" s="394"/>
      <c r="BI33" s="394"/>
      <c r="BJ33" s="394"/>
      <c r="BK33" s="394"/>
      <c r="BL33" s="394"/>
      <c r="BM33" s="394"/>
      <c r="BN33" s="394"/>
    </row>
    <row r="34" spans="1:72" s="122" customFormat="1" ht="15" customHeight="1" thickBot="1" x14ac:dyDescent="0.25">
      <c r="A34" s="36"/>
      <c r="B34" s="262"/>
      <c r="C34" s="255"/>
      <c r="D34" s="255"/>
      <c r="E34" s="255"/>
      <c r="F34" s="255"/>
      <c r="G34" s="255"/>
      <c r="H34" s="255"/>
      <c r="I34" s="255"/>
      <c r="J34" s="255"/>
      <c r="K34" s="255"/>
      <c r="L34" s="255"/>
      <c r="M34" s="255"/>
      <c r="N34" s="255"/>
      <c r="O34" s="255"/>
      <c r="P34" s="255"/>
      <c r="Q34" s="255"/>
      <c r="R34" s="255"/>
      <c r="S34" s="255"/>
      <c r="T34" s="255"/>
      <c r="U34" s="255"/>
      <c r="V34" s="255"/>
      <c r="W34" s="255"/>
      <c r="X34" s="255"/>
      <c r="Y34" s="255"/>
      <c r="Z34" s="255"/>
      <c r="AA34" s="255"/>
      <c r="AB34" s="255"/>
      <c r="AC34" s="255"/>
      <c r="AD34" s="255"/>
      <c r="AE34" s="255"/>
      <c r="AF34" s="246"/>
      <c r="AG34" s="246"/>
      <c r="AH34" s="246"/>
      <c r="AI34" s="246"/>
      <c r="AJ34" s="246"/>
      <c r="AK34" s="246"/>
      <c r="AL34" s="246"/>
      <c r="AM34" s="246"/>
      <c r="AN34" s="246"/>
      <c r="AO34" s="260"/>
      <c r="AP34" s="350"/>
      <c r="AQ34" s="20"/>
      <c r="AR34" s="335"/>
      <c r="AS34" s="335"/>
      <c r="AT34" s="335"/>
      <c r="AU34" s="17"/>
      <c r="AV34" s="394"/>
      <c r="AW34" s="394"/>
      <c r="AX34" s="394"/>
      <c r="AY34" s="394"/>
      <c r="AZ34" s="394"/>
      <c r="BA34" s="394"/>
      <c r="BB34" s="394"/>
      <c r="BC34" s="394"/>
      <c r="BD34" s="394"/>
      <c r="BE34" s="394"/>
      <c r="BF34" s="394"/>
      <c r="BG34" s="394"/>
      <c r="BH34" s="394"/>
      <c r="BI34" s="394"/>
      <c r="BJ34" s="394"/>
      <c r="BK34" s="394"/>
      <c r="BL34" s="394"/>
      <c r="BM34" s="394"/>
      <c r="BN34" s="394"/>
    </row>
    <row r="35" spans="1:72" s="122" customFormat="1" ht="15" customHeight="1" thickTop="1" x14ac:dyDescent="0.2">
      <c r="A35" s="119"/>
      <c r="B35" s="351" t="s">
        <v>32</v>
      </c>
      <c r="C35" s="352"/>
      <c r="D35" s="352"/>
      <c r="E35" s="352"/>
      <c r="F35" s="352"/>
      <c r="G35" s="352"/>
      <c r="H35" s="352"/>
      <c r="I35" s="352"/>
      <c r="J35" s="352"/>
      <c r="K35" s="352"/>
      <c r="L35" s="352"/>
      <c r="M35" s="352"/>
      <c r="N35" s="352"/>
      <c r="O35" s="352"/>
      <c r="P35" s="352"/>
      <c r="Q35" s="352"/>
      <c r="R35" s="352"/>
      <c r="S35" s="352"/>
      <c r="T35" s="352"/>
      <c r="U35" s="352"/>
      <c r="V35" s="352"/>
      <c r="W35" s="352"/>
      <c r="X35" s="352"/>
      <c r="Y35" s="352"/>
      <c r="Z35" s="352"/>
      <c r="AA35" s="352"/>
      <c r="AB35" s="352"/>
      <c r="AC35" s="352"/>
      <c r="AD35" s="352"/>
      <c r="AE35" s="352"/>
      <c r="AF35" s="256" t="s">
        <v>16</v>
      </c>
      <c r="AG35" s="257"/>
      <c r="AH35" s="257"/>
      <c r="AI35" s="257"/>
      <c r="AJ35" s="257"/>
      <c r="AK35" s="257"/>
      <c r="AL35" s="258"/>
      <c r="AM35" s="7"/>
      <c r="AN35" s="7"/>
      <c r="AO35" s="7"/>
      <c r="AP35" s="142"/>
      <c r="AQ35" s="119"/>
      <c r="AR35" s="298" t="s">
        <v>125</v>
      </c>
      <c r="AS35" s="298"/>
      <c r="AT35" s="298"/>
      <c r="AU35" s="2"/>
      <c r="AV35" s="395"/>
      <c r="AW35" s="395"/>
      <c r="AX35" s="395"/>
      <c r="AY35" s="395"/>
      <c r="AZ35" s="395"/>
      <c r="BA35" s="395"/>
      <c r="BB35" s="395"/>
      <c r="BC35" s="395"/>
      <c r="BD35" s="395"/>
      <c r="BE35" s="395"/>
      <c r="BF35" s="395"/>
      <c r="BG35" s="395"/>
      <c r="BH35" s="395"/>
      <c r="BI35" s="395"/>
      <c r="BJ35" s="395"/>
      <c r="BK35" s="395"/>
      <c r="BL35" s="395"/>
      <c r="BM35" s="395"/>
      <c r="BN35" s="395"/>
    </row>
    <row r="36" spans="1:72" s="122" customFormat="1" ht="15" customHeight="1" x14ac:dyDescent="0.2">
      <c r="A36" s="119"/>
      <c r="B36" s="336"/>
      <c r="C36" s="337"/>
      <c r="D36" s="337"/>
      <c r="E36" s="337"/>
      <c r="F36" s="337"/>
      <c r="G36" s="337"/>
      <c r="H36" s="337"/>
      <c r="I36" s="337"/>
      <c r="J36" s="337"/>
      <c r="K36" s="337"/>
      <c r="L36" s="337"/>
      <c r="M36" s="337"/>
      <c r="N36" s="337"/>
      <c r="O36" s="337"/>
      <c r="P36" s="337"/>
      <c r="Q36" s="337"/>
      <c r="R36" s="337"/>
      <c r="S36" s="337"/>
      <c r="T36" s="337"/>
      <c r="U36" s="337"/>
      <c r="V36" s="337"/>
      <c r="W36" s="337"/>
      <c r="X36" s="337"/>
      <c r="Y36" s="337"/>
      <c r="Z36" s="337"/>
      <c r="AA36" s="337"/>
      <c r="AB36" s="337"/>
      <c r="AC36" s="337"/>
      <c r="AD36" s="337"/>
      <c r="AE36" s="340"/>
      <c r="AF36" s="342"/>
      <c r="AG36" s="344"/>
      <c r="AH36" s="344"/>
      <c r="AI36" s="346"/>
      <c r="AJ36" s="348"/>
      <c r="AK36" s="344"/>
      <c r="AL36" s="346"/>
      <c r="AM36" s="119"/>
      <c r="AN36" s="119"/>
      <c r="AO36" s="119"/>
      <c r="AP36" s="119"/>
      <c r="AQ36" s="119"/>
      <c r="AR36" s="298"/>
      <c r="AS36" s="298"/>
      <c r="AT36" s="298"/>
      <c r="AV36" s="395"/>
      <c r="AW36" s="395"/>
      <c r="AX36" s="395"/>
      <c r="AY36" s="395"/>
      <c r="AZ36" s="395"/>
      <c r="BA36" s="395"/>
      <c r="BB36" s="395"/>
      <c r="BC36" s="395"/>
      <c r="BD36" s="395"/>
      <c r="BE36" s="395"/>
      <c r="BF36" s="395"/>
      <c r="BG36" s="395"/>
      <c r="BH36" s="395"/>
      <c r="BI36" s="395"/>
      <c r="BJ36" s="395"/>
      <c r="BK36" s="395"/>
      <c r="BL36" s="395"/>
      <c r="BM36" s="395"/>
      <c r="BN36" s="395"/>
    </row>
    <row r="37" spans="1:72" s="122" customFormat="1" ht="15" customHeight="1" thickBot="1" x14ac:dyDescent="0.25">
      <c r="A37" s="119"/>
      <c r="B37" s="338"/>
      <c r="C37" s="339"/>
      <c r="D37" s="339"/>
      <c r="E37" s="339"/>
      <c r="F37" s="339"/>
      <c r="G37" s="339"/>
      <c r="H37" s="339"/>
      <c r="I37" s="339"/>
      <c r="J37" s="339"/>
      <c r="K37" s="339"/>
      <c r="L37" s="339"/>
      <c r="M37" s="339"/>
      <c r="N37" s="339"/>
      <c r="O37" s="339"/>
      <c r="P37" s="339"/>
      <c r="Q37" s="339"/>
      <c r="R37" s="339"/>
      <c r="S37" s="339"/>
      <c r="T37" s="339"/>
      <c r="U37" s="339"/>
      <c r="V37" s="339"/>
      <c r="W37" s="339"/>
      <c r="X37" s="339"/>
      <c r="Y37" s="339"/>
      <c r="Z37" s="339"/>
      <c r="AA37" s="339"/>
      <c r="AB37" s="339"/>
      <c r="AC37" s="339"/>
      <c r="AD37" s="339"/>
      <c r="AE37" s="341"/>
      <c r="AF37" s="343"/>
      <c r="AG37" s="345"/>
      <c r="AH37" s="345"/>
      <c r="AI37" s="347"/>
      <c r="AJ37" s="349"/>
      <c r="AK37" s="345"/>
      <c r="AL37" s="347"/>
      <c r="AM37" s="119"/>
      <c r="AN37" s="119"/>
      <c r="AO37" s="119"/>
      <c r="AP37" s="119"/>
      <c r="AQ37" s="119"/>
    </row>
    <row r="38" spans="1:72" s="122" customFormat="1" ht="15" customHeight="1" thickTop="1" thickBot="1" x14ac:dyDescent="0.25">
      <c r="A38" s="119"/>
      <c r="B38" s="292" t="s">
        <v>20</v>
      </c>
      <c r="C38" s="293"/>
      <c r="D38" s="293"/>
      <c r="E38" s="294"/>
      <c r="F38" s="294"/>
      <c r="G38" s="294"/>
      <c r="H38" s="294"/>
      <c r="I38" s="294"/>
      <c r="J38" s="294"/>
      <c r="K38" s="294"/>
      <c r="L38" s="294"/>
      <c r="M38" s="294"/>
      <c r="N38" s="294"/>
      <c r="O38" s="294"/>
      <c r="P38" s="294"/>
      <c r="Q38" s="294"/>
      <c r="R38" s="294"/>
      <c r="S38" s="294"/>
      <c r="T38" s="294"/>
      <c r="U38" s="294"/>
      <c r="V38" s="294"/>
      <c r="W38" s="294"/>
      <c r="X38" s="294"/>
      <c r="Y38" s="294"/>
      <c r="Z38" s="294"/>
      <c r="AA38" s="294"/>
      <c r="AB38" s="294"/>
      <c r="AC38" s="294"/>
      <c r="AD38" s="294"/>
      <c r="AE38" s="295"/>
      <c r="AF38" s="377" t="s">
        <v>45</v>
      </c>
      <c r="AG38" s="378"/>
      <c r="AH38" s="378"/>
      <c r="AI38" s="378"/>
      <c r="AJ38" s="378"/>
      <c r="AK38" s="378"/>
      <c r="AL38" s="379"/>
      <c r="AM38" s="121"/>
      <c r="AN38" s="119"/>
      <c r="AO38" s="119"/>
      <c r="AP38" s="119"/>
      <c r="AS38" s="393" t="s">
        <v>122</v>
      </c>
      <c r="AT38" s="393"/>
      <c r="AU38" s="393"/>
      <c r="AV38" s="393"/>
      <c r="AW38" s="393"/>
      <c r="AX38" s="393"/>
      <c r="AY38" s="393"/>
      <c r="AZ38" s="393"/>
      <c r="BA38" s="393"/>
      <c r="BB38" s="393"/>
      <c r="BC38" s="393"/>
      <c r="BD38" s="393"/>
      <c r="BE38" s="393"/>
      <c r="BF38" s="393"/>
      <c r="BG38" s="393"/>
      <c r="BH38" s="393"/>
      <c r="BI38" s="393"/>
      <c r="BJ38" s="393"/>
      <c r="BK38" s="393"/>
      <c r="BL38" s="393"/>
    </row>
    <row r="39" spans="1:72" s="122" customFormat="1" ht="15" customHeight="1" thickTop="1" x14ac:dyDescent="0.2">
      <c r="A39" s="119"/>
      <c r="B39" s="364"/>
      <c r="C39" s="365"/>
      <c r="D39" s="366"/>
      <c r="E39" s="380" t="s">
        <v>49</v>
      </c>
      <c r="F39" s="380"/>
      <c r="G39" s="380"/>
      <c r="H39" s="380"/>
      <c r="I39" s="380"/>
      <c r="J39" s="380"/>
      <c r="K39" s="380"/>
      <c r="L39" s="380"/>
      <c r="M39" s="380"/>
      <c r="N39" s="380"/>
      <c r="O39" s="380"/>
      <c r="P39" s="380"/>
      <c r="Q39" s="380"/>
      <c r="R39" s="380"/>
      <c r="S39" s="380"/>
      <c r="T39" s="380"/>
      <c r="U39" s="380"/>
      <c r="V39" s="380"/>
      <c r="W39" s="380"/>
      <c r="X39" s="380"/>
      <c r="Y39" s="380"/>
      <c r="Z39" s="380"/>
      <c r="AA39" s="380"/>
      <c r="AB39" s="380"/>
      <c r="AC39" s="380"/>
      <c r="AD39" s="380"/>
      <c r="AE39" s="380"/>
      <c r="AF39" s="382"/>
      <c r="AG39" s="245"/>
      <c r="AH39" s="245"/>
      <c r="AI39" s="245"/>
      <c r="AJ39" s="245"/>
      <c r="AK39" s="245"/>
      <c r="AL39" s="259"/>
      <c r="AM39" s="119"/>
      <c r="AN39" s="119"/>
      <c r="AO39" s="119"/>
      <c r="AP39" s="119"/>
      <c r="AR39" s="17"/>
      <c r="AS39" s="393"/>
      <c r="AT39" s="393"/>
      <c r="AU39" s="393"/>
      <c r="AV39" s="393"/>
      <c r="AW39" s="393"/>
      <c r="AX39" s="393"/>
      <c r="AY39" s="393"/>
      <c r="AZ39" s="393"/>
      <c r="BA39" s="393"/>
      <c r="BB39" s="393"/>
      <c r="BC39" s="393"/>
      <c r="BD39" s="393"/>
      <c r="BE39" s="393"/>
      <c r="BF39" s="393"/>
      <c r="BG39" s="393"/>
      <c r="BH39" s="393"/>
      <c r="BI39" s="393"/>
      <c r="BJ39" s="393"/>
      <c r="BK39" s="393"/>
      <c r="BL39" s="393"/>
      <c r="BM39" s="17"/>
    </row>
    <row r="40" spans="1:72" s="122" customFormat="1" ht="15" customHeight="1" thickBot="1" x14ac:dyDescent="0.25">
      <c r="A40" s="119"/>
      <c r="B40" s="367"/>
      <c r="C40" s="368"/>
      <c r="D40" s="369"/>
      <c r="E40" s="381"/>
      <c r="F40" s="381"/>
      <c r="G40" s="381"/>
      <c r="H40" s="381"/>
      <c r="I40" s="381"/>
      <c r="J40" s="381"/>
      <c r="K40" s="381"/>
      <c r="L40" s="381"/>
      <c r="M40" s="381"/>
      <c r="N40" s="381"/>
      <c r="O40" s="381"/>
      <c r="P40" s="381"/>
      <c r="Q40" s="381"/>
      <c r="R40" s="381"/>
      <c r="S40" s="381"/>
      <c r="T40" s="381"/>
      <c r="U40" s="381"/>
      <c r="V40" s="381"/>
      <c r="W40" s="381"/>
      <c r="X40" s="381"/>
      <c r="Y40" s="381"/>
      <c r="Z40" s="381"/>
      <c r="AA40" s="381"/>
      <c r="AB40" s="381"/>
      <c r="AC40" s="381"/>
      <c r="AD40" s="381"/>
      <c r="AE40" s="381"/>
      <c r="AF40" s="383"/>
      <c r="AG40" s="246"/>
      <c r="AH40" s="246"/>
      <c r="AI40" s="246"/>
      <c r="AJ40" s="246"/>
      <c r="AK40" s="246"/>
      <c r="AL40" s="260"/>
      <c r="AM40" s="119"/>
      <c r="AN40" s="119"/>
      <c r="AO40" s="119"/>
      <c r="AP40" s="119"/>
      <c r="AT40" s="396" t="s">
        <v>119</v>
      </c>
      <c r="AU40" s="396"/>
      <c r="AV40" s="396"/>
      <c r="AW40" s="396"/>
      <c r="AX40" s="118"/>
      <c r="AY40" s="394"/>
      <c r="AZ40" s="394"/>
      <c r="BA40" s="394"/>
      <c r="BB40" s="394"/>
      <c r="BC40" s="394"/>
      <c r="BD40" s="394"/>
      <c r="BE40" s="394"/>
      <c r="BF40" s="394"/>
      <c r="BG40" s="394"/>
      <c r="BH40" s="394"/>
      <c r="BI40" s="394"/>
      <c r="BJ40" s="394"/>
      <c r="BK40" s="394"/>
      <c r="BL40" s="394"/>
      <c r="BM40" s="394"/>
      <c r="BN40" s="394"/>
    </row>
    <row r="41" spans="1:72" s="122" customFormat="1" ht="15" customHeight="1" thickTop="1" x14ac:dyDescent="0.2">
      <c r="A41" s="119"/>
      <c r="B41" s="317" t="s">
        <v>21</v>
      </c>
      <c r="C41" s="283"/>
      <c r="D41" s="283"/>
      <c r="E41" s="283"/>
      <c r="F41" s="283"/>
      <c r="G41" s="283"/>
      <c r="H41" s="283"/>
      <c r="I41" s="283"/>
      <c r="J41" s="283"/>
      <c r="K41" s="283"/>
      <c r="L41" s="283"/>
      <c r="M41" s="283"/>
      <c r="N41" s="283"/>
      <c r="O41" s="283"/>
      <c r="P41" s="283"/>
      <c r="Q41" s="283"/>
      <c r="R41" s="283"/>
      <c r="S41" s="283"/>
      <c r="T41" s="283"/>
      <c r="U41" s="283"/>
      <c r="V41" s="283"/>
      <c r="W41" s="283"/>
      <c r="X41" s="283"/>
      <c r="Y41" s="283"/>
      <c r="Z41" s="283"/>
      <c r="AA41" s="318"/>
      <c r="AB41" s="317" t="s">
        <v>22</v>
      </c>
      <c r="AC41" s="283"/>
      <c r="AD41" s="283"/>
      <c r="AE41" s="283"/>
      <c r="AF41" s="283"/>
      <c r="AG41" s="283"/>
      <c r="AH41" s="283"/>
      <c r="AI41" s="283"/>
      <c r="AJ41" s="283"/>
      <c r="AK41" s="283"/>
      <c r="AL41" s="283"/>
      <c r="AM41" s="273"/>
      <c r="AN41" s="273"/>
      <c r="AO41" s="274"/>
      <c r="AS41" s="118"/>
      <c r="AT41" s="397" t="s">
        <v>124</v>
      </c>
      <c r="AU41" s="397"/>
      <c r="AV41" s="397"/>
      <c r="AW41" s="397"/>
      <c r="AX41" s="118"/>
      <c r="AY41" s="394"/>
      <c r="AZ41" s="394"/>
      <c r="BA41" s="394"/>
      <c r="BB41" s="394"/>
      <c r="BC41" s="394"/>
      <c r="BD41" s="394"/>
      <c r="BE41" s="394"/>
      <c r="BF41" s="394"/>
      <c r="BG41" s="394"/>
      <c r="BH41" s="394"/>
      <c r="BI41" s="394"/>
      <c r="BJ41" s="394"/>
      <c r="BK41" s="394"/>
      <c r="BL41" s="394"/>
      <c r="BM41" s="394"/>
      <c r="BN41" s="394"/>
    </row>
    <row r="42" spans="1:72" s="122" customFormat="1" ht="15" customHeight="1" x14ac:dyDescent="0.2">
      <c r="A42" s="119"/>
      <c r="B42" s="387"/>
      <c r="C42" s="388"/>
      <c r="D42" s="388"/>
      <c r="E42" s="388"/>
      <c r="F42" s="388"/>
      <c r="G42" s="388"/>
      <c r="H42" s="388"/>
      <c r="I42" s="388"/>
      <c r="J42" s="388"/>
      <c r="K42" s="388"/>
      <c r="L42" s="388"/>
      <c r="M42" s="388"/>
      <c r="N42" s="388"/>
      <c r="O42" s="388"/>
      <c r="P42" s="388"/>
      <c r="Q42" s="388"/>
      <c r="R42" s="388"/>
      <c r="S42" s="388"/>
      <c r="T42" s="388"/>
      <c r="U42" s="388"/>
      <c r="V42" s="388"/>
      <c r="W42" s="388"/>
      <c r="X42" s="388"/>
      <c r="Y42" s="388"/>
      <c r="Z42" s="388"/>
      <c r="AA42" s="389"/>
      <c r="AB42" s="348"/>
      <c r="AC42" s="344"/>
      <c r="AD42" s="344"/>
      <c r="AE42" s="344"/>
      <c r="AF42" s="344"/>
      <c r="AG42" s="344"/>
      <c r="AH42" s="344"/>
      <c r="AI42" s="344"/>
      <c r="AJ42" s="344"/>
      <c r="AK42" s="344"/>
      <c r="AL42" s="346"/>
      <c r="AM42" s="361" t="s">
        <v>37</v>
      </c>
      <c r="AN42" s="348"/>
      <c r="AO42" s="346"/>
      <c r="AS42" s="335" t="s">
        <v>125</v>
      </c>
      <c r="AT42" s="335"/>
      <c r="AU42" s="335"/>
      <c r="AV42" s="335"/>
      <c r="AW42" s="335"/>
      <c r="AX42" s="17"/>
      <c r="AY42" s="394"/>
      <c r="AZ42" s="394"/>
      <c r="BA42" s="394"/>
      <c r="BB42" s="394"/>
      <c r="BC42" s="394"/>
      <c r="BD42" s="394"/>
      <c r="BE42" s="394"/>
      <c r="BF42" s="394"/>
      <c r="BG42" s="394"/>
      <c r="BH42" s="394"/>
      <c r="BI42" s="394"/>
      <c r="BJ42" s="394"/>
      <c r="BK42" s="394"/>
      <c r="BL42" s="394"/>
      <c r="BM42" s="394"/>
      <c r="BN42" s="394"/>
    </row>
    <row r="43" spans="1:72" s="122" customFormat="1" ht="15" customHeight="1" x14ac:dyDescent="0.2">
      <c r="A43" s="119"/>
      <c r="B43" s="390"/>
      <c r="C43" s="391"/>
      <c r="D43" s="391"/>
      <c r="E43" s="391"/>
      <c r="F43" s="391"/>
      <c r="G43" s="391"/>
      <c r="H43" s="391"/>
      <c r="I43" s="391"/>
      <c r="J43" s="391"/>
      <c r="K43" s="391"/>
      <c r="L43" s="391"/>
      <c r="M43" s="391"/>
      <c r="N43" s="391"/>
      <c r="O43" s="391"/>
      <c r="P43" s="391"/>
      <c r="Q43" s="391"/>
      <c r="R43" s="391"/>
      <c r="S43" s="391"/>
      <c r="T43" s="391"/>
      <c r="U43" s="391"/>
      <c r="V43" s="391"/>
      <c r="W43" s="391"/>
      <c r="X43" s="391"/>
      <c r="Y43" s="391"/>
      <c r="Z43" s="391"/>
      <c r="AA43" s="392"/>
      <c r="AB43" s="363"/>
      <c r="AC43" s="359"/>
      <c r="AD43" s="359"/>
      <c r="AE43" s="359"/>
      <c r="AF43" s="359"/>
      <c r="AG43" s="359"/>
      <c r="AH43" s="359"/>
      <c r="AI43" s="359"/>
      <c r="AJ43" s="359"/>
      <c r="AK43" s="359"/>
      <c r="AL43" s="360"/>
      <c r="AM43" s="362"/>
      <c r="AN43" s="363"/>
      <c r="AO43" s="360"/>
      <c r="AQ43" s="17"/>
      <c r="AS43" s="335"/>
      <c r="AT43" s="335"/>
      <c r="AU43" s="335"/>
      <c r="AV43" s="335"/>
      <c r="AW43" s="335"/>
      <c r="AX43" s="17"/>
      <c r="AY43" s="394"/>
      <c r="AZ43" s="394"/>
      <c r="BA43" s="394"/>
      <c r="BB43" s="394"/>
      <c r="BC43" s="394"/>
      <c r="BD43" s="394"/>
      <c r="BE43" s="394"/>
      <c r="BF43" s="394"/>
      <c r="BG43" s="394"/>
      <c r="BH43" s="394"/>
      <c r="BI43" s="394"/>
      <c r="BJ43" s="394"/>
      <c r="BK43" s="394"/>
      <c r="BL43" s="394"/>
      <c r="BM43" s="394"/>
      <c r="BN43" s="394"/>
    </row>
    <row r="44" spans="1:72" s="122" customFormat="1" ht="15" customHeight="1" x14ac:dyDescent="0.2">
      <c r="A44" s="119"/>
      <c r="B44" s="314" t="s">
        <v>23</v>
      </c>
      <c r="C44" s="315"/>
      <c r="D44" s="315"/>
      <c r="E44" s="315"/>
      <c r="F44" s="315"/>
      <c r="G44" s="315"/>
      <c r="H44" s="387"/>
      <c r="I44" s="388"/>
      <c r="J44" s="388"/>
      <c r="K44" s="388"/>
      <c r="L44" s="388"/>
      <c r="M44" s="388"/>
      <c r="N44" s="388"/>
      <c r="O44" s="388"/>
      <c r="P44" s="388"/>
      <c r="Q44" s="388"/>
      <c r="R44" s="388"/>
      <c r="S44" s="388"/>
      <c r="T44" s="388"/>
      <c r="U44" s="388"/>
      <c r="V44" s="388"/>
      <c r="W44" s="388"/>
      <c r="X44" s="388"/>
      <c r="Y44" s="388"/>
      <c r="Z44" s="388"/>
      <c r="AA44" s="388"/>
      <c r="AB44" s="388"/>
      <c r="AC44" s="388"/>
      <c r="AD44" s="388"/>
      <c r="AE44" s="388"/>
      <c r="AF44" s="388"/>
      <c r="AG44" s="388"/>
      <c r="AH44" s="388"/>
      <c r="AI44" s="388"/>
      <c r="AJ44" s="388"/>
      <c r="AK44" s="388"/>
      <c r="AL44" s="388"/>
      <c r="AM44" s="388"/>
      <c r="AN44" s="388"/>
      <c r="AO44" s="389"/>
      <c r="AQ44" s="17"/>
      <c r="AR44" s="17"/>
      <c r="AS44" s="17"/>
      <c r="AT44" s="335" t="s">
        <v>120</v>
      </c>
      <c r="AU44" s="335"/>
      <c r="AV44" s="335"/>
      <c r="AW44" s="335"/>
      <c r="AX44" s="17"/>
      <c r="AY44" s="394"/>
      <c r="AZ44" s="394"/>
      <c r="BA44" s="394"/>
      <c r="BB44" s="394"/>
      <c r="BC44" s="394"/>
      <c r="BD44" s="394"/>
      <c r="BE44" s="394"/>
      <c r="BF44" s="394"/>
      <c r="BG44" s="394"/>
      <c r="BH44" s="394"/>
      <c r="BI44" s="394"/>
      <c r="BJ44" s="394"/>
      <c r="BK44" s="394"/>
      <c r="BL44" s="394"/>
      <c r="BM44" s="394"/>
      <c r="BN44" s="394"/>
      <c r="BO44" s="17"/>
      <c r="BP44" s="17"/>
      <c r="BQ44" s="17"/>
      <c r="BR44" s="17"/>
      <c r="BS44" s="17"/>
      <c r="BT44" s="17"/>
    </row>
    <row r="45" spans="1:72" s="122" customFormat="1" ht="15" customHeight="1" x14ac:dyDescent="0.2">
      <c r="A45" s="119"/>
      <c r="B45" s="317"/>
      <c r="C45" s="283"/>
      <c r="D45" s="283"/>
      <c r="E45" s="283"/>
      <c r="F45" s="283"/>
      <c r="G45" s="283"/>
      <c r="H45" s="390"/>
      <c r="I45" s="391"/>
      <c r="J45" s="391"/>
      <c r="K45" s="391"/>
      <c r="L45" s="391"/>
      <c r="M45" s="391"/>
      <c r="N45" s="391"/>
      <c r="O45" s="391"/>
      <c r="P45" s="391"/>
      <c r="Q45" s="391"/>
      <c r="R45" s="391"/>
      <c r="S45" s="391"/>
      <c r="T45" s="391"/>
      <c r="U45" s="391"/>
      <c r="V45" s="391"/>
      <c r="W45" s="391"/>
      <c r="X45" s="391"/>
      <c r="Y45" s="391"/>
      <c r="Z45" s="391"/>
      <c r="AA45" s="391"/>
      <c r="AB45" s="391"/>
      <c r="AC45" s="391"/>
      <c r="AD45" s="391"/>
      <c r="AE45" s="391"/>
      <c r="AF45" s="391"/>
      <c r="AG45" s="391"/>
      <c r="AH45" s="391"/>
      <c r="AI45" s="391"/>
      <c r="AJ45" s="391"/>
      <c r="AK45" s="391"/>
      <c r="AL45" s="391"/>
      <c r="AM45" s="391"/>
      <c r="AN45" s="391"/>
      <c r="AO45" s="392"/>
      <c r="AQ45" s="17"/>
      <c r="AR45" s="17"/>
      <c r="AS45" s="17"/>
      <c r="AT45" s="335"/>
      <c r="AU45" s="335"/>
      <c r="AV45" s="335"/>
      <c r="AW45" s="335"/>
      <c r="AX45" s="17"/>
      <c r="AY45" s="394"/>
      <c r="AZ45" s="394"/>
      <c r="BA45" s="394"/>
      <c r="BB45" s="394"/>
      <c r="BC45" s="394"/>
      <c r="BD45" s="394"/>
      <c r="BE45" s="394"/>
      <c r="BF45" s="394"/>
      <c r="BG45" s="394"/>
      <c r="BH45" s="394"/>
      <c r="BI45" s="394"/>
      <c r="BJ45" s="394"/>
      <c r="BK45" s="394"/>
      <c r="BL45" s="394"/>
      <c r="BM45" s="394"/>
      <c r="BN45" s="394"/>
      <c r="BO45" s="17"/>
      <c r="BP45" s="17"/>
      <c r="BQ45" s="17"/>
      <c r="BR45" s="17"/>
      <c r="BS45" s="17"/>
      <c r="BT45" s="17"/>
    </row>
    <row r="46" spans="1:72" ht="13.5" customHeight="1" x14ac:dyDescent="0.2">
      <c r="AW46" s="122"/>
      <c r="AX46" s="122"/>
      <c r="AY46" s="122"/>
      <c r="AZ46" s="122"/>
      <c r="BA46" s="117"/>
      <c r="BB46" s="117"/>
      <c r="BC46" s="117"/>
      <c r="BD46" s="117"/>
      <c r="BE46" s="117"/>
      <c r="BF46" s="117"/>
      <c r="BG46" s="117"/>
      <c r="BH46" s="117"/>
      <c r="BI46" s="117"/>
      <c r="BJ46" s="117"/>
      <c r="BK46" s="117"/>
      <c r="BL46" s="117"/>
      <c r="BM46" s="117"/>
      <c r="BN46" s="117"/>
      <c r="BO46" s="64"/>
      <c r="BP46" s="64"/>
      <c r="BQ46" s="64"/>
    </row>
    <row r="47" spans="1:72" ht="15" customHeight="1" x14ac:dyDescent="0.2"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4"/>
      <c r="BM47" s="64"/>
      <c r="BN47" s="64"/>
      <c r="BO47" s="64"/>
      <c r="BP47" s="64"/>
      <c r="BQ47" s="64"/>
    </row>
    <row r="48" spans="1:72" ht="15" customHeight="1" x14ac:dyDescent="0.2">
      <c r="BO48" s="64"/>
      <c r="BP48" s="64"/>
      <c r="BQ48" s="64"/>
    </row>
  </sheetData>
  <sheetProtection selectLockedCells="1" selectUnlockedCells="1"/>
  <mergeCells count="292">
    <mergeCell ref="AJ36:AJ37"/>
    <mergeCell ref="AK36:AK37"/>
    <mergeCell ref="AM42:AM43"/>
    <mergeCell ref="AN42:AN43"/>
    <mergeCell ref="AO42:AO43"/>
    <mergeCell ref="AS42:AW43"/>
    <mergeCell ref="AY42:BN43"/>
    <mergeCell ref="B44:G45"/>
    <mergeCell ref="H44:AO45"/>
    <mergeCell ref="AT44:AW45"/>
    <mergeCell ref="AY44:BN45"/>
    <mergeCell ref="AG42:AG43"/>
    <mergeCell ref="AH42:AH43"/>
    <mergeCell ref="AI42:AI43"/>
    <mergeCell ref="AJ42:AJ43"/>
    <mergeCell ref="AK42:AK43"/>
    <mergeCell ref="AL42:AL43"/>
    <mergeCell ref="B42:AA43"/>
    <mergeCell ref="AB42:AB43"/>
    <mergeCell ref="AC42:AC43"/>
    <mergeCell ref="AD42:AD43"/>
    <mergeCell ref="AE42:AE43"/>
    <mergeCell ref="AF42:AF43"/>
    <mergeCell ref="W33:W34"/>
    <mergeCell ref="X33:X34"/>
    <mergeCell ref="AJ39:AJ40"/>
    <mergeCell ref="AK39:AK40"/>
    <mergeCell ref="AL39:AL40"/>
    <mergeCell ref="AT40:AW40"/>
    <mergeCell ref="AY40:BN41"/>
    <mergeCell ref="B41:AA41"/>
    <mergeCell ref="AB41:AO41"/>
    <mergeCell ref="AT41:AW41"/>
    <mergeCell ref="AL36:AL37"/>
    <mergeCell ref="B38:AE38"/>
    <mergeCell ref="AF38:AL38"/>
    <mergeCell ref="AS38:BL39"/>
    <mergeCell ref="B39:D40"/>
    <mergeCell ref="E39:AE40"/>
    <mergeCell ref="AF39:AF40"/>
    <mergeCell ref="AG39:AG40"/>
    <mergeCell ref="AH39:AH40"/>
    <mergeCell ref="AI39:AI40"/>
    <mergeCell ref="AF36:AF37"/>
    <mergeCell ref="AG36:AG37"/>
    <mergeCell ref="AH36:AH37"/>
    <mergeCell ref="AI36:AI37"/>
    <mergeCell ref="U33:U34"/>
    <mergeCell ref="V33:V34"/>
    <mergeCell ref="AO33:AO34"/>
    <mergeCell ref="AP33:AP34"/>
    <mergeCell ref="AR33:AT34"/>
    <mergeCell ref="AV33:BN34"/>
    <mergeCell ref="B35:AE35"/>
    <mergeCell ref="AF35:AL35"/>
    <mergeCell ref="AR35:AT36"/>
    <mergeCell ref="AV35:BN36"/>
    <mergeCell ref="B36:P37"/>
    <mergeCell ref="Q36:AE37"/>
    <mergeCell ref="AI33:AI34"/>
    <mergeCell ref="AJ33:AJ34"/>
    <mergeCell ref="AK33:AK34"/>
    <mergeCell ref="AL33:AL34"/>
    <mergeCell ref="AM33:AM34"/>
    <mergeCell ref="AN33:AN34"/>
    <mergeCell ref="AC33:AC34"/>
    <mergeCell ref="AD33:AD34"/>
    <mergeCell ref="AE33:AE34"/>
    <mergeCell ref="AF33:AF34"/>
    <mergeCell ref="AG33:AG34"/>
    <mergeCell ref="AH33:AH34"/>
    <mergeCell ref="K33:K34"/>
    <mergeCell ref="L33:L34"/>
    <mergeCell ref="M33:M34"/>
    <mergeCell ref="N33:N34"/>
    <mergeCell ref="O33:O34"/>
    <mergeCell ref="P33:P34"/>
    <mergeCell ref="B32:AO32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Y33:Y34"/>
    <mergeCell ref="Z33:Z34"/>
    <mergeCell ref="AA33:AA34"/>
    <mergeCell ref="AB33:AB34"/>
    <mergeCell ref="Q33:Q34"/>
    <mergeCell ref="R33:R34"/>
    <mergeCell ref="S33:S34"/>
    <mergeCell ref="T33:T34"/>
    <mergeCell ref="BF29:BF30"/>
    <mergeCell ref="BG29:BH30"/>
    <mergeCell ref="BI29:BI30"/>
    <mergeCell ref="B30:D31"/>
    <mergeCell ref="E30:AE31"/>
    <mergeCell ref="AF30:AF31"/>
    <mergeCell ref="AG30:AG31"/>
    <mergeCell ref="AH30:AH31"/>
    <mergeCell ref="AI30:AI31"/>
    <mergeCell ref="AJ30:AJ31"/>
    <mergeCell ref="B29:AE29"/>
    <mergeCell ref="AF29:AL29"/>
    <mergeCell ref="AY29:AZ30"/>
    <mergeCell ref="BA29:BB30"/>
    <mergeCell ref="BC29:BC30"/>
    <mergeCell ref="BD29:BE30"/>
    <mergeCell ref="AK30:AK31"/>
    <mergeCell ref="AL30:AL31"/>
    <mergeCell ref="AR31:AT32"/>
    <mergeCell ref="AV31:BN32"/>
    <mergeCell ref="B26:D26"/>
    <mergeCell ref="E26:AL26"/>
    <mergeCell ref="B27:P27"/>
    <mergeCell ref="Q27:AE27"/>
    <mergeCell ref="AF27:AL27"/>
    <mergeCell ref="B28:P28"/>
    <mergeCell ref="Q28:AE28"/>
    <mergeCell ref="BE24:BF24"/>
    <mergeCell ref="BG24:BH24"/>
    <mergeCell ref="BI24:BJ24"/>
    <mergeCell ref="BK24:BL24"/>
    <mergeCell ref="BM24:BN24"/>
    <mergeCell ref="B25:AL25"/>
    <mergeCell ref="AS24:AT24"/>
    <mergeCell ref="AU24:AV24"/>
    <mergeCell ref="AW24:AX24"/>
    <mergeCell ref="AY24:AZ24"/>
    <mergeCell ref="BA24:BB24"/>
    <mergeCell ref="BC24:BD24"/>
    <mergeCell ref="AG24:AH24"/>
    <mergeCell ref="AI24:AJ24"/>
    <mergeCell ref="AK24:AL24"/>
    <mergeCell ref="AM24:AN24"/>
    <mergeCell ref="AO24:AP24"/>
    <mergeCell ref="AQ24:AR24"/>
    <mergeCell ref="U24:V24"/>
    <mergeCell ref="W24:X24"/>
    <mergeCell ref="Y24:Z24"/>
    <mergeCell ref="AA24:AB24"/>
    <mergeCell ref="AC24:AD24"/>
    <mergeCell ref="AE24:AF24"/>
    <mergeCell ref="B22:BD22"/>
    <mergeCell ref="C23:H23"/>
    <mergeCell ref="I23:BD23"/>
    <mergeCell ref="C24:H24"/>
    <mergeCell ref="I24:J24"/>
    <mergeCell ref="K24:L24"/>
    <mergeCell ref="M24:N24"/>
    <mergeCell ref="O24:P24"/>
    <mergeCell ref="Q24:R24"/>
    <mergeCell ref="S24:T24"/>
    <mergeCell ref="BE21:BF21"/>
    <mergeCell ref="BG21:BH21"/>
    <mergeCell ref="BI21:BJ21"/>
    <mergeCell ref="BK21:BL21"/>
    <mergeCell ref="BM21:BN21"/>
    <mergeCell ref="AQ21:AR21"/>
    <mergeCell ref="AS21:AT21"/>
    <mergeCell ref="AU21:AV21"/>
    <mergeCell ref="AW21:AX21"/>
    <mergeCell ref="AY21:AZ21"/>
    <mergeCell ref="BA21:BB21"/>
    <mergeCell ref="B19:BD19"/>
    <mergeCell ref="C20:H20"/>
    <mergeCell ref="I20:BD20"/>
    <mergeCell ref="C21:H21"/>
    <mergeCell ref="I21:J21"/>
    <mergeCell ref="K21:L21"/>
    <mergeCell ref="M21:N21"/>
    <mergeCell ref="O21:P21"/>
    <mergeCell ref="Q21:R21"/>
    <mergeCell ref="AE21:AF21"/>
    <mergeCell ref="AG21:AH21"/>
    <mergeCell ref="AI21:AJ21"/>
    <mergeCell ref="AK21:AL21"/>
    <mergeCell ref="AM21:AN21"/>
    <mergeCell ref="AO21:AP21"/>
    <mergeCell ref="S21:T21"/>
    <mergeCell ref="U21:V21"/>
    <mergeCell ref="W21:X21"/>
    <mergeCell ref="Y21:Z21"/>
    <mergeCell ref="AA21:AB21"/>
    <mergeCell ref="AC21:AD21"/>
    <mergeCell ref="BC21:BD21"/>
    <mergeCell ref="B16:AT16"/>
    <mergeCell ref="C17:H17"/>
    <mergeCell ref="I17:Q17"/>
    <mergeCell ref="R17:AT17"/>
    <mergeCell ref="C18:H18"/>
    <mergeCell ref="I18:O18"/>
    <mergeCell ref="P18:Q18"/>
    <mergeCell ref="R18:AT18"/>
    <mergeCell ref="BE13:BF13"/>
    <mergeCell ref="AE13:AF13"/>
    <mergeCell ref="AU18:AY18"/>
    <mergeCell ref="BG13:BH13"/>
    <mergeCell ref="BI13:BJ13"/>
    <mergeCell ref="BK13:BL13"/>
    <mergeCell ref="BM13:BN13"/>
    <mergeCell ref="B14:F14"/>
    <mergeCell ref="G14:Q14"/>
    <mergeCell ref="R14:Y14"/>
    <mergeCell ref="AS13:AT13"/>
    <mergeCell ref="AU13:AV13"/>
    <mergeCell ref="AW13:AX13"/>
    <mergeCell ref="AY13:AZ13"/>
    <mergeCell ref="BA13:BB13"/>
    <mergeCell ref="BC13:BD13"/>
    <mergeCell ref="AG13:AH13"/>
    <mergeCell ref="AI13:AJ13"/>
    <mergeCell ref="AK13:AL13"/>
    <mergeCell ref="AM13:AN13"/>
    <mergeCell ref="AO13:AP13"/>
    <mergeCell ref="AQ13:AR13"/>
    <mergeCell ref="U13:V13"/>
    <mergeCell ref="W13:X13"/>
    <mergeCell ref="Y13:Z13"/>
    <mergeCell ref="AA13:AB13"/>
    <mergeCell ref="AC13:AD13"/>
    <mergeCell ref="B11:AV11"/>
    <mergeCell ref="C12:H12"/>
    <mergeCell ref="C13:H13"/>
    <mergeCell ref="I13:J13"/>
    <mergeCell ref="K13:L13"/>
    <mergeCell ref="M13:N13"/>
    <mergeCell ref="O13:P13"/>
    <mergeCell ref="Q13:R13"/>
    <mergeCell ref="S13:T13"/>
    <mergeCell ref="AK10:AL10"/>
    <mergeCell ref="AM10:AN10"/>
    <mergeCell ref="Q10:R10"/>
    <mergeCell ref="S10:T10"/>
    <mergeCell ref="U10:V10"/>
    <mergeCell ref="W10:X10"/>
    <mergeCell ref="Y10:Z10"/>
    <mergeCell ref="AA10:AB10"/>
    <mergeCell ref="BM10:BN10"/>
    <mergeCell ref="BA10:BB10"/>
    <mergeCell ref="BC10:BD10"/>
    <mergeCell ref="BE10:BF10"/>
    <mergeCell ref="BG10:BH10"/>
    <mergeCell ref="BI10:BJ10"/>
    <mergeCell ref="BK10:BL10"/>
    <mergeCell ref="AO10:AP10"/>
    <mergeCell ref="AQ10:AR10"/>
    <mergeCell ref="AS10:AT10"/>
    <mergeCell ref="AU10:AV10"/>
    <mergeCell ref="AW10:AX10"/>
    <mergeCell ref="AY10:AZ10"/>
    <mergeCell ref="AC10:AD10"/>
    <mergeCell ref="AE10:AF10"/>
    <mergeCell ref="C9:H9"/>
    <mergeCell ref="C10:H10"/>
    <mergeCell ref="I10:J10"/>
    <mergeCell ref="K10:L10"/>
    <mergeCell ref="M10:N10"/>
    <mergeCell ref="O10:P10"/>
    <mergeCell ref="O5:O6"/>
    <mergeCell ref="R5:S6"/>
    <mergeCell ref="T5:AC6"/>
    <mergeCell ref="B8:AV8"/>
    <mergeCell ref="I5:I6"/>
    <mergeCell ref="J5:J6"/>
    <mergeCell ref="K5:K6"/>
    <mergeCell ref="L5:L6"/>
    <mergeCell ref="M5:M6"/>
    <mergeCell ref="N5:N6"/>
    <mergeCell ref="C5:C6"/>
    <mergeCell ref="D5:D6"/>
    <mergeCell ref="E5:E6"/>
    <mergeCell ref="F5:F6"/>
    <mergeCell ref="G5:G6"/>
    <mergeCell ref="H5:H6"/>
    <mergeCell ref="AG10:AH10"/>
    <mergeCell ref="AI10:AJ10"/>
    <mergeCell ref="T1:AV2"/>
    <mergeCell ref="B2:I2"/>
    <mergeCell ref="AZ2:AZ7"/>
    <mergeCell ref="BA2:BE3"/>
    <mergeCell ref="BF2:BO3"/>
    <mergeCell ref="B4:O4"/>
    <mergeCell ref="R4:AC4"/>
    <mergeCell ref="BA4:BE5"/>
    <mergeCell ref="BF4:BO5"/>
    <mergeCell ref="B5:B6"/>
    <mergeCell ref="BA6:BE7"/>
    <mergeCell ref="BF6:BO7"/>
  </mergeCells>
  <phoneticPr fontId="10"/>
  <printOptions horizontalCentered="1"/>
  <pageMargins left="0.39370078740157483" right="0.39370078740157483" top="0.59055118110236227" bottom="0.19685039370078741" header="0" footer="0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"/>
  <sheetViews>
    <sheetView workbookViewId="0">
      <selection activeCell="F9" sqref="F9"/>
    </sheetView>
  </sheetViews>
  <sheetFormatPr defaultRowHeight="13.2" x14ac:dyDescent="0.2"/>
  <sheetData>
    <row r="1" spans="1:1" x14ac:dyDescent="0.2">
      <c r="A1" t="s">
        <v>36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50</vt:i4>
      </vt:variant>
    </vt:vector>
  </HeadingPairs>
  <TitlesOfParts>
    <vt:vector size="57" baseType="lpstr">
      <vt:lpstr>記入上の注意</vt:lpstr>
      <vt:lpstr>はじめにお読みください</vt:lpstr>
      <vt:lpstr>入力用</vt:lpstr>
      <vt:lpstr>申請書（着色あり）</vt:lpstr>
      <vt:lpstr>申請書（着色なし）</vt:lpstr>
      <vt:lpstr>申請書（直接入力用）</vt:lpstr>
      <vt:lpstr>見づらい場合</vt:lpstr>
      <vt:lpstr>'申請書（着色あり）'!Print_Area</vt:lpstr>
      <vt:lpstr>'申請書（着色なし）'!Print_Area</vt:lpstr>
      <vt:lpstr>'申請書（直接入力用）'!Print_Area</vt:lpstr>
      <vt:lpstr>入力用!Print_Area</vt:lpstr>
      <vt:lpstr>関連債権者_債権者コード</vt:lpstr>
      <vt:lpstr>関連債権者_債権者コード_枝番</vt:lpstr>
      <vt:lpstr>関連債権者_氏名</vt:lpstr>
      <vt:lpstr>金融機関コード</vt:lpstr>
      <vt:lpstr>金融機関コード_前払金</vt:lpstr>
      <vt:lpstr>金融機関名</vt:lpstr>
      <vt:lpstr>金融機関名_前払金</vt:lpstr>
      <vt:lpstr>区市町村</vt:lpstr>
      <vt:lpstr>区市町村フリガナ</vt:lpstr>
      <vt:lpstr>口座番号</vt:lpstr>
      <vt:lpstr>口座番号_前払金</vt:lpstr>
      <vt:lpstr>口座名義人カナ</vt:lpstr>
      <vt:lpstr>債権者コード</vt:lpstr>
      <vt:lpstr>債権者コード_枝番</vt:lpstr>
      <vt:lpstr>支払方法</vt:lpstr>
      <vt:lpstr>氏名１</vt:lpstr>
      <vt:lpstr>氏名１フリガナ</vt:lpstr>
      <vt:lpstr>氏名２</vt:lpstr>
      <vt:lpstr>氏名２フリガナ</vt:lpstr>
      <vt:lpstr>執行機関名</vt:lpstr>
      <vt:lpstr>住所コード</vt:lpstr>
      <vt:lpstr>処理区分</vt:lpstr>
      <vt:lpstr>申請者_氏名</vt:lpstr>
      <vt:lpstr>申請者_住所</vt:lpstr>
      <vt:lpstr>申請者_電話番号</vt:lpstr>
      <vt:lpstr>申請年月日_月</vt:lpstr>
      <vt:lpstr>申請年月日_元号</vt:lpstr>
      <vt:lpstr>申請年月日_日</vt:lpstr>
      <vt:lpstr>申請年月日_年</vt:lpstr>
      <vt:lpstr>担当者名</vt:lpstr>
      <vt:lpstr>店舗名</vt:lpstr>
      <vt:lpstr>店舗名_前払金</vt:lpstr>
      <vt:lpstr>電話番号</vt:lpstr>
      <vt:lpstr>電話番号内線</vt:lpstr>
      <vt:lpstr>都道府県</vt:lpstr>
      <vt:lpstr>番地</vt:lpstr>
      <vt:lpstr>番地フリガナ</vt:lpstr>
      <vt:lpstr>備考</vt:lpstr>
      <vt:lpstr>方書</vt:lpstr>
      <vt:lpstr>方書フリガナ</vt:lpstr>
      <vt:lpstr>法人担当者_Email</vt:lpstr>
      <vt:lpstr>法人担当者_所属氏名</vt:lpstr>
      <vt:lpstr>法人担当者_電話番号</vt:lpstr>
      <vt:lpstr>郵便番号</vt:lpstr>
      <vt:lpstr>預金種別</vt:lpstr>
      <vt:lpstr>預金種別_前払金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zaimu</dc:creator>
  <cp:lastModifiedBy>森 亨仁</cp:lastModifiedBy>
  <cp:lastPrinted>2021-04-21T05:47:41Z</cp:lastPrinted>
  <dcterms:created xsi:type="dcterms:W3CDTF">2011-03-03T09:23:16Z</dcterms:created>
  <dcterms:modified xsi:type="dcterms:W3CDTF">2021-06-15T09:39:49Z</dcterms:modified>
</cp:coreProperties>
</file>