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11.207\指導２\08肥料\R2\11落葉等堆肥及び有機質土壌改良資材利用再開\様式\＠放射能土改材\"/>
    </mc:Choice>
  </mc:AlternateContent>
  <bookViews>
    <workbookView xWindow="0" yWindow="0" windowWidth="24000" windowHeight="9135"/>
  </bookViews>
  <sheets>
    <sheet name="事業者" sheetId="14" r:id="rId1"/>
    <sheet name="データコピー用シート" sheetId="15" r:id="rId2"/>
  </sheets>
  <definedNames>
    <definedName name="_xlnm.Print_Area" localSheetId="0">事業者!$A$1:$AP$65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 i="15" l="1"/>
  <c r="Z3" i="15"/>
  <c r="Z2" i="15"/>
  <c r="AA4" i="15" l="1"/>
  <c r="AA3" i="15"/>
  <c r="AA2" i="15"/>
  <c r="AG4" i="15"/>
  <c r="AG3" i="15"/>
  <c r="AG2" i="15"/>
  <c r="AF4" i="15"/>
  <c r="AF3" i="15"/>
  <c r="AF2" i="15"/>
  <c r="AC4" i="15" l="1"/>
  <c r="AC3" i="15"/>
  <c r="AC2" i="15"/>
  <c r="B4" i="15" l="1"/>
  <c r="B3" i="15"/>
  <c r="H4" i="15"/>
  <c r="H3" i="15"/>
  <c r="H2" i="15"/>
  <c r="S4" i="15" l="1"/>
  <c r="S3" i="15"/>
  <c r="Q4" i="15"/>
  <c r="Q3" i="15"/>
  <c r="O4" i="15"/>
  <c r="O3" i="15"/>
  <c r="M4" i="15"/>
  <c r="M3" i="15"/>
  <c r="K4" i="15"/>
  <c r="K3" i="15"/>
  <c r="A4" i="15"/>
  <c r="A3" i="15"/>
  <c r="AW4" i="15" l="1"/>
  <c r="AW3" i="15"/>
  <c r="AW2" i="15"/>
  <c r="AV4" i="15"/>
  <c r="AV3" i="15"/>
  <c r="AV2" i="15"/>
  <c r="AU4" i="15"/>
  <c r="AU3" i="15"/>
  <c r="AU2" i="15"/>
  <c r="AT4" i="15"/>
  <c r="AT3" i="15"/>
  <c r="AT2" i="15"/>
  <c r="AQ4" i="15"/>
  <c r="AQ3" i="15"/>
  <c r="AQ2" i="15"/>
  <c r="AP4" i="15"/>
  <c r="AP3" i="15"/>
  <c r="AP2" i="15"/>
  <c r="AO4" i="15"/>
  <c r="AO3" i="15"/>
  <c r="AO2" i="15"/>
  <c r="AN4" i="15"/>
  <c r="AN3" i="15"/>
  <c r="AN2" i="15"/>
  <c r="AM4" i="15"/>
  <c r="AM3" i="15"/>
  <c r="AM2" i="15"/>
  <c r="AL4" i="15"/>
  <c r="AL3" i="15"/>
  <c r="AL2" i="15"/>
  <c r="AK4" i="15"/>
  <c r="AK3" i="15"/>
  <c r="AK2" i="15"/>
  <c r="AJ4" i="15"/>
  <c r="AJ3" i="15"/>
  <c r="AJ2" i="15"/>
  <c r="AI4" i="15"/>
  <c r="AI3" i="15"/>
  <c r="AI2" i="15"/>
  <c r="AH4" i="15"/>
  <c r="AH3" i="15"/>
  <c r="AH2" i="15"/>
  <c r="AE4" i="15"/>
  <c r="AE3" i="15"/>
  <c r="AE2" i="15"/>
  <c r="AD2" i="15"/>
  <c r="AB4" i="15"/>
  <c r="AB3" i="15"/>
  <c r="AB2" i="15"/>
  <c r="Y4" i="15"/>
  <c r="Y3" i="15"/>
  <c r="Y2" i="15"/>
  <c r="X4" i="15"/>
  <c r="X3" i="15"/>
  <c r="X2" i="15"/>
  <c r="W4" i="15"/>
  <c r="W3" i="15"/>
  <c r="W2" i="15"/>
  <c r="V4" i="15"/>
  <c r="V3" i="15"/>
  <c r="V2" i="15"/>
  <c r="U4" i="15"/>
  <c r="U3" i="15"/>
  <c r="U2" i="15"/>
  <c r="P4" i="15"/>
  <c r="N4" i="15"/>
  <c r="L4" i="15"/>
  <c r="J4" i="15"/>
  <c r="P3" i="15"/>
  <c r="N3" i="15"/>
  <c r="L3" i="15"/>
  <c r="J3" i="15"/>
  <c r="P2" i="15"/>
  <c r="N2" i="15"/>
  <c r="L2" i="15"/>
  <c r="J2" i="15"/>
  <c r="I4" i="15"/>
  <c r="I3" i="15"/>
  <c r="I2" i="15"/>
  <c r="G4" i="15"/>
  <c r="G3" i="15"/>
  <c r="G2" i="15"/>
  <c r="F4" i="15"/>
  <c r="F3" i="15"/>
  <c r="F2" i="15"/>
  <c r="C4" i="15"/>
  <c r="E4" i="15"/>
  <c r="E3" i="15"/>
  <c r="E2" i="15"/>
  <c r="D4" i="15"/>
  <c r="D3" i="15"/>
  <c r="D2" i="15"/>
  <c r="C3" i="15"/>
  <c r="C2" i="15"/>
  <c r="B2" i="15"/>
  <c r="AS4" i="15"/>
  <c r="R4" i="15" l="1"/>
  <c r="R3" i="15"/>
  <c r="T4" i="15"/>
  <c r="T3" i="15"/>
  <c r="AS3" i="15"/>
  <c r="T2" i="15"/>
  <c r="AS2" i="15"/>
  <c r="R2" i="15"/>
  <c r="AR2" i="15"/>
  <c r="AR3" i="15"/>
  <c r="AR4" i="15"/>
  <c r="G53" i="14"/>
  <c r="G49" i="14"/>
  <c r="G45" i="14"/>
  <c r="A36" i="14"/>
</calcChain>
</file>

<file path=xl/sharedStrings.xml><?xml version="1.0" encoding="utf-8"?>
<sst xmlns="http://schemas.openxmlformats.org/spreadsheetml/2006/main" count="198" uniqueCount="135">
  <si>
    <t>住所</t>
    <rPh sb="0" eb="2">
      <t>ジュウショ</t>
    </rPh>
    <phoneticPr fontId="1"/>
  </si>
  <si>
    <t>記入者</t>
    <rPh sb="0" eb="2">
      <t>キニュウ</t>
    </rPh>
    <rPh sb="2" eb="3">
      <t>シャ</t>
    </rPh>
    <phoneticPr fontId="1"/>
  </si>
  <si>
    <t>電話番号</t>
    <rPh sb="0" eb="2">
      <t>デンワ</t>
    </rPh>
    <rPh sb="2" eb="4">
      <t>バンゴウ</t>
    </rPh>
    <phoneticPr fontId="1"/>
  </si>
  <si>
    <t>メール、FAX</t>
    <phoneticPr fontId="1"/>
  </si>
  <si>
    <t>収集年月</t>
    <rPh sb="0" eb="2">
      <t>シュウシュウ</t>
    </rPh>
    <rPh sb="2" eb="4">
      <t>ネンゲツ</t>
    </rPh>
    <phoneticPr fontId="1"/>
  </si>
  <si>
    <t>分析事業者（団体）名</t>
    <rPh sb="0" eb="2">
      <t>ブンセキ</t>
    </rPh>
    <rPh sb="2" eb="5">
      <t>ジギョウシャ</t>
    </rPh>
    <rPh sb="6" eb="8">
      <t>ダンタイ</t>
    </rPh>
    <rPh sb="9" eb="10">
      <t>メイ</t>
    </rPh>
    <phoneticPr fontId="1"/>
  </si>
  <si>
    <t>他ロットと混ざらないように管理している</t>
    <rPh sb="0" eb="1">
      <t>ホカ</t>
    </rPh>
    <rPh sb="5" eb="6">
      <t>マ</t>
    </rPh>
    <rPh sb="13" eb="15">
      <t>カンリ</t>
    </rPh>
    <phoneticPr fontId="1"/>
  </si>
  <si>
    <t>製品重量（又は体積）</t>
    <rPh sb="0" eb="2">
      <t>セイヒン</t>
    </rPh>
    <rPh sb="2" eb="4">
      <t>ジュウリョウ</t>
    </rPh>
    <rPh sb="5" eb="6">
      <t>マタ</t>
    </rPh>
    <rPh sb="7" eb="9">
      <t>タイセキ</t>
    </rPh>
    <phoneticPr fontId="1"/>
  </si>
  <si>
    <t>所属機関の名称</t>
    <rPh sb="0" eb="2">
      <t>ショゾク</t>
    </rPh>
    <rPh sb="2" eb="4">
      <t>キカン</t>
    </rPh>
    <rPh sb="5" eb="7">
      <t>メイショウ</t>
    </rPh>
    <phoneticPr fontId="1"/>
  </si>
  <si>
    <t>土壌が混入しないよう管理している</t>
    <rPh sb="0" eb="2">
      <t>ドジョウ</t>
    </rPh>
    <rPh sb="3" eb="5">
      <t>コンニュウ</t>
    </rPh>
    <rPh sb="10" eb="12">
      <t>カンリ</t>
    </rPh>
    <phoneticPr fontId="1"/>
  </si>
  <si>
    <t>定期的に切り返しを行い、十分に混和している</t>
    <rPh sb="0" eb="3">
      <t>テイキテキ</t>
    </rPh>
    <rPh sb="4" eb="5">
      <t>キ</t>
    </rPh>
    <rPh sb="6" eb="7">
      <t>カエ</t>
    </rPh>
    <rPh sb="9" eb="10">
      <t>オコナ</t>
    </rPh>
    <rPh sb="12" eb="14">
      <t>ジュウブン</t>
    </rPh>
    <rPh sb="15" eb="17">
      <t>コンワ</t>
    </rPh>
    <phoneticPr fontId="1"/>
  </si>
  <si>
    <t>どちらかに☑</t>
    <phoneticPr fontId="1"/>
  </si>
  <si>
    <t>暫定許容値を超えたものを戻し堆肥として使用していない</t>
    <rPh sb="0" eb="2">
      <t>ザンテイ</t>
    </rPh>
    <rPh sb="2" eb="5">
      <t>キョヨウチ</t>
    </rPh>
    <rPh sb="6" eb="7">
      <t>コ</t>
    </rPh>
    <rPh sb="12" eb="13">
      <t>モドシ</t>
    </rPh>
    <rPh sb="14" eb="16">
      <t>タイヒ</t>
    </rPh>
    <rPh sb="19" eb="21">
      <t>シヨウ</t>
    </rPh>
    <phoneticPr fontId="1"/>
  </si>
  <si>
    <t>副資材（おがくず、刈草等）</t>
    <rPh sb="0" eb="1">
      <t>フク</t>
    </rPh>
    <rPh sb="1" eb="3">
      <t>シザイ</t>
    </rPh>
    <rPh sb="9" eb="11">
      <t>カリクサ</t>
    </rPh>
    <rPh sb="11" eb="12">
      <t>トウ</t>
    </rPh>
    <phoneticPr fontId="1"/>
  </si>
  <si>
    <t>２．原料の堆積</t>
    <rPh sb="2" eb="4">
      <t>ゲンリョウ</t>
    </rPh>
    <rPh sb="5" eb="7">
      <t>タイセキ</t>
    </rPh>
    <phoneticPr fontId="1"/>
  </si>
  <si>
    <t>４－２．必要書類の添付</t>
    <rPh sb="4" eb="6">
      <t>ヒツヨウ</t>
    </rPh>
    <rPh sb="6" eb="8">
      <t>ショルイ</t>
    </rPh>
    <rPh sb="9" eb="11">
      <t>テンプ</t>
    </rPh>
    <phoneticPr fontId="1"/>
  </si>
  <si>
    <t>メール、FAX</t>
  </si>
  <si>
    <t>☑</t>
    <phoneticPr fontId="1"/>
  </si>
  <si>
    <t>□</t>
  </si>
  <si>
    <t>年</t>
    <rPh sb="0" eb="1">
      <t>ネン</t>
    </rPh>
    <phoneticPr fontId="1"/>
  </si>
  <si>
    <t>月</t>
    <rPh sb="0" eb="1">
      <t>ガツ</t>
    </rPh>
    <phoneticPr fontId="1"/>
  </si>
  <si>
    <t>～</t>
    <phoneticPr fontId="1"/>
  </si>
  <si>
    <t>頃</t>
    <rPh sb="0" eb="1">
      <t>コロ</t>
    </rPh>
    <phoneticPr fontId="1"/>
  </si>
  <si>
    <t>確認済</t>
    <rPh sb="0" eb="2">
      <t>カクニン</t>
    </rPh>
    <rPh sb="2" eb="3">
      <t>ズ</t>
    </rPh>
    <phoneticPr fontId="1"/>
  </si>
  <si>
    <t xml:space="preserve">１．原料の収集 </t>
    <rPh sb="2" eb="4">
      <t>ゲンリョウ</t>
    </rPh>
    <rPh sb="5" eb="7">
      <t>シュウシュウ</t>
    </rPh>
    <phoneticPr fontId="1"/>
  </si>
  <si>
    <t>他ロットと混ざらないように管理している</t>
  </si>
  <si>
    <t>（管理している）</t>
    <rPh sb="1" eb="3">
      <t>カンリ</t>
    </rPh>
    <phoneticPr fontId="1"/>
  </si>
  <si>
    <t xml:space="preserve">（使用していない） </t>
    <rPh sb="1" eb="3">
      <t>シヨウ</t>
    </rPh>
    <phoneticPr fontId="1"/>
  </si>
  <si>
    <t>（使用していない）</t>
    <rPh sb="1" eb="3">
      <t>シヨウ</t>
    </rPh>
    <phoneticPr fontId="1"/>
  </si>
  <si>
    <t>（数字）</t>
    <rPh sb="1" eb="3">
      <t>スウジ</t>
    </rPh>
    <phoneticPr fontId="1"/>
  </si>
  <si>
    <t>（混和している）</t>
    <rPh sb="1" eb="3">
      <t>コンワ</t>
    </rPh>
    <phoneticPr fontId="1"/>
  </si>
  <si>
    <t>ゲルマニウム半導体検出器</t>
    <rPh sb="6" eb="9">
      <t>ハンドウタイ</t>
    </rPh>
    <rPh sb="9" eb="11">
      <t>ケンシュツ</t>
    </rPh>
    <rPh sb="11" eb="12">
      <t>ウツワ</t>
    </rPh>
    <phoneticPr fontId="1"/>
  </si>
  <si>
    <t>簡易検出器（NaI(Tl)シンチレーションスペクトルメータ等）</t>
    <rPh sb="0" eb="2">
      <t>カンイ</t>
    </rPh>
    <rPh sb="2" eb="4">
      <t>ケンシュツ</t>
    </rPh>
    <rPh sb="4" eb="5">
      <t>ウツワ</t>
    </rPh>
    <rPh sb="29" eb="30">
      <t>トウ</t>
    </rPh>
    <phoneticPr fontId="1"/>
  </si>
  <si>
    <t>測定結果①</t>
    <rPh sb="0" eb="2">
      <t>ソクテイ</t>
    </rPh>
    <rPh sb="2" eb="4">
      <t>ケッカ</t>
    </rPh>
    <phoneticPr fontId="1"/>
  </si>
  <si>
    <t>ベクレル/kg</t>
    <phoneticPr fontId="1"/>
  </si>
  <si>
    <t>ベクレル/kg)</t>
    <phoneticPr fontId="1"/>
  </si>
  <si>
    <t>測定結果②</t>
    <rPh sb="0" eb="2">
      <t>ソクテイ</t>
    </rPh>
    <rPh sb="2" eb="4">
      <t>ケッカ</t>
    </rPh>
    <phoneticPr fontId="1"/>
  </si>
  <si>
    <t>測定結果③</t>
    <rPh sb="0" eb="2">
      <t>ソクテイ</t>
    </rPh>
    <rPh sb="2" eb="4">
      <t>ケッカ</t>
    </rPh>
    <phoneticPr fontId="1"/>
  </si>
  <si>
    <t>４－１で分析した試料について、別添として製品ロットNo.毎に、旗印等の目印を付けてロット中のどこから採取したのかがわかる写真を添付している</t>
    <phoneticPr fontId="1"/>
  </si>
  <si>
    <t>（添付している）</t>
    <rPh sb="1" eb="3">
      <t>テンプ</t>
    </rPh>
    <phoneticPr fontId="1"/>
  </si>
  <si>
    <t>４－１で分析した試料について、別添として製品ロットNo.毎に、縮分しているところの写真を添付している</t>
    <phoneticPr fontId="1"/>
  </si>
  <si>
    <t>縮分していないため添付していない</t>
    <rPh sb="0" eb="2">
      <t>シュクブン</t>
    </rPh>
    <rPh sb="9" eb="11">
      <t>テンプ</t>
    </rPh>
    <phoneticPr fontId="1"/>
  </si>
  <si>
    <t>添付している</t>
    <rPh sb="0" eb="2">
      <t>テンプ</t>
    </rPh>
    <phoneticPr fontId="1"/>
  </si>
  <si>
    <t>４－１で分析した試料について、別添として分析事業者からの分析結果報告書を添付している</t>
    <phoneticPr fontId="1"/>
  </si>
  <si>
    <t>収集年月（西暦）</t>
    <rPh sb="0" eb="2">
      <t>シュウシュウ</t>
    </rPh>
    <rPh sb="2" eb="4">
      <t>ネンゲツ</t>
    </rPh>
    <rPh sb="5" eb="7">
      <t>セイレキ</t>
    </rPh>
    <phoneticPr fontId="1"/>
  </si>
  <si>
    <t>kg</t>
  </si>
  <si>
    <t>（定量下限（値）：</t>
  </si>
  <si>
    <t>定量下限（値）以下</t>
  </si>
  <si>
    <t>月～</t>
    <rPh sb="0" eb="1">
      <t>ガツ</t>
    </rPh>
    <phoneticPr fontId="1"/>
  </si>
  <si>
    <t>月頃</t>
    <rPh sb="0" eb="1">
      <t>ガツ</t>
    </rPh>
    <rPh sb="1" eb="2">
      <t>コロ</t>
    </rPh>
    <phoneticPr fontId="1"/>
  </si>
  <si>
    <t>収集範囲（施設名、住所等）</t>
    <phoneticPr fontId="1"/>
  </si>
  <si>
    <t>副資材</t>
    <rPh sb="0" eb="1">
      <t>フク</t>
    </rPh>
    <rPh sb="1" eb="3">
      <t>シザイ</t>
    </rPh>
    <phoneticPr fontId="1"/>
  </si>
  <si>
    <t>記入日</t>
    <rPh sb="0" eb="2">
      <t>キニュウ</t>
    </rPh>
    <rPh sb="2" eb="3">
      <t>ビ</t>
    </rPh>
    <phoneticPr fontId="1"/>
  </si>
  <si>
    <t>（西暦）</t>
    <rPh sb="1" eb="3">
      <t>セイレキ</t>
    </rPh>
    <phoneticPr fontId="1"/>
  </si>
  <si>
    <t>日</t>
    <rPh sb="0" eb="1">
      <t>ニチ</t>
    </rPh>
    <phoneticPr fontId="1"/>
  </si>
  <si>
    <t>収集年月2</t>
    <rPh sb="0" eb="2">
      <t>シュウシュウ</t>
    </rPh>
    <rPh sb="2" eb="4">
      <t>ネンゲツ</t>
    </rPh>
    <phoneticPr fontId="1"/>
  </si>
  <si>
    <t>定期的に切り返しを行い、十分に混和している</t>
    <phoneticPr fontId="1"/>
  </si>
  <si>
    <t>今回の生産ロット数</t>
    <phoneticPr fontId="1"/>
  </si>
  <si>
    <t>分析事業者（団体）名</t>
    <phoneticPr fontId="1"/>
  </si>
  <si>
    <t>測定に用いた機器</t>
    <phoneticPr fontId="1"/>
  </si>
  <si>
    <t>測定に用いた機器
（どちらかに☑）</t>
    <rPh sb="0" eb="2">
      <t>ソクテイ</t>
    </rPh>
    <rPh sb="3" eb="4">
      <t>モチ</t>
    </rPh>
    <rPh sb="6" eb="8">
      <t>キキ</t>
    </rPh>
    <phoneticPr fontId="1"/>
  </si>
  <si>
    <t>製品重量（又は体積）</t>
    <phoneticPr fontId="1"/>
  </si>
  <si>
    <t>（検出下限（値）：</t>
  </si>
  <si>
    <t>定量（検出）下限値以下（未満）</t>
    <rPh sb="0" eb="2">
      <t>テイリョウ</t>
    </rPh>
    <rPh sb="3" eb="5">
      <t>ケンシュツ</t>
    </rPh>
    <rPh sb="6" eb="9">
      <t>カゲンチ</t>
    </rPh>
    <rPh sb="9" eb="11">
      <t>イカ</t>
    </rPh>
    <rPh sb="12" eb="14">
      <t>ミマン</t>
    </rPh>
    <phoneticPr fontId="1"/>
  </si>
  <si>
    <t>定量下限（値）未満</t>
  </si>
  <si>
    <t>定量（検出）下限値(Bq/kg)</t>
    <rPh sb="0" eb="2">
      <t>テイリョウ</t>
    </rPh>
    <rPh sb="3" eb="5">
      <t>ケンシュツ</t>
    </rPh>
    <rPh sb="6" eb="9">
      <t>カゲンチ</t>
    </rPh>
    <phoneticPr fontId="1"/>
  </si>
  <si>
    <t>放射性セシウム合計（134,137）(Bq/kg)</t>
    <rPh sb="0" eb="3">
      <t>ホウシャセイ</t>
    </rPh>
    <rPh sb="7" eb="9">
      <t>ゴウケイ</t>
    </rPh>
    <phoneticPr fontId="1"/>
  </si>
  <si>
    <t>分析した試料について、別添として製品ロットNo.毎に、旗印等の目印を付けてロット中のどこから採取したのかがわかる写真を添付している</t>
    <phoneticPr fontId="1"/>
  </si>
  <si>
    <t>分析した試料について、別添として製品ロットNo.毎に、縮分しているところの写真を添付している</t>
    <phoneticPr fontId="1"/>
  </si>
  <si>
    <t>分析した試料について、別添として分析事業者からの分析結果報告書を添付している</t>
    <phoneticPr fontId="1"/>
  </si>
  <si>
    <t>コピーするデータ行（☑）</t>
    <rPh sb="8" eb="9">
      <t>ギョウ</t>
    </rPh>
    <phoneticPr fontId="1"/>
  </si>
  <si>
    <t>ND=定量（検出）限界として計算
放射性セシウム濃度(Bq/kg)</t>
    <rPh sb="3" eb="5">
      <t>テイリョウ</t>
    </rPh>
    <rPh sb="6" eb="8">
      <t>ケンシュツ</t>
    </rPh>
    <rPh sb="9" eb="11">
      <t>ゲンカイ</t>
    </rPh>
    <rPh sb="14" eb="16">
      <t>ケイサン</t>
    </rPh>
    <rPh sb="17" eb="20">
      <t>ホウシャセイ</t>
    </rPh>
    <rPh sb="24" eb="26">
      <t>ノウド</t>
    </rPh>
    <phoneticPr fontId="1"/>
  </si>
  <si>
    <t>ND=0として計算
放射性セシウム濃度(Bq/kg)</t>
    <rPh sb="7" eb="9">
      <t>ケイサン</t>
    </rPh>
    <phoneticPr fontId="1"/>
  </si>
  <si>
    <t>農林太郎</t>
    <rPh sb="0" eb="2">
      <t>ノウリン</t>
    </rPh>
    <rPh sb="2" eb="4">
      <t>タロウ</t>
    </rPh>
    <phoneticPr fontId="1"/>
  </si>
  <si>
    <t>東京都</t>
    <rPh sb="0" eb="3">
      <t>トウキョウト</t>
    </rPh>
    <phoneticPr fontId="1"/>
  </si>
  <si>
    <t xml:space="preserve"> </t>
    <phoneticPr fontId="1"/>
  </si>
  <si>
    <t>暫定許容値を超えたものを戻し堆肥として使用していない</t>
  </si>
  <si>
    <t>←都道府県確認</t>
    <rPh sb="1" eb="5">
      <t>トドウフケン</t>
    </rPh>
    <rPh sb="5" eb="7">
      <t>カクニン</t>
    </rPh>
    <phoneticPr fontId="1"/>
  </si>
  <si>
    <t>問題あり（出荷を自粛してください）</t>
    <rPh sb="0" eb="2">
      <t>モンダイ</t>
    </rPh>
    <rPh sb="5" eb="7">
      <t>シュッカ</t>
    </rPh>
    <rPh sb="8" eb="10">
      <t>ジシュク</t>
    </rPh>
    <phoneticPr fontId="1"/>
  </si>
  <si>
    <t>収集場所（施設名、住所、範囲、地目等）</t>
    <rPh sb="0" eb="2">
      <t>シュウシュウ</t>
    </rPh>
    <rPh sb="2" eb="4">
      <t>バショ</t>
    </rPh>
    <rPh sb="5" eb="7">
      <t>シセツ</t>
    </rPh>
    <rPh sb="7" eb="8">
      <t>メイ</t>
    </rPh>
    <rPh sb="9" eb="11">
      <t>ジュウショ</t>
    </rPh>
    <rPh sb="12" eb="14">
      <t>ハンイ</t>
    </rPh>
    <rPh sb="15" eb="17">
      <t>チモク</t>
    </rPh>
    <rPh sb="17" eb="18">
      <t>トウ</t>
    </rPh>
    <phoneticPr fontId="1"/>
  </si>
  <si>
    <t>（行っていない）</t>
    <rPh sb="1" eb="2">
      <t>オコ</t>
    </rPh>
    <phoneticPr fontId="1"/>
  </si>
  <si>
    <t>（行っていない）</t>
    <rPh sb="1" eb="2">
      <t>オコナ</t>
    </rPh>
    <phoneticPr fontId="1"/>
  </si>
  <si>
    <t>特異点（窪地、側溝、吹きだまり等）から収集を行っていない</t>
    <rPh sb="0" eb="2">
      <t>トクイ</t>
    </rPh>
    <rPh sb="2" eb="3">
      <t>テン</t>
    </rPh>
    <rPh sb="4" eb="6">
      <t>クボチ</t>
    </rPh>
    <rPh sb="7" eb="9">
      <t>ソッコウ</t>
    </rPh>
    <rPh sb="10" eb="11">
      <t>フ</t>
    </rPh>
    <rPh sb="15" eb="16">
      <t>トウ</t>
    </rPh>
    <rPh sb="19" eb="21">
      <t>シュウシュウ</t>
    </rPh>
    <rPh sb="22" eb="23">
      <t>オコナ</t>
    </rPh>
    <phoneticPr fontId="1"/>
  </si>
  <si>
    <t>※自治体等が収集した原料を譲り受ける場合は、提供者から聞き取って記載すること</t>
    <rPh sb="1" eb="4">
      <t>ジチタイ</t>
    </rPh>
    <rPh sb="4" eb="5">
      <t>トウ</t>
    </rPh>
    <rPh sb="6" eb="8">
      <t>シュウシュウ</t>
    </rPh>
    <rPh sb="10" eb="12">
      <t>ゲンリョウ</t>
    </rPh>
    <rPh sb="13" eb="14">
      <t>ユズ</t>
    </rPh>
    <rPh sb="15" eb="16">
      <t>ウ</t>
    </rPh>
    <rPh sb="18" eb="20">
      <t>バアイ</t>
    </rPh>
    <rPh sb="22" eb="25">
      <t>テイキョウシャ</t>
    </rPh>
    <rPh sb="27" eb="28">
      <t>キ</t>
    </rPh>
    <rPh sb="29" eb="30">
      <t>ト</t>
    </rPh>
    <rPh sb="32" eb="34">
      <t>キサイ</t>
    </rPh>
    <phoneticPr fontId="1"/>
  </si>
  <si>
    <t>他ロット、土壌等と混ざらないように管理している</t>
    <rPh sb="0" eb="1">
      <t>ホカ</t>
    </rPh>
    <rPh sb="5" eb="7">
      <t>ドジョウ</t>
    </rPh>
    <rPh sb="7" eb="8">
      <t>トウ</t>
    </rPh>
    <rPh sb="9" eb="10">
      <t>マ</t>
    </rPh>
    <rPh sb="17" eb="19">
      <t>カンリ</t>
    </rPh>
    <phoneticPr fontId="1"/>
  </si>
  <si>
    <t>都道府県担当者確認欄</t>
    <rPh sb="0" eb="4">
      <t>トドウフケン</t>
    </rPh>
    <rPh sb="4" eb="7">
      <t>タントウシャ</t>
    </rPh>
    <rPh sb="7" eb="9">
      <t>カクニン</t>
    </rPh>
    <rPh sb="9" eb="10">
      <t>ラン</t>
    </rPh>
    <phoneticPr fontId="1"/>
  </si>
  <si>
    <t>４－１．製品の分析</t>
    <rPh sb="4" eb="6">
      <t>セイヒン</t>
    </rPh>
    <rPh sb="7" eb="9">
      <t>ブンセキ</t>
    </rPh>
    <phoneticPr fontId="1"/>
  </si>
  <si>
    <t>特異点（窪地、側溝、吹きだまり等）から収集を行っていない</t>
    <rPh sb="22" eb="23">
      <t>オコナ</t>
    </rPh>
    <phoneticPr fontId="1"/>
  </si>
  <si>
    <t>長期間管理されていない場所から収集を行っていない</t>
    <phoneticPr fontId="1"/>
  </si>
  <si>
    <r>
      <rPr>
        <sz val="11"/>
        <color theme="1"/>
        <rFont val="ＭＳ Ｐゴシック"/>
        <family val="3"/>
        <charset val="128"/>
        <scheme val="minor"/>
      </rPr>
      <t>サンプル番号</t>
    </r>
    <r>
      <rPr>
        <vertAlign val="superscript"/>
        <sz val="11"/>
        <color theme="1"/>
        <rFont val="ＭＳ Ｐゴシック"/>
        <family val="3"/>
        <charset val="128"/>
        <scheme val="minor"/>
      </rPr>
      <t>※※</t>
    </r>
    <rPh sb="4" eb="6">
      <t>バンゴウ</t>
    </rPh>
    <phoneticPr fontId="1"/>
  </si>
  <si>
    <t>サンプル番号</t>
    <rPh sb="4" eb="6">
      <t>バンゴウ</t>
    </rPh>
    <phoneticPr fontId="1"/>
  </si>
  <si>
    <t>長期間手入れ・清掃されずに堆積したままとなっている場所から収集を行っていない</t>
    <rPh sb="0" eb="3">
      <t>チョウキカン</t>
    </rPh>
    <rPh sb="3" eb="5">
      <t>テイ</t>
    </rPh>
    <rPh sb="7" eb="9">
      <t>セイソウ</t>
    </rPh>
    <rPh sb="13" eb="15">
      <t>タイセキ</t>
    </rPh>
    <rPh sb="25" eb="27">
      <t>バショ</t>
    </rPh>
    <rPh sb="29" eb="31">
      <t>シュウシュウ</t>
    </rPh>
    <rPh sb="32" eb="33">
      <t>オコナ</t>
    </rPh>
    <phoneticPr fontId="1"/>
  </si>
  <si>
    <t>入手元不明なおがくず等を原料として使用していない</t>
    <rPh sb="0" eb="2">
      <t>ニュウシュ</t>
    </rPh>
    <rPh sb="2" eb="3">
      <t>モト</t>
    </rPh>
    <rPh sb="3" eb="5">
      <t>フメイ</t>
    </rPh>
    <rPh sb="10" eb="11">
      <t>トウ</t>
    </rPh>
    <rPh sb="12" eb="14">
      <t>ゲンリョウ</t>
    </rPh>
    <rPh sb="17" eb="19">
      <t>シヨウ</t>
    </rPh>
    <phoneticPr fontId="1"/>
  </si>
  <si>
    <t>xxxxxx@yyyy.ne.jp</t>
    <phoneticPr fontId="1"/>
  </si>
  <si>
    <t>090-9999-9999</t>
    <phoneticPr fontId="1"/>
  </si>
  <si>
    <t>（混入しないよう収集している）</t>
    <rPh sb="1" eb="3">
      <t>コンニュウ</t>
    </rPh>
    <rPh sb="8" eb="10">
      <t>シュウシュウ</t>
    </rPh>
    <phoneticPr fontId="1"/>
  </si>
  <si>
    <t>土壌が混入しないよう収集している</t>
    <rPh sb="0" eb="2">
      <t>ドジョウ</t>
    </rPh>
    <rPh sb="3" eb="5">
      <t>コンニュウ</t>
    </rPh>
    <rPh sb="10" eb="12">
      <t>シュウシュウ</t>
    </rPh>
    <phoneticPr fontId="1"/>
  </si>
  <si>
    <t>土壌が混入しないよう収集している</t>
    <rPh sb="10" eb="12">
      <t>シュウシュウ</t>
    </rPh>
    <phoneticPr fontId="1"/>
  </si>
  <si>
    <r>
      <t>有機質土壌改良資材等
の種類</t>
    </r>
    <r>
      <rPr>
        <vertAlign val="superscript"/>
        <sz val="11"/>
        <color theme="1"/>
        <rFont val="ＭＳ Ｐゴシック"/>
        <family val="3"/>
        <charset val="128"/>
        <scheme val="minor"/>
      </rPr>
      <t>※1</t>
    </r>
    <phoneticPr fontId="1"/>
  </si>
  <si>
    <t>ロットの考え方</t>
    <rPh sb="4" eb="5">
      <t>カンガ</t>
    </rPh>
    <rPh sb="6" eb="7">
      <t>カタ</t>
    </rPh>
    <phoneticPr fontId="1"/>
  </si>
  <si>
    <t>試料の採取（サンプリング）方法</t>
    <rPh sb="0" eb="2">
      <t>シリョウ</t>
    </rPh>
    <rPh sb="3" eb="5">
      <t>サイシュ</t>
    </rPh>
    <rPh sb="13" eb="15">
      <t>ホウホウ</t>
    </rPh>
    <phoneticPr fontId="1"/>
  </si>
  <si>
    <t>○○分析センター</t>
    <rPh sb="2" eb="4">
      <t>ブンセキ</t>
    </rPh>
    <phoneticPr fontId="1"/>
  </si>
  <si>
    <t>試料の前処理方法</t>
    <rPh sb="0" eb="2">
      <t>シリョウ</t>
    </rPh>
    <rPh sb="3" eb="4">
      <t>マエ</t>
    </rPh>
    <rPh sb="4" eb="6">
      <t>ショリ</t>
    </rPh>
    <rPh sb="6" eb="8">
      <t>ホウホウ</t>
    </rPh>
    <phoneticPr fontId="1"/>
  </si>
  <si>
    <t>（採用している）</t>
    <rPh sb="1" eb="3">
      <t>サイヨウ</t>
    </rPh>
    <phoneticPr fontId="1"/>
  </si>
  <si>
    <t>注：ロットにおける試料の均一性の確保及び土の巻き込み等交差汚染の防止の観点から、試料採取方法と採取量を記載すること。</t>
    <phoneticPr fontId="1"/>
  </si>
  <si>
    <t>注：有機質土壌改良資材等の形状等から、のこぎりで粉にする、包丁やはさみで細かく刻む、ハンマーでつぶす等、可能な限り試料を均質にしてマリネリ容器に空隙を作らない形状にする方法とすること。</t>
    <phoneticPr fontId="1"/>
  </si>
  <si>
    <t>※２　利用する状態の有機質土壌改良資材等の形状（例：泥状、土・粉状、塊状、棒状、つる状等）や乾燥状態、大きさ等を記載する。</t>
    <phoneticPr fontId="1"/>
  </si>
  <si>
    <t>※１　本チェックシートは有機質土壌改良資材（落ち葉、雑草、剪定枝、樹皮、木材チップ・パウダー（樹皮あり）等）の種類ごとに作成すること</t>
    <phoneticPr fontId="1"/>
  </si>
  <si>
    <t>竹パウダー</t>
    <rPh sb="0" eb="1">
      <t>タケ</t>
    </rPh>
    <phoneticPr fontId="1"/>
  </si>
  <si>
    <t>粉状</t>
    <rPh sb="0" eb="1">
      <t>コナ</t>
    </rPh>
    <rPh sb="1" eb="2">
      <t>ジョウ</t>
    </rPh>
    <phoneticPr fontId="1"/>
  </si>
  <si>
    <t>①</t>
    <phoneticPr fontId="1"/>
  </si>
  <si>
    <t>原料名</t>
    <rPh sb="0" eb="2">
      <t>ゲンリョウ</t>
    </rPh>
    <rPh sb="2" eb="3">
      <t>メイ</t>
    </rPh>
    <phoneticPr fontId="1"/>
  </si>
  <si>
    <t>竹</t>
    <rPh sb="0" eb="1">
      <t>タケ</t>
    </rPh>
    <phoneticPr fontId="1"/>
  </si>
  <si>
    <r>
      <t>通知</t>
    </r>
    <r>
      <rPr>
        <vertAlign val="superscript"/>
        <sz val="11"/>
        <rFont val="ＭＳ Ｐゴシック"/>
        <family val="3"/>
        <charset val="128"/>
        <scheme val="minor"/>
      </rPr>
      <t>※</t>
    </r>
    <r>
      <rPr>
        <sz val="11"/>
        <rFont val="ＭＳ Ｐゴシック"/>
        <family val="3"/>
        <charset val="128"/>
        <scheme val="minor"/>
      </rPr>
      <t>と同じ検査方法を採用している</t>
    </r>
    <rPh sb="0" eb="2">
      <t>ツウチ</t>
    </rPh>
    <rPh sb="4" eb="5">
      <t>オナ</t>
    </rPh>
    <rPh sb="6" eb="8">
      <t>ケンサ</t>
    </rPh>
    <rPh sb="8" eb="10">
      <t>ホウホウ</t>
    </rPh>
    <rPh sb="11" eb="13">
      <t>サイヨウ</t>
    </rPh>
    <phoneticPr fontId="1"/>
  </si>
  <si>
    <r>
      <t>通知番号</t>
    </r>
    <r>
      <rPr>
        <vertAlign val="superscript"/>
        <sz val="11"/>
        <rFont val="ＭＳ Ｐゴシック"/>
        <family val="3"/>
        <charset val="128"/>
        <scheme val="minor"/>
      </rPr>
      <t>※</t>
    </r>
    <r>
      <rPr>
        <sz val="11"/>
        <rFont val="ＭＳ Ｐゴシック"/>
        <family val="3"/>
        <charset val="128"/>
        <scheme val="minor"/>
      </rPr>
      <t>（数字）</t>
    </r>
    <rPh sb="0" eb="2">
      <t>ツウチ</t>
    </rPh>
    <rPh sb="2" eb="4">
      <t>バンゴウ</t>
    </rPh>
    <rPh sb="6" eb="8">
      <t>スウジ</t>
    </rPh>
    <phoneticPr fontId="1"/>
  </si>
  <si>
    <r>
      <t>有機質土壌改良資材等
の形状</t>
    </r>
    <r>
      <rPr>
        <vertAlign val="superscript"/>
        <sz val="11"/>
        <color theme="1"/>
        <rFont val="ＭＳ Ｐゴシック"/>
        <family val="3"/>
        <charset val="128"/>
        <scheme val="minor"/>
      </rPr>
      <t>※2</t>
    </r>
    <rPh sb="12" eb="14">
      <t>ケイジョウ</t>
    </rPh>
    <phoneticPr fontId="1"/>
  </si>
  <si>
    <t>注：堆積された有機質土壌改良資材の1山や概ね1回に出荷する量ごと等、検査の対象とする1ロットの考え方を記載すること。</t>
    <phoneticPr fontId="1"/>
  </si>
  <si>
    <t>①竹林（●町１－２－３）
②竹林（●町２－３－４）</t>
    <rPh sb="1" eb="3">
      <t>タケバヤシ</t>
    </rPh>
    <rPh sb="5" eb="6">
      <t>マチ</t>
    </rPh>
    <rPh sb="14" eb="16">
      <t>チクリン</t>
    </rPh>
    <rPh sb="18" eb="19">
      <t>マチ</t>
    </rPh>
    <phoneticPr fontId="1"/>
  </si>
  <si>
    <t>副資材なし</t>
    <rPh sb="0" eb="3">
      <t>フクシザイ</t>
    </rPh>
    <phoneticPr fontId="1"/>
  </si>
  <si>
    <t>３．製品の生産</t>
    <rPh sb="2" eb="4">
      <t>セイヒン</t>
    </rPh>
    <rPh sb="5" eb="7">
      <t>セイサン</t>
    </rPh>
    <phoneticPr fontId="1"/>
  </si>
  <si>
    <t>○○株式会社</t>
    <rPh sb="2" eb="4">
      <t>カブシキ</t>
    </rPh>
    <rPh sb="4" eb="6">
      <t>カイシャ</t>
    </rPh>
    <phoneticPr fontId="1"/>
  </si>
  <si>
    <t>○○社-A1-１-110805-12:00</t>
    <rPh sb="2" eb="3">
      <t>シャ</t>
    </rPh>
    <phoneticPr fontId="1"/>
  </si>
  <si>
    <t>○○社-B1-１-110805-12:00</t>
    <rPh sb="2" eb="3">
      <t>シャ</t>
    </rPh>
    <phoneticPr fontId="1"/>
  </si>
  <si>
    <t>※　有機質土壌改良資材等の形状や生産方法等から、次に掲げる通知等を参考に、検査対象ロットの考え方、試料の採取方法、試料の前処理方法について記載すること。また、採用した通知番号を記載すること。
　　①「培土中の放射性セシウム測定のための検査方法」（平成23年8月31日付け農林水産省生産局農業生産支援課長、農業環境対策課長通知）
  　②「肥料中の放射性セシウム測定のための検査計画及び検査方法」（平成23年8月5日農林水産省消費・安全局農産安全管理課長通知）
  　③「飼料中の放射性セシウムの検査方法について」（平成23年8月3日付け農林水産省消費・安全局畜水産安全管理課長通知）
  　④「調理加熱用の薪及び木炭の放射性セシウム測定のための検査方法」（平成23年11月18日付け林野庁林政部経営課長、木材産業課長通知）
  　⑤「土壌改良資材として利用される木炭・木酢液中の放射性セシウム測定の扱いについて」（平成23年10月7日付け農林水産省生産局農産部農業環境対策課長通知）</t>
    <rPh sb="2" eb="4">
      <t>ユウキ</t>
    </rPh>
    <rPh sb="4" eb="5">
      <t>シツ</t>
    </rPh>
    <rPh sb="5" eb="7">
      <t>ドジョウ</t>
    </rPh>
    <rPh sb="7" eb="9">
      <t>カイリョウ</t>
    </rPh>
    <rPh sb="9" eb="11">
      <t>シザイ</t>
    </rPh>
    <rPh sb="11" eb="12">
      <t>トウ</t>
    </rPh>
    <rPh sb="13" eb="15">
      <t>ケイジョウ</t>
    </rPh>
    <rPh sb="16" eb="18">
      <t>セイサン</t>
    </rPh>
    <rPh sb="18" eb="20">
      <t>ホウホウ</t>
    </rPh>
    <rPh sb="20" eb="21">
      <t>トウ</t>
    </rPh>
    <rPh sb="24" eb="25">
      <t>ツギ</t>
    </rPh>
    <rPh sb="26" eb="27">
      <t>カカ</t>
    </rPh>
    <rPh sb="29" eb="31">
      <t>ツウチ</t>
    </rPh>
    <rPh sb="31" eb="32">
      <t>トウ</t>
    </rPh>
    <rPh sb="33" eb="35">
      <t>サンコウ</t>
    </rPh>
    <rPh sb="37" eb="39">
      <t>ケンサ</t>
    </rPh>
    <rPh sb="39" eb="41">
      <t>タイショウ</t>
    </rPh>
    <rPh sb="45" eb="46">
      <t>カンガ</t>
    </rPh>
    <rPh sb="47" eb="48">
      <t>カタ</t>
    </rPh>
    <rPh sb="49" eb="51">
      <t>シリョウ</t>
    </rPh>
    <rPh sb="52" eb="54">
      <t>サイシュ</t>
    </rPh>
    <rPh sb="54" eb="56">
      <t>ホウホウ</t>
    </rPh>
    <rPh sb="57" eb="59">
      <t>シリョウ</t>
    </rPh>
    <rPh sb="60" eb="61">
      <t>マエ</t>
    </rPh>
    <rPh sb="61" eb="63">
      <t>ショリ</t>
    </rPh>
    <rPh sb="63" eb="65">
      <t>ホウホウ</t>
    </rPh>
    <rPh sb="69" eb="71">
      <t>キサイ</t>
    </rPh>
    <rPh sb="79" eb="81">
      <t>サイヨウ</t>
    </rPh>
    <rPh sb="83" eb="85">
      <t>ツウチ</t>
    </rPh>
    <rPh sb="85" eb="87">
      <t>バンゴウ</t>
    </rPh>
    <rPh sb="88" eb="90">
      <t>キサイ</t>
    </rPh>
    <phoneticPr fontId="1"/>
  </si>
  <si>
    <t xml:space="preserve">※※　ロット毎に以下のとおりサンプル番号を付し、１検体ずつサンプルを採取・分析すること｡
＜番号付与の例＞
○○社 － A1 － １ － 110805 － 12:00 － ○○資材
（ア）       （イ）   （ウ）     （エ）        （オ）       （カ）
（ア）採取実施機関名
（イ）地点記号（試料を採取する各地点名とアルファベットを対応付けておく）
（ウ）連番（地点記号ごとに1から順番に付与。複数日に渡り資材を採取する場合は前の番号の次から開始）
（エ）採取年月日（西暦下2桁月2桁日2桁）
（オ）梱包を終了した時刻（24時表記）
（カ）資材の種類
</t>
    <rPh sb="6" eb="7">
      <t>ゴト</t>
    </rPh>
    <rPh sb="25" eb="27">
      <t>ケンタイ</t>
    </rPh>
    <rPh sb="34" eb="36">
      <t>サイシュ</t>
    </rPh>
    <rPh sb="56" eb="57">
      <t>シャ</t>
    </rPh>
    <rPh sb="88" eb="90">
      <t>シザイ</t>
    </rPh>
    <rPh sb="160" eb="162">
      <t>シリョウ</t>
    </rPh>
    <rPh sb="163" eb="165">
      <t>サイシュ</t>
    </rPh>
    <rPh sb="167" eb="170">
      <t>カクチテン</t>
    </rPh>
    <rPh sb="170" eb="171">
      <t>メイ</t>
    </rPh>
    <rPh sb="180" eb="182">
      <t>タイオウ</t>
    </rPh>
    <rPh sb="182" eb="183">
      <t>ヅ</t>
    </rPh>
    <rPh sb="217" eb="219">
      <t>シザイ</t>
    </rPh>
    <rPh sb="284" eb="286">
      <t>シザイ</t>
    </rPh>
    <phoneticPr fontId="1"/>
  </si>
  <si>
    <t>今回の生産ロット数</t>
    <rPh sb="0" eb="2">
      <t>コンカイ</t>
    </rPh>
    <rPh sb="3" eb="5">
      <t>セイサン</t>
    </rPh>
    <rPh sb="8" eb="9">
      <t>スウ</t>
    </rPh>
    <phoneticPr fontId="1"/>
  </si>
  <si>
    <t>ロット</t>
    <phoneticPr fontId="1"/>
  </si>
  <si>
    <t>○○社-B1-2-110805-12:00</t>
    <rPh sb="2" eb="3">
      <t>シャ</t>
    </rPh>
    <phoneticPr fontId="1"/>
  </si>
  <si>
    <t>通知番号</t>
    <rPh sb="2" eb="4">
      <t>バンゴウ</t>
    </rPh>
    <phoneticPr fontId="1"/>
  </si>
  <si>
    <t>有機質土壌改良資材等
の種類</t>
    <phoneticPr fontId="1"/>
  </si>
  <si>
    <t>原料</t>
    <rPh sb="0" eb="2">
      <t>ゲンリョウ</t>
    </rPh>
    <phoneticPr fontId="1"/>
  </si>
  <si>
    <t>副資材なし</t>
    <rPh sb="0" eb="1">
      <t>フク</t>
    </rPh>
    <rPh sb="1" eb="3">
      <t>シザイ</t>
    </rPh>
    <phoneticPr fontId="1"/>
  </si>
  <si>
    <t>土壌か混入しないように管理している</t>
    <rPh sb="0" eb="2">
      <t>ドジョウ</t>
    </rPh>
    <rPh sb="3" eb="5">
      <t>コンニュウ</t>
    </rPh>
    <rPh sb="11" eb="13">
      <t>カンリ</t>
    </rPh>
    <phoneticPr fontId="1"/>
  </si>
  <si>
    <t>他ロットと混ざらないように混ざらないように管理している</t>
    <rPh sb="0" eb="1">
      <t>ホカ</t>
    </rPh>
    <rPh sb="5" eb="6">
      <t>マ</t>
    </rPh>
    <rPh sb="13" eb="14">
      <t>マ</t>
    </rPh>
    <rPh sb="21" eb="23">
      <t>カンリ</t>
    </rPh>
    <phoneticPr fontId="1"/>
  </si>
  <si>
    <t>入手元不明なおがくず等を原料として使用していない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</si>
</sst>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b/>
      <sz val="11"/>
      <color rgb="FFFF0000"/>
      <name val="ＭＳ Ｐゴシック"/>
      <family val="3"/>
      <charset val="128"/>
      <scheme val="minor"/>
    </font>
    <font>
      <sz val="11"/>
      <color rgb="FFFF0000"/>
      <name val="ＭＳ Ｐゴシック"/>
      <family val="2"/>
      <charset val="128"/>
      <scheme val="minor"/>
    </font>
    <font>
      <vertAlign val="superscript"/>
      <sz val="11"/>
      <color theme="1"/>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b/>
      <u/>
      <sz val="11"/>
      <color rgb="FFFF0000"/>
      <name val="ＭＳ Ｐゴシック"/>
      <family val="3"/>
      <charset val="128"/>
      <scheme val="minor"/>
    </font>
    <font>
      <u/>
      <sz val="9"/>
      <color rgb="FFFF0000"/>
      <name val="ＭＳ Ｐゴシック"/>
      <family val="2"/>
      <charset val="128"/>
      <scheme val="minor"/>
    </font>
    <font>
      <sz val="8"/>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vertAlign val="superscrip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sz val="11"/>
      <color theme="0"/>
      <name val="ＭＳ Ｐ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s>
  <cellStyleXfs count="1">
    <xf numFmtId="0" fontId="0" fillId="0" borderId="0">
      <alignment vertical="center"/>
    </xf>
  </cellStyleXfs>
  <cellXfs count="119">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1" xfId="0" applyBorder="1" applyAlignment="1">
      <alignment vertical="center"/>
    </xf>
    <xf numFmtId="0" fontId="0" fillId="0" borderId="2" xfId="0" applyBorder="1" applyAlignment="1">
      <alignment vertical="center"/>
    </xf>
    <xf numFmtId="17" fontId="0" fillId="0" borderId="0" xfId="0" applyNumberFormat="1">
      <alignment vertical="center"/>
    </xf>
    <xf numFmtId="0" fontId="0" fillId="5" borderId="0" xfId="0" applyFill="1">
      <alignment vertical="center"/>
    </xf>
    <xf numFmtId="0" fontId="0" fillId="0" borderId="6" xfId="0" applyBorder="1" applyAlignment="1">
      <alignment vertical="center" wrapText="1"/>
    </xf>
    <xf numFmtId="0" fontId="0" fillId="0" borderId="6" xfId="0" applyBorder="1">
      <alignment vertical="center"/>
    </xf>
    <xf numFmtId="0" fontId="0" fillId="4" borderId="6" xfId="0" applyFill="1" applyBorder="1" applyAlignment="1">
      <alignment vertical="center" wrapText="1"/>
    </xf>
    <xf numFmtId="0" fontId="0" fillId="5" borderId="6" xfId="0" applyFill="1" applyBorder="1">
      <alignment vertical="center"/>
    </xf>
    <xf numFmtId="0" fontId="4" fillId="5" borderId="6" xfId="0" applyFont="1" applyFill="1" applyBorder="1">
      <alignment vertical="center"/>
    </xf>
    <xf numFmtId="0" fontId="0" fillId="5" borderId="16" xfId="0" applyFill="1" applyBorder="1">
      <alignment vertical="center"/>
    </xf>
    <xf numFmtId="0" fontId="3" fillId="3" borderId="14" xfId="0" applyFont="1" applyFill="1" applyBorder="1" applyAlignment="1">
      <alignment vertical="center"/>
    </xf>
    <xf numFmtId="0" fontId="3" fillId="3" borderId="5" xfId="0" applyFont="1" applyFill="1" applyBorder="1" applyAlignment="1">
      <alignment vertical="center"/>
    </xf>
    <xf numFmtId="0" fontId="0" fillId="0" borderId="11" xfId="0" applyBorder="1" applyAlignment="1">
      <alignment vertical="center"/>
    </xf>
    <xf numFmtId="0" fontId="12" fillId="0" borderId="1" xfId="0" applyFont="1" applyBorder="1" applyAlignment="1">
      <alignment vertical="center"/>
    </xf>
    <xf numFmtId="0" fontId="12" fillId="0" borderId="1" xfId="0" applyFont="1" applyBorder="1">
      <alignment vertical="center"/>
    </xf>
    <xf numFmtId="0" fontId="11" fillId="3" borderId="13" xfId="0" applyFont="1" applyFill="1" applyBorder="1">
      <alignment vertical="center"/>
    </xf>
    <xf numFmtId="0" fontId="12" fillId="0" borderId="2" xfId="0" applyFont="1" applyBorder="1" applyAlignment="1">
      <alignment vertical="center"/>
    </xf>
    <xf numFmtId="0" fontId="0" fillId="0" borderId="2" xfId="0" applyBorder="1" applyAlignment="1">
      <alignment horizontal="left" vertical="center"/>
    </xf>
    <xf numFmtId="0" fontId="12" fillId="0" borderId="1" xfId="0" applyFont="1" applyFill="1" applyBorder="1">
      <alignment vertical="center"/>
    </xf>
    <xf numFmtId="0" fontId="0" fillId="0" borderId="2" xfId="0" applyBorder="1" applyAlignment="1">
      <alignment horizontal="left" vertical="center" wrapText="1"/>
    </xf>
    <xf numFmtId="0" fontId="16" fillId="0" borderId="2" xfId="0" applyFont="1" applyBorder="1" applyAlignment="1">
      <alignment vertical="center"/>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11" xfId="0" applyBorder="1" applyAlignment="1">
      <alignment horizontal="left" vertical="center" wrapText="1" inden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6" fillId="0" borderId="0" xfId="0" applyFont="1" applyFill="1" applyAlignment="1">
      <alignment horizontal="left" vertical="center" wrapText="1"/>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5" xfId="0" applyFont="1" applyFill="1" applyBorder="1" applyAlignment="1">
      <alignment horizontal="center" vertical="center"/>
    </xf>
    <xf numFmtId="0" fontId="3" fillId="3" borderId="14" xfId="0" applyFont="1" applyFill="1" applyBorder="1" applyAlignment="1">
      <alignment horizontal="left" vertical="center"/>
    </xf>
    <xf numFmtId="0" fontId="3" fillId="3" borderId="5" xfId="0" applyFont="1" applyFill="1" applyBorder="1" applyAlignment="1">
      <alignment horizontal="left" vertical="center"/>
    </xf>
    <xf numFmtId="0" fontId="2" fillId="2" borderId="0" xfId="0" applyFont="1" applyFill="1" applyAlignment="1">
      <alignment horizontal="left" vertical="center"/>
    </xf>
    <xf numFmtId="0" fontId="0" fillId="0" borderId="6" xfId="0" applyBorder="1" applyAlignment="1">
      <alignment horizontal="left" vertical="center" wrapText="1" indent="1"/>
    </xf>
    <xf numFmtId="0" fontId="0" fillId="0" borderId="2"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2" xfId="0" applyBorder="1" applyAlignment="1">
      <alignment horizontal="right" vertical="center"/>
    </xf>
    <xf numFmtId="0" fontId="7" fillId="0" borderId="2" xfId="0" applyFont="1" applyBorder="1" applyAlignment="1">
      <alignment horizontal="center" vertical="center"/>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2"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wrapText="1"/>
    </xf>
    <xf numFmtId="0" fontId="0" fillId="0" borderId="1" xfId="0" applyBorder="1" applyAlignment="1">
      <alignment horizontal="left" vertical="center"/>
    </xf>
    <xf numFmtId="176" fontId="2" fillId="0" borderId="2" xfId="0" applyNumberFormat="1" applyFont="1" applyBorder="1" applyAlignment="1">
      <alignment horizontal="center" vertical="center"/>
    </xf>
    <xf numFmtId="176" fontId="0" fillId="0" borderId="2" xfId="0" applyNumberFormat="1" applyBorder="1" applyAlignment="1">
      <alignment horizontal="center" vertical="center"/>
    </xf>
    <xf numFmtId="0" fontId="16" fillId="0" borderId="2"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Fill="1" applyBorder="1" applyAlignment="1">
      <alignment horizontal="left" vertical="center" indent="1"/>
    </xf>
    <xf numFmtId="0" fontId="0" fillId="0" borderId="2" xfId="0" applyFill="1" applyBorder="1" applyAlignment="1">
      <alignment horizontal="left" vertical="center" indent="1"/>
    </xf>
    <xf numFmtId="0" fontId="0" fillId="0" borderId="11" xfId="0" applyFill="1" applyBorder="1" applyAlignment="1">
      <alignment horizontal="left" vertical="center" indent="1"/>
    </xf>
    <xf numFmtId="0" fontId="2"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11" xfId="0" applyBorder="1" applyAlignment="1">
      <alignment horizontal="left" vertical="center" indent="1"/>
    </xf>
    <xf numFmtId="0" fontId="2" fillId="0" borderId="1" xfId="0" applyFont="1" applyBorder="1" applyAlignment="1">
      <alignment horizontal="left" vertical="center"/>
    </xf>
    <xf numFmtId="0" fontId="16" fillId="0" borderId="2" xfId="0" applyFont="1" applyBorder="1" applyAlignment="1">
      <alignment horizontal="left" vertical="center"/>
    </xf>
    <xf numFmtId="0" fontId="16" fillId="0" borderId="11" xfId="0" applyFont="1" applyBorder="1" applyAlignment="1">
      <alignment horizontal="left" vertical="center"/>
    </xf>
    <xf numFmtId="0" fontId="12" fillId="0" borderId="1" xfId="0" applyFont="1" applyBorder="1" applyAlignment="1">
      <alignment horizontal="left" vertical="center" indent="1"/>
    </xf>
    <xf numFmtId="0" fontId="12" fillId="0" borderId="2" xfId="0" applyFont="1" applyBorder="1" applyAlignment="1">
      <alignment horizontal="left" vertical="center" indent="1"/>
    </xf>
    <xf numFmtId="0" fontId="12" fillId="0" borderId="11" xfId="0" applyFont="1" applyBorder="1" applyAlignment="1">
      <alignment horizontal="left" vertical="center" indent="1"/>
    </xf>
    <xf numFmtId="0" fontId="12" fillId="0" borderId="2" xfId="0" applyFont="1" applyBorder="1" applyAlignment="1">
      <alignment horizontal="left" vertical="center" wrapText="1"/>
    </xf>
    <xf numFmtId="0" fontId="0" fillId="0" borderId="1" xfId="0" applyFill="1" applyBorder="1" applyAlignment="1">
      <alignment horizontal="left" vertical="center" wrapText="1" indent="1"/>
    </xf>
    <xf numFmtId="0" fontId="0" fillId="0" borderId="2" xfId="0" applyFill="1" applyBorder="1" applyAlignment="1">
      <alignment horizontal="left" vertical="center" wrapText="1" indent="1"/>
    </xf>
    <xf numFmtId="0" fontId="0" fillId="0" borderId="11" xfId="0" applyFill="1" applyBorder="1" applyAlignment="1">
      <alignment horizontal="left" vertical="center" wrapText="1" indent="1"/>
    </xf>
    <xf numFmtId="0" fontId="12" fillId="0" borderId="2" xfId="0" applyFont="1" applyBorder="1" applyAlignment="1">
      <alignment horizontal="left" vertical="center"/>
    </xf>
    <xf numFmtId="0" fontId="12" fillId="0" borderId="11" xfId="0" applyFont="1" applyBorder="1" applyAlignment="1">
      <alignment horizontal="left" vertical="center"/>
    </xf>
    <xf numFmtId="0" fontId="0" fillId="0" borderId="0" xfId="0"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8" fillId="0" borderId="0" xfId="0" applyFont="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applyFont="1" applyAlignment="1">
      <alignment horizontal="left" vertical="center"/>
    </xf>
    <xf numFmtId="0" fontId="0" fillId="0" borderId="1" xfId="0" applyBorder="1" applyAlignment="1">
      <alignment horizontal="center" vertical="center"/>
    </xf>
    <xf numFmtId="0" fontId="14" fillId="0" borderId="8" xfId="0" applyFont="1" applyBorder="1" applyAlignment="1">
      <alignment horizontal="left" vertical="center"/>
    </xf>
    <xf numFmtId="0" fontId="16" fillId="2" borderId="0" xfId="0" applyFont="1" applyFill="1" applyAlignment="1">
      <alignment horizontal="left" vertical="center"/>
    </xf>
    <xf numFmtId="0" fontId="0" fillId="0" borderId="12" xfId="0" applyBorder="1" applyAlignment="1">
      <alignment horizontal="left" vertical="center" indent="1"/>
    </xf>
    <xf numFmtId="0" fontId="12" fillId="0" borderId="2" xfId="0" applyFont="1" applyFill="1" applyBorder="1" applyAlignment="1">
      <alignment horizontal="left" vertical="center"/>
    </xf>
    <xf numFmtId="0" fontId="12" fillId="0" borderId="11" xfId="0" applyFont="1" applyFill="1" applyBorder="1" applyAlignment="1">
      <alignment horizontal="left" vertical="center"/>
    </xf>
    <xf numFmtId="0" fontId="0" fillId="0" borderId="7" xfId="0" applyBorder="1" applyAlignment="1">
      <alignment horizontal="left" vertical="center" wrapText="1"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12" fillId="0" borderId="1" xfId="0" applyFont="1" applyBorder="1" applyAlignment="1">
      <alignment horizontal="left" vertical="center" wrapText="1" indent="1"/>
    </xf>
    <xf numFmtId="0" fontId="12" fillId="0" borderId="2" xfId="0" applyFont="1" applyBorder="1" applyAlignment="1">
      <alignment horizontal="left" vertical="center" wrapText="1" indent="1"/>
    </xf>
    <xf numFmtId="0" fontId="12" fillId="0" borderId="11" xfId="0" applyFont="1" applyBorder="1" applyAlignment="1">
      <alignment horizontal="left" vertical="center" wrapText="1" indent="1"/>
    </xf>
    <xf numFmtId="0" fontId="2" fillId="0" borderId="1"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2" fillId="0" borderId="6" xfId="0" applyFont="1" applyBorder="1" applyAlignment="1">
      <alignment horizontal="left" vertical="center"/>
    </xf>
    <xf numFmtId="0" fontId="0" fillId="0" borderId="6" xfId="0" applyFill="1" applyBorder="1" applyAlignment="1">
      <alignment horizontal="left" vertical="center" wrapText="1" indent="1"/>
    </xf>
    <xf numFmtId="0" fontId="0" fillId="0" borderId="6" xfId="0" applyFill="1" applyBorder="1" applyAlignment="1">
      <alignment horizontal="left" vertical="center" indent="1"/>
    </xf>
    <xf numFmtId="0" fontId="16" fillId="0" borderId="4" xfId="0" applyFont="1" applyBorder="1" applyAlignment="1">
      <alignment horizontal="left" vertical="center"/>
    </xf>
    <xf numFmtId="49" fontId="16" fillId="0" borderId="4" xfId="0" applyNumberFormat="1" applyFont="1" applyBorder="1" applyAlignment="1">
      <alignment horizontal="left" vertical="center"/>
    </xf>
    <xf numFmtId="0" fontId="12" fillId="0" borderId="2" xfId="0" applyFont="1" applyBorder="1" applyAlignment="1">
      <alignment horizontal="center" vertical="center"/>
    </xf>
    <xf numFmtId="0" fontId="2" fillId="0" borderId="2" xfId="0" applyFont="1" applyBorder="1" applyAlignment="1">
      <alignment horizontal="left" vertical="center"/>
    </xf>
    <xf numFmtId="0" fontId="0" fillId="0" borderId="6"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tabSelected="1" view="pageBreakPreview" zoomScaleNormal="100" zoomScaleSheetLayoutView="100" workbookViewId="0">
      <selection activeCell="X34" sqref="X34"/>
    </sheetView>
  </sheetViews>
  <sheetFormatPr defaultRowHeight="13.5" x14ac:dyDescent="0.15"/>
  <cols>
    <col min="1" max="246" width="2.5" customWidth="1"/>
  </cols>
  <sheetData>
    <row r="1" spans="1:42" ht="24" customHeight="1" x14ac:dyDescent="0.15">
      <c r="A1" s="43" t="s">
        <v>52</v>
      </c>
      <c r="B1" s="43"/>
      <c r="C1" s="43"/>
      <c r="D1" s="43"/>
      <c r="E1" s="43"/>
      <c r="F1" s="43"/>
      <c r="G1" s="43"/>
      <c r="H1" s="43"/>
      <c r="I1" s="43"/>
      <c r="J1" s="43"/>
      <c r="K1" s="43"/>
      <c r="L1" s="43"/>
      <c r="M1" s="43"/>
      <c r="N1" s="43"/>
      <c r="O1" s="43"/>
      <c r="P1" s="43"/>
      <c r="Q1" s="43"/>
      <c r="R1" s="43"/>
      <c r="S1" s="43"/>
      <c r="T1" s="43"/>
      <c r="U1" s="43"/>
      <c r="V1" s="43"/>
      <c r="W1" s="43"/>
      <c r="X1" s="43"/>
      <c r="Y1" s="43"/>
      <c r="Z1" s="43"/>
      <c r="AA1" s="116" t="s">
        <v>53</v>
      </c>
      <c r="AB1" s="116"/>
      <c r="AC1" s="116"/>
      <c r="AD1" s="116"/>
      <c r="AE1" s="65">
        <v>2021</v>
      </c>
      <c r="AF1" s="65"/>
      <c r="AG1" s="65"/>
      <c r="AH1" s="65"/>
      <c r="AI1" s="65"/>
      <c r="AJ1" s="4" t="s">
        <v>19</v>
      </c>
      <c r="AK1" s="65">
        <v>4</v>
      </c>
      <c r="AL1" s="65"/>
      <c r="AM1" s="4" t="s">
        <v>20</v>
      </c>
      <c r="AN1" s="65">
        <v>2</v>
      </c>
      <c r="AO1" s="65"/>
      <c r="AP1" s="4" t="s">
        <v>54</v>
      </c>
    </row>
    <row r="2" spans="1:42" ht="24" customHeight="1" x14ac:dyDescent="0.15">
      <c r="A2" s="43" t="s">
        <v>8</v>
      </c>
      <c r="B2" s="43"/>
      <c r="C2" s="43"/>
      <c r="D2" s="43"/>
      <c r="E2" s="43"/>
      <c r="F2" s="43"/>
      <c r="G2" s="43"/>
      <c r="H2" s="43"/>
      <c r="I2" s="43"/>
      <c r="J2" s="43"/>
      <c r="K2" s="43"/>
      <c r="L2" s="117" t="s">
        <v>120</v>
      </c>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row>
    <row r="3" spans="1:42" ht="24" customHeight="1" x14ac:dyDescent="0.15">
      <c r="A3" s="63" t="s">
        <v>1</v>
      </c>
      <c r="B3" s="63"/>
      <c r="C3" s="63"/>
      <c r="D3" s="63"/>
      <c r="E3" s="63"/>
      <c r="F3" s="63"/>
      <c r="G3" s="63"/>
      <c r="H3" s="63"/>
      <c r="I3" s="63"/>
      <c r="J3" s="63"/>
      <c r="K3" s="63"/>
      <c r="L3" s="114" t="s">
        <v>73</v>
      </c>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row>
    <row r="4" spans="1:42" ht="24" customHeight="1" x14ac:dyDescent="0.15">
      <c r="A4" s="63" t="s">
        <v>0</v>
      </c>
      <c r="B4" s="63"/>
      <c r="C4" s="63"/>
      <c r="D4" s="63"/>
      <c r="E4" s="63"/>
      <c r="F4" s="63"/>
      <c r="G4" s="63"/>
      <c r="H4" s="63"/>
      <c r="I4" s="63"/>
      <c r="J4" s="63"/>
      <c r="K4" s="63"/>
      <c r="L4" s="114" t="s">
        <v>74</v>
      </c>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row>
    <row r="5" spans="1:42" ht="24" customHeight="1" x14ac:dyDescent="0.15">
      <c r="A5" s="63" t="s">
        <v>2</v>
      </c>
      <c r="B5" s="63"/>
      <c r="C5" s="63"/>
      <c r="D5" s="63"/>
      <c r="E5" s="63"/>
      <c r="F5" s="63"/>
      <c r="G5" s="63"/>
      <c r="H5" s="63"/>
      <c r="I5" s="63"/>
      <c r="J5" s="63"/>
      <c r="K5" s="63"/>
      <c r="L5" s="115" t="s">
        <v>94</v>
      </c>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row>
    <row r="6" spans="1:42" ht="24" customHeight="1" x14ac:dyDescent="0.15">
      <c r="A6" s="63" t="s">
        <v>3</v>
      </c>
      <c r="B6" s="63"/>
      <c r="C6" s="63"/>
      <c r="D6" s="63"/>
      <c r="E6" s="63"/>
      <c r="F6" s="63"/>
      <c r="G6" s="63"/>
      <c r="H6" s="63"/>
      <c r="I6" s="63"/>
      <c r="J6" s="63"/>
      <c r="K6" s="63"/>
      <c r="L6" s="114" t="s">
        <v>93</v>
      </c>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row>
    <row r="7" spans="1:42" ht="16.5" customHeight="1" x14ac:dyDescent="0.1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row>
    <row r="8" spans="1:42" ht="36.75" customHeight="1" x14ac:dyDescent="0.15">
      <c r="A8" s="112" t="s">
        <v>98</v>
      </c>
      <c r="B8" s="113"/>
      <c r="C8" s="113"/>
      <c r="D8" s="113"/>
      <c r="E8" s="113"/>
      <c r="F8" s="113"/>
      <c r="G8" s="113"/>
      <c r="H8" s="113"/>
      <c r="I8" s="113"/>
      <c r="J8" s="113"/>
      <c r="K8" s="113"/>
      <c r="L8" s="111" t="s">
        <v>108</v>
      </c>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row>
    <row r="9" spans="1:42" ht="36.75" customHeight="1" x14ac:dyDescent="0.15">
      <c r="A9" s="112" t="s">
        <v>115</v>
      </c>
      <c r="B9" s="113"/>
      <c r="C9" s="113"/>
      <c r="D9" s="113"/>
      <c r="E9" s="113"/>
      <c r="F9" s="113"/>
      <c r="G9" s="113"/>
      <c r="H9" s="113"/>
      <c r="I9" s="113"/>
      <c r="J9" s="113"/>
      <c r="K9" s="113"/>
      <c r="L9" s="111" t="s">
        <v>109</v>
      </c>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row>
    <row r="10" spans="1:42" ht="24" customHeight="1" x14ac:dyDescent="0.15">
      <c r="A10" s="109" t="s">
        <v>107</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row>
    <row r="11" spans="1:42" ht="24" customHeight="1" x14ac:dyDescent="0.15">
      <c r="A11" s="110" t="s">
        <v>106</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row>
    <row r="12" spans="1:42" x14ac:dyDescent="0.15">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row>
    <row r="13" spans="1:42" ht="30" customHeight="1" x14ac:dyDescent="0.15">
      <c r="A13" s="41" t="s">
        <v>24</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row>
    <row r="14" spans="1:42" ht="30" customHeight="1" x14ac:dyDescent="0.15">
      <c r="A14" s="68" t="s">
        <v>111</v>
      </c>
      <c r="B14" s="69"/>
      <c r="C14" s="69"/>
      <c r="D14" s="69"/>
      <c r="E14" s="69"/>
      <c r="F14" s="69"/>
      <c r="G14" s="69"/>
      <c r="H14" s="69"/>
      <c r="I14" s="69"/>
      <c r="J14" s="69"/>
      <c r="K14" s="70"/>
      <c r="L14" s="111" t="s">
        <v>112</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row>
    <row r="15" spans="1:42" ht="30" customHeight="1" x14ac:dyDescent="0.15">
      <c r="A15" s="74" t="s">
        <v>44</v>
      </c>
      <c r="B15" s="75"/>
      <c r="C15" s="75"/>
      <c r="D15" s="75"/>
      <c r="E15" s="75"/>
      <c r="F15" s="75"/>
      <c r="G15" s="75"/>
      <c r="H15" s="75"/>
      <c r="I15" s="75"/>
      <c r="J15" s="75"/>
      <c r="K15" s="76"/>
      <c r="L15" s="108">
        <v>2020</v>
      </c>
      <c r="M15" s="65"/>
      <c r="N15" s="65"/>
      <c r="O15" s="65"/>
      <c r="P15" s="65"/>
      <c r="Q15" s="4" t="s">
        <v>19</v>
      </c>
      <c r="R15" s="65">
        <v>3</v>
      </c>
      <c r="S15" s="65"/>
      <c r="T15" s="65"/>
      <c r="U15" s="65"/>
      <c r="V15" s="4" t="s">
        <v>20</v>
      </c>
      <c r="W15" s="4" t="s">
        <v>21</v>
      </c>
      <c r="X15" s="65">
        <v>2021</v>
      </c>
      <c r="Y15" s="65"/>
      <c r="Z15" s="65"/>
      <c r="AA15" s="65"/>
      <c r="AB15" s="65"/>
      <c r="AC15" s="4" t="s">
        <v>19</v>
      </c>
      <c r="AD15" s="65">
        <v>9</v>
      </c>
      <c r="AE15" s="65"/>
      <c r="AF15" s="65"/>
      <c r="AG15" s="65"/>
      <c r="AH15" s="20" t="s">
        <v>20</v>
      </c>
      <c r="AI15" s="20"/>
      <c r="AJ15" s="20" t="s">
        <v>22</v>
      </c>
      <c r="AK15" s="43"/>
      <c r="AL15" s="43"/>
      <c r="AM15" s="43"/>
      <c r="AN15" s="43"/>
      <c r="AO15" s="43"/>
      <c r="AP15" s="44"/>
    </row>
    <row r="16" spans="1:42" ht="121.9" customHeight="1" x14ac:dyDescent="0.15">
      <c r="A16" s="102" t="s">
        <v>79</v>
      </c>
      <c r="B16" s="103"/>
      <c r="C16" s="103"/>
      <c r="D16" s="103"/>
      <c r="E16" s="103"/>
      <c r="F16" s="103"/>
      <c r="G16" s="103"/>
      <c r="H16" s="103"/>
      <c r="I16" s="103"/>
      <c r="J16" s="103"/>
      <c r="K16" s="104"/>
      <c r="L16" s="71" t="s">
        <v>117</v>
      </c>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3"/>
    </row>
    <row r="17" spans="1:42" ht="30" customHeight="1" x14ac:dyDescent="0.15">
      <c r="A17" s="105" t="s">
        <v>91</v>
      </c>
      <c r="B17" s="106"/>
      <c r="C17" s="106"/>
      <c r="D17" s="106"/>
      <c r="E17" s="106"/>
      <c r="F17" s="106"/>
      <c r="G17" s="106"/>
      <c r="H17" s="106"/>
      <c r="I17" s="106"/>
      <c r="J17" s="106"/>
      <c r="K17" s="106"/>
      <c r="L17" s="106"/>
      <c r="M17" s="106"/>
      <c r="N17" s="106"/>
      <c r="O17" s="106"/>
      <c r="P17" s="106"/>
      <c r="Q17" s="106"/>
      <c r="R17" s="106"/>
      <c r="S17" s="106"/>
      <c r="T17" s="106"/>
      <c r="U17" s="106"/>
      <c r="V17" s="106"/>
      <c r="W17" s="106"/>
      <c r="X17" s="107"/>
      <c r="Y17" s="16" t="s">
        <v>18</v>
      </c>
      <c r="Z17" s="87" t="s">
        <v>80</v>
      </c>
      <c r="AA17" s="87"/>
      <c r="AB17" s="87"/>
      <c r="AC17" s="87"/>
      <c r="AD17" s="87"/>
      <c r="AE17" s="87"/>
      <c r="AF17" s="87"/>
      <c r="AG17" s="87"/>
      <c r="AH17" s="87"/>
      <c r="AI17" s="87"/>
      <c r="AJ17" s="87"/>
      <c r="AK17" s="87"/>
      <c r="AL17" s="87"/>
      <c r="AM17" s="87"/>
      <c r="AN17" s="87"/>
      <c r="AO17" s="87"/>
      <c r="AP17" s="88"/>
    </row>
    <row r="18" spans="1:42" ht="30" customHeight="1" x14ac:dyDescent="0.15">
      <c r="A18" s="80" t="s">
        <v>82</v>
      </c>
      <c r="B18" s="81"/>
      <c r="C18" s="81"/>
      <c r="D18" s="81"/>
      <c r="E18" s="81"/>
      <c r="F18" s="81"/>
      <c r="G18" s="81"/>
      <c r="H18" s="81"/>
      <c r="I18" s="81"/>
      <c r="J18" s="81"/>
      <c r="K18" s="81"/>
      <c r="L18" s="81"/>
      <c r="M18" s="81"/>
      <c r="N18" s="81"/>
      <c r="O18" s="81"/>
      <c r="P18" s="81"/>
      <c r="Q18" s="81"/>
      <c r="R18" s="81"/>
      <c r="S18" s="81"/>
      <c r="T18" s="81"/>
      <c r="U18" s="81"/>
      <c r="V18" s="81"/>
      <c r="W18" s="81"/>
      <c r="X18" s="82"/>
      <c r="Y18" s="16" t="s">
        <v>18</v>
      </c>
      <c r="Z18" s="87" t="s">
        <v>81</v>
      </c>
      <c r="AA18" s="87"/>
      <c r="AB18" s="87"/>
      <c r="AC18" s="87"/>
      <c r="AD18" s="87"/>
      <c r="AE18" s="87"/>
      <c r="AF18" s="87"/>
      <c r="AG18" s="87"/>
      <c r="AH18" s="87"/>
      <c r="AI18" s="87"/>
      <c r="AJ18" s="87"/>
      <c r="AK18" s="87"/>
      <c r="AL18" s="87"/>
      <c r="AM18" s="87"/>
      <c r="AN18" s="87"/>
      <c r="AO18" s="87"/>
      <c r="AP18" s="88"/>
    </row>
    <row r="19" spans="1:42" ht="30" customHeight="1" x14ac:dyDescent="0.15">
      <c r="A19" s="80" t="s">
        <v>96</v>
      </c>
      <c r="B19" s="81"/>
      <c r="C19" s="81"/>
      <c r="D19" s="81"/>
      <c r="E19" s="81"/>
      <c r="F19" s="81"/>
      <c r="G19" s="81"/>
      <c r="H19" s="81"/>
      <c r="I19" s="81"/>
      <c r="J19" s="81"/>
      <c r="K19" s="81"/>
      <c r="L19" s="81"/>
      <c r="M19" s="81"/>
      <c r="N19" s="81"/>
      <c r="O19" s="81"/>
      <c r="P19" s="81"/>
      <c r="Q19" s="81"/>
      <c r="R19" s="81"/>
      <c r="S19" s="81"/>
      <c r="T19" s="81"/>
      <c r="U19" s="81"/>
      <c r="V19" s="81"/>
      <c r="W19" s="81"/>
      <c r="X19" s="82"/>
      <c r="Y19" s="16" t="s">
        <v>18</v>
      </c>
      <c r="Z19" s="87" t="s">
        <v>95</v>
      </c>
      <c r="AA19" s="87"/>
      <c r="AB19" s="87"/>
      <c r="AC19" s="87"/>
      <c r="AD19" s="87"/>
      <c r="AE19" s="87"/>
      <c r="AF19" s="87"/>
      <c r="AG19" s="87"/>
      <c r="AH19" s="87"/>
      <c r="AI19" s="87"/>
      <c r="AJ19" s="87"/>
      <c r="AK19" s="87"/>
      <c r="AL19" s="87"/>
      <c r="AM19" s="87"/>
      <c r="AN19" s="87"/>
      <c r="AO19" s="87"/>
      <c r="AP19" s="88"/>
    </row>
    <row r="20" spans="1:42" ht="13.15" customHeight="1" x14ac:dyDescent="0.15">
      <c r="A20" s="97" t="s">
        <v>83</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row>
    <row r="21" spans="1:42" x14ac:dyDescent="0.1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row>
    <row r="22" spans="1:42" ht="30" customHeight="1" x14ac:dyDescent="0.15">
      <c r="A22" s="98" t="s">
        <v>14</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row>
    <row r="23" spans="1:42" ht="30" customHeight="1" x14ac:dyDescent="0.15">
      <c r="A23" s="99" t="s">
        <v>13</v>
      </c>
      <c r="B23" s="99"/>
      <c r="C23" s="99"/>
      <c r="D23" s="99"/>
      <c r="E23" s="99"/>
      <c r="F23" s="99"/>
      <c r="G23" s="99"/>
      <c r="H23" s="99"/>
      <c r="I23" s="99"/>
      <c r="J23" s="99"/>
      <c r="K23" s="99"/>
      <c r="L23" s="55"/>
      <c r="M23" s="43"/>
      <c r="N23" s="43"/>
      <c r="O23" s="43"/>
      <c r="P23" s="43"/>
      <c r="Q23" s="43"/>
      <c r="R23" s="43"/>
      <c r="S23" s="43"/>
      <c r="T23" s="43"/>
      <c r="U23" s="43"/>
      <c r="V23" s="43"/>
      <c r="W23" s="43"/>
      <c r="X23" s="21" t="s">
        <v>18</v>
      </c>
      <c r="Y23" s="100" t="s">
        <v>118</v>
      </c>
      <c r="Z23" s="100"/>
      <c r="AA23" s="100"/>
      <c r="AB23" s="100"/>
      <c r="AC23" s="100"/>
      <c r="AD23" s="100"/>
      <c r="AE23" s="100"/>
      <c r="AF23" s="100"/>
      <c r="AG23" s="100"/>
      <c r="AH23" s="100"/>
      <c r="AI23" s="100"/>
      <c r="AJ23" s="100"/>
      <c r="AK23" s="100"/>
      <c r="AL23" s="100"/>
      <c r="AM23" s="100"/>
      <c r="AN23" s="100"/>
      <c r="AO23" s="100"/>
      <c r="AP23" s="101"/>
    </row>
    <row r="24" spans="1:42" ht="30" customHeight="1" x14ac:dyDescent="0.15">
      <c r="A24" s="74" t="s">
        <v>84</v>
      </c>
      <c r="B24" s="75"/>
      <c r="C24" s="75"/>
      <c r="D24" s="75"/>
      <c r="E24" s="75"/>
      <c r="F24" s="75"/>
      <c r="G24" s="75"/>
      <c r="H24" s="75"/>
      <c r="I24" s="75"/>
      <c r="J24" s="75"/>
      <c r="K24" s="75"/>
      <c r="L24" s="75"/>
      <c r="M24" s="75"/>
      <c r="N24" s="75"/>
      <c r="O24" s="75"/>
      <c r="P24" s="75"/>
      <c r="Q24" s="75"/>
      <c r="R24" s="75"/>
      <c r="S24" s="75"/>
      <c r="T24" s="75"/>
      <c r="U24" s="75"/>
      <c r="V24" s="75"/>
      <c r="W24" s="76"/>
      <c r="X24" s="2" t="s">
        <v>18</v>
      </c>
      <c r="Y24" s="43" t="s">
        <v>26</v>
      </c>
      <c r="Z24" s="43"/>
      <c r="AA24" s="43"/>
      <c r="AB24" s="43"/>
      <c r="AC24" s="43"/>
      <c r="AD24" s="43"/>
      <c r="AE24" s="43"/>
      <c r="AF24" s="43"/>
      <c r="AG24" s="43"/>
      <c r="AH24" s="43"/>
      <c r="AI24" s="43"/>
      <c r="AJ24" s="43"/>
      <c r="AK24" s="43"/>
      <c r="AL24" s="43"/>
      <c r="AM24" s="43"/>
      <c r="AN24" s="43"/>
      <c r="AO24" s="43"/>
      <c r="AP24" s="44"/>
    </row>
    <row r="25" spans="1:42" ht="30" customHeight="1" x14ac:dyDescent="0.15">
      <c r="A25" s="74" t="s">
        <v>92</v>
      </c>
      <c r="B25" s="75"/>
      <c r="C25" s="75"/>
      <c r="D25" s="75"/>
      <c r="E25" s="75"/>
      <c r="F25" s="75"/>
      <c r="G25" s="75"/>
      <c r="H25" s="75"/>
      <c r="I25" s="75"/>
      <c r="J25" s="75"/>
      <c r="K25" s="75"/>
      <c r="L25" s="75"/>
      <c r="M25" s="75"/>
      <c r="N25" s="75"/>
      <c r="O25" s="75"/>
      <c r="P25" s="75"/>
      <c r="Q25" s="75"/>
      <c r="R25" s="75"/>
      <c r="S25" s="75"/>
      <c r="T25" s="75"/>
      <c r="U25" s="75"/>
      <c r="V25" s="75"/>
      <c r="W25" s="76"/>
      <c r="X25" s="2" t="s">
        <v>18</v>
      </c>
      <c r="Y25" s="43" t="s">
        <v>27</v>
      </c>
      <c r="Z25" s="43"/>
      <c r="AA25" s="43"/>
      <c r="AB25" s="43"/>
      <c r="AC25" s="43"/>
      <c r="AD25" s="43"/>
      <c r="AE25" s="43"/>
      <c r="AF25" s="43"/>
      <c r="AG25" s="43"/>
      <c r="AH25" s="43"/>
      <c r="AI25" s="43"/>
      <c r="AJ25" s="43"/>
      <c r="AK25" s="43"/>
      <c r="AL25" s="43"/>
      <c r="AM25" s="43"/>
      <c r="AN25" s="43"/>
      <c r="AO25" s="43"/>
      <c r="AP25" s="44"/>
    </row>
    <row r="26" spans="1:42" ht="30" customHeight="1" x14ac:dyDescent="0.15">
      <c r="A26" s="74" t="s">
        <v>12</v>
      </c>
      <c r="B26" s="75"/>
      <c r="C26" s="75"/>
      <c r="D26" s="75"/>
      <c r="E26" s="75"/>
      <c r="F26" s="75"/>
      <c r="G26" s="75"/>
      <c r="H26" s="75"/>
      <c r="I26" s="75"/>
      <c r="J26" s="75"/>
      <c r="K26" s="75"/>
      <c r="L26" s="75"/>
      <c r="M26" s="75"/>
      <c r="N26" s="75"/>
      <c r="O26" s="75"/>
      <c r="P26" s="75"/>
      <c r="Q26" s="75"/>
      <c r="R26" s="75"/>
      <c r="S26" s="75"/>
      <c r="T26" s="75"/>
      <c r="U26" s="75"/>
      <c r="V26" s="75"/>
      <c r="W26" s="76"/>
      <c r="X26" s="2" t="s">
        <v>18</v>
      </c>
      <c r="Y26" s="43" t="s">
        <v>28</v>
      </c>
      <c r="Z26" s="43"/>
      <c r="AA26" s="43"/>
      <c r="AB26" s="43"/>
      <c r="AC26" s="43"/>
      <c r="AD26" s="43"/>
      <c r="AE26" s="43"/>
      <c r="AF26" s="43"/>
      <c r="AG26" s="43"/>
      <c r="AH26" s="43"/>
      <c r="AI26" s="43"/>
      <c r="AJ26" s="43"/>
      <c r="AK26" s="43"/>
      <c r="AL26" s="43"/>
      <c r="AM26" s="43"/>
      <c r="AN26" s="43"/>
      <c r="AO26" s="43"/>
      <c r="AP26" s="44"/>
    </row>
    <row r="27" spans="1:42" ht="30" customHeight="1" x14ac:dyDescent="0.15">
      <c r="A27" s="74" t="s">
        <v>125</v>
      </c>
      <c r="B27" s="75"/>
      <c r="C27" s="75"/>
      <c r="D27" s="75"/>
      <c r="E27" s="75"/>
      <c r="F27" s="75"/>
      <c r="G27" s="75"/>
      <c r="H27" s="75"/>
      <c r="I27" s="75"/>
      <c r="J27" s="75"/>
      <c r="K27" s="75"/>
      <c r="L27" s="75"/>
      <c r="M27" s="75"/>
      <c r="N27" s="75"/>
      <c r="O27" s="75"/>
      <c r="P27" s="75"/>
      <c r="Q27" s="75"/>
      <c r="R27" s="75"/>
      <c r="S27" s="75"/>
      <c r="T27" s="75"/>
      <c r="U27" s="75"/>
      <c r="V27" s="75"/>
      <c r="W27" s="76"/>
      <c r="X27" s="96" t="s">
        <v>29</v>
      </c>
      <c r="Y27" s="66"/>
      <c r="Z27" s="66"/>
      <c r="AA27" s="65">
        <v>3</v>
      </c>
      <c r="AB27" s="65"/>
      <c r="AC27" s="65"/>
      <c r="AD27" s="65"/>
      <c r="AE27" s="65"/>
      <c r="AF27" s="65"/>
      <c r="AG27" s="65"/>
      <c r="AH27" s="43" t="s">
        <v>126</v>
      </c>
      <c r="AI27" s="43"/>
      <c r="AJ27" s="43"/>
      <c r="AK27" s="43"/>
      <c r="AL27" s="43"/>
      <c r="AM27" s="43"/>
      <c r="AN27" s="43"/>
      <c r="AO27" s="43"/>
      <c r="AP27" s="44"/>
    </row>
    <row r="28" spans="1:42" ht="12.6" customHeight="1" thickBot="1" x14ac:dyDescent="0.2">
      <c r="A28" s="91"/>
      <c r="B28" s="91"/>
      <c r="C28" s="91"/>
      <c r="D28" s="91"/>
      <c r="E28" s="91"/>
      <c r="F28" s="91"/>
      <c r="G28" s="91"/>
      <c r="H28" s="91"/>
      <c r="I28" s="91"/>
      <c r="J28" s="91"/>
      <c r="K28" s="91"/>
      <c r="L28" s="91"/>
      <c r="M28" s="91"/>
      <c r="N28" s="91"/>
      <c r="O28" s="91"/>
      <c r="P28" s="91"/>
      <c r="Q28" s="91"/>
      <c r="R28" s="91"/>
      <c r="S28" s="91"/>
      <c r="T28" s="91"/>
      <c r="U28" s="91"/>
      <c r="V28" s="91"/>
      <c r="W28" s="91"/>
      <c r="X28" s="92"/>
      <c r="Y28" s="92"/>
      <c r="Z28" s="92"/>
      <c r="AA28" s="92"/>
      <c r="AB28" s="92"/>
      <c r="AC28" s="92"/>
      <c r="AD28" s="92"/>
      <c r="AE28" s="92"/>
      <c r="AF28" s="92"/>
      <c r="AG28" s="92"/>
      <c r="AH28" s="92"/>
      <c r="AI28" s="92"/>
      <c r="AJ28" s="92"/>
      <c r="AK28" s="92"/>
      <c r="AL28" s="92"/>
      <c r="AM28" s="92"/>
      <c r="AN28" s="92"/>
      <c r="AO28" s="92"/>
      <c r="AP28" s="92"/>
    </row>
    <row r="29" spans="1:42" ht="30" customHeight="1" thickBot="1" x14ac:dyDescent="0.2">
      <c r="A29" s="36" t="s">
        <v>85</v>
      </c>
      <c r="B29" s="37"/>
      <c r="C29" s="37"/>
      <c r="D29" s="37"/>
      <c r="E29" s="37"/>
      <c r="F29" s="37"/>
      <c r="G29" s="37"/>
      <c r="H29" s="37"/>
      <c r="I29" s="37"/>
      <c r="J29" s="37"/>
      <c r="K29" s="37"/>
      <c r="L29" s="18" t="s">
        <v>18</v>
      </c>
      <c r="M29" s="13" t="s">
        <v>23</v>
      </c>
      <c r="N29" s="13"/>
      <c r="O29" s="13"/>
      <c r="P29" s="13"/>
      <c r="Q29" s="13"/>
      <c r="R29" s="13"/>
      <c r="S29" s="13"/>
      <c r="T29" s="13"/>
      <c r="U29" s="13"/>
      <c r="V29" s="13"/>
      <c r="W29" s="14"/>
      <c r="X29" s="93"/>
      <c r="Y29" s="94"/>
      <c r="Z29" s="94"/>
      <c r="AA29" s="94"/>
      <c r="AB29" s="94"/>
      <c r="AC29" s="94"/>
      <c r="AD29" s="94"/>
      <c r="AE29" s="94"/>
      <c r="AF29" s="94"/>
      <c r="AG29" s="94"/>
      <c r="AH29" s="94"/>
      <c r="AI29" s="94"/>
      <c r="AJ29" s="94"/>
      <c r="AK29" s="94"/>
      <c r="AL29" s="94"/>
      <c r="AM29" s="94"/>
      <c r="AN29" s="94"/>
      <c r="AO29" s="94"/>
      <c r="AP29" s="94"/>
    </row>
    <row r="30" spans="1:42" x14ac:dyDescent="0.1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row>
    <row r="31" spans="1:42" ht="30" customHeight="1" x14ac:dyDescent="0.15">
      <c r="A31" s="41" t="s">
        <v>119</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1"/>
      <c r="AL31" s="1"/>
      <c r="AM31" s="1"/>
      <c r="AN31" s="1"/>
      <c r="AO31" s="1"/>
      <c r="AP31" s="1"/>
    </row>
    <row r="32" spans="1:42" ht="30" customHeight="1" x14ac:dyDescent="0.15">
      <c r="A32" s="80" t="s">
        <v>9</v>
      </c>
      <c r="B32" s="81"/>
      <c r="C32" s="81"/>
      <c r="D32" s="81"/>
      <c r="E32" s="81"/>
      <c r="F32" s="81"/>
      <c r="G32" s="81"/>
      <c r="H32" s="81"/>
      <c r="I32" s="81"/>
      <c r="J32" s="81"/>
      <c r="K32" s="81"/>
      <c r="L32" s="81"/>
      <c r="M32" s="81"/>
      <c r="N32" s="81"/>
      <c r="O32" s="81"/>
      <c r="P32" s="81"/>
      <c r="Q32" s="81"/>
      <c r="R32" s="81"/>
      <c r="S32" s="81"/>
      <c r="T32" s="81"/>
      <c r="U32" s="81"/>
      <c r="V32" s="81"/>
      <c r="W32" s="82"/>
      <c r="X32" s="17" t="s">
        <v>18</v>
      </c>
      <c r="Y32" s="87" t="s">
        <v>26</v>
      </c>
      <c r="Z32" s="87"/>
      <c r="AA32" s="87"/>
      <c r="AB32" s="87"/>
      <c r="AC32" s="87"/>
      <c r="AD32" s="87"/>
      <c r="AE32" s="87"/>
      <c r="AF32" s="87"/>
      <c r="AG32" s="87"/>
      <c r="AH32" s="87"/>
      <c r="AI32" s="87"/>
      <c r="AJ32" s="87"/>
      <c r="AK32" s="87"/>
      <c r="AL32" s="87"/>
      <c r="AM32" s="87"/>
      <c r="AN32" s="87"/>
      <c r="AO32" s="87"/>
      <c r="AP32" s="88"/>
    </row>
    <row r="33" spans="1:42" ht="30" customHeight="1" x14ac:dyDescent="0.15">
      <c r="A33" s="80" t="s">
        <v>6</v>
      </c>
      <c r="B33" s="81"/>
      <c r="C33" s="81"/>
      <c r="D33" s="81"/>
      <c r="E33" s="81"/>
      <c r="F33" s="81"/>
      <c r="G33" s="81"/>
      <c r="H33" s="81"/>
      <c r="I33" s="81"/>
      <c r="J33" s="81"/>
      <c r="K33" s="81"/>
      <c r="L33" s="81"/>
      <c r="M33" s="81"/>
      <c r="N33" s="81"/>
      <c r="O33" s="81"/>
      <c r="P33" s="81"/>
      <c r="Q33" s="81"/>
      <c r="R33" s="81"/>
      <c r="S33" s="81"/>
      <c r="T33" s="81"/>
      <c r="U33" s="81"/>
      <c r="V33" s="81"/>
      <c r="W33" s="82"/>
      <c r="X33" s="17" t="s">
        <v>18</v>
      </c>
      <c r="Y33" s="87" t="s">
        <v>26</v>
      </c>
      <c r="Z33" s="87"/>
      <c r="AA33" s="87"/>
      <c r="AB33" s="87"/>
      <c r="AC33" s="87"/>
      <c r="AD33" s="87"/>
      <c r="AE33" s="87"/>
      <c r="AF33" s="87"/>
      <c r="AG33" s="87"/>
      <c r="AH33" s="87"/>
      <c r="AI33" s="87"/>
      <c r="AJ33" s="87"/>
      <c r="AK33" s="87"/>
      <c r="AL33" s="87"/>
      <c r="AM33" s="87"/>
      <c r="AN33" s="87"/>
      <c r="AO33" s="87"/>
      <c r="AP33" s="88"/>
    </row>
    <row r="34" spans="1:42" ht="30" customHeight="1" x14ac:dyDescent="0.15">
      <c r="A34" s="80" t="s">
        <v>10</v>
      </c>
      <c r="B34" s="81"/>
      <c r="C34" s="81"/>
      <c r="D34" s="81"/>
      <c r="E34" s="81"/>
      <c r="F34" s="81"/>
      <c r="G34" s="81"/>
      <c r="H34" s="81"/>
      <c r="I34" s="81"/>
      <c r="J34" s="81"/>
      <c r="K34" s="81"/>
      <c r="L34" s="81"/>
      <c r="M34" s="81"/>
      <c r="N34" s="81"/>
      <c r="O34" s="81"/>
      <c r="P34" s="81"/>
      <c r="Q34" s="81"/>
      <c r="R34" s="81"/>
      <c r="S34" s="81"/>
      <c r="T34" s="81"/>
      <c r="U34" s="81"/>
      <c r="V34" s="81"/>
      <c r="W34" s="82"/>
      <c r="X34" s="17" t="s">
        <v>18</v>
      </c>
      <c r="Y34" s="87" t="s">
        <v>30</v>
      </c>
      <c r="Z34" s="87"/>
      <c r="AA34" s="87"/>
      <c r="AB34" s="87"/>
      <c r="AC34" s="87"/>
      <c r="AD34" s="87"/>
      <c r="AE34" s="87"/>
      <c r="AF34" s="87"/>
      <c r="AG34" s="87"/>
      <c r="AH34" s="87"/>
      <c r="AI34" s="87"/>
      <c r="AJ34" s="87"/>
      <c r="AK34" s="87"/>
      <c r="AL34" s="87"/>
      <c r="AM34" s="87"/>
      <c r="AN34" s="87"/>
      <c r="AO34" s="87"/>
      <c r="AP34" s="88"/>
    </row>
    <row r="35" spans="1:42" ht="12.6" customHeight="1" x14ac:dyDescent="0.15">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row>
    <row r="36" spans="1:42" ht="30" customHeight="1" x14ac:dyDescent="0.15">
      <c r="A36" s="90" t="str">
        <f>IF(OR(COUNTIF(X32:X34,"☑")=3,COUNTIF(X32:X34,"☑")=0),"","↑☑に漏れ、誤まりがあります！！")</f>
        <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row>
    <row r="37" spans="1:42" ht="30" customHeight="1" x14ac:dyDescent="0.15">
      <c r="A37" s="41" t="s">
        <v>86</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row>
    <row r="38" spans="1:42" ht="30" customHeight="1" x14ac:dyDescent="0.15">
      <c r="A38" s="80" t="s">
        <v>113</v>
      </c>
      <c r="B38" s="81"/>
      <c r="C38" s="81"/>
      <c r="D38" s="81"/>
      <c r="E38" s="81"/>
      <c r="F38" s="81"/>
      <c r="G38" s="81"/>
      <c r="H38" s="81"/>
      <c r="I38" s="81"/>
      <c r="J38" s="81"/>
      <c r="K38" s="81"/>
      <c r="L38" s="81"/>
      <c r="M38" s="81"/>
      <c r="N38" s="81"/>
      <c r="O38" s="81"/>
      <c r="P38" s="81"/>
      <c r="Q38" s="81"/>
      <c r="R38" s="81"/>
      <c r="S38" s="81"/>
      <c r="T38" s="81"/>
      <c r="U38" s="81"/>
      <c r="V38" s="81"/>
      <c r="W38" s="82"/>
      <c r="X38" s="17" t="s">
        <v>18</v>
      </c>
      <c r="Y38" s="19" t="s">
        <v>103</v>
      </c>
      <c r="Z38" s="19"/>
      <c r="AA38" s="19"/>
      <c r="AB38" s="19"/>
      <c r="AC38" s="19"/>
      <c r="AD38" s="19"/>
      <c r="AE38" s="19"/>
      <c r="AF38" s="83" t="s">
        <v>114</v>
      </c>
      <c r="AG38" s="83"/>
      <c r="AH38" s="83"/>
      <c r="AI38" s="83"/>
      <c r="AJ38" s="83"/>
      <c r="AK38" s="83"/>
      <c r="AL38" s="19"/>
      <c r="AM38" s="23" t="s">
        <v>110</v>
      </c>
      <c r="AN38" s="19"/>
      <c r="AO38" s="19"/>
      <c r="AP38" s="15"/>
    </row>
    <row r="39" spans="1:42" ht="42.75" customHeight="1" x14ac:dyDescent="0.15">
      <c r="A39" s="68" t="s">
        <v>99</v>
      </c>
      <c r="B39" s="69"/>
      <c r="C39" s="69"/>
      <c r="D39" s="69"/>
      <c r="E39" s="69"/>
      <c r="F39" s="69"/>
      <c r="G39" s="69"/>
      <c r="H39" s="69"/>
      <c r="I39" s="69"/>
      <c r="J39" s="69"/>
      <c r="K39" s="70"/>
      <c r="L39" s="71" t="s">
        <v>116</v>
      </c>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3"/>
    </row>
    <row r="40" spans="1:42" ht="37.5" customHeight="1" x14ac:dyDescent="0.15">
      <c r="A40" s="84" t="s">
        <v>100</v>
      </c>
      <c r="B40" s="85"/>
      <c r="C40" s="85"/>
      <c r="D40" s="85"/>
      <c r="E40" s="85"/>
      <c r="F40" s="85"/>
      <c r="G40" s="85"/>
      <c r="H40" s="85"/>
      <c r="I40" s="85"/>
      <c r="J40" s="85"/>
      <c r="K40" s="86"/>
      <c r="L40" s="71" t="s">
        <v>104</v>
      </c>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3"/>
    </row>
    <row r="41" spans="1:42" ht="45" customHeight="1" x14ac:dyDescent="0.15">
      <c r="A41" s="68" t="s">
        <v>102</v>
      </c>
      <c r="B41" s="69"/>
      <c r="C41" s="69"/>
      <c r="D41" s="69"/>
      <c r="E41" s="69"/>
      <c r="F41" s="69"/>
      <c r="G41" s="69"/>
      <c r="H41" s="69"/>
      <c r="I41" s="69"/>
      <c r="J41" s="69"/>
      <c r="K41" s="70"/>
      <c r="L41" s="71" t="s">
        <v>105</v>
      </c>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3"/>
    </row>
    <row r="42" spans="1:42" ht="30" customHeight="1" x14ac:dyDescent="0.15">
      <c r="A42" s="74" t="s">
        <v>5</v>
      </c>
      <c r="B42" s="75"/>
      <c r="C42" s="75"/>
      <c r="D42" s="75"/>
      <c r="E42" s="75"/>
      <c r="F42" s="75"/>
      <c r="G42" s="75"/>
      <c r="H42" s="75"/>
      <c r="I42" s="75"/>
      <c r="J42" s="75"/>
      <c r="K42" s="76"/>
      <c r="L42" s="77" t="s">
        <v>101</v>
      </c>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9"/>
    </row>
    <row r="43" spans="1:42" ht="30" customHeight="1" x14ac:dyDescent="0.15">
      <c r="A43" s="24" t="s">
        <v>60</v>
      </c>
      <c r="B43" s="75"/>
      <c r="C43" s="75"/>
      <c r="D43" s="75"/>
      <c r="E43" s="75"/>
      <c r="F43" s="75"/>
      <c r="G43" s="75"/>
      <c r="H43" s="75"/>
      <c r="I43" s="75"/>
      <c r="J43" s="75"/>
      <c r="K43" s="76"/>
      <c r="L43" s="3" t="s">
        <v>18</v>
      </c>
      <c r="M43" s="43" t="s">
        <v>31</v>
      </c>
      <c r="N43" s="43"/>
      <c r="O43" s="43"/>
      <c r="P43" s="43"/>
      <c r="Q43" s="43"/>
      <c r="R43" s="43"/>
      <c r="S43" s="43"/>
      <c r="T43" s="43"/>
      <c r="U43" s="43"/>
      <c r="V43" s="43"/>
      <c r="W43" s="44"/>
      <c r="X43" s="2" t="s">
        <v>18</v>
      </c>
      <c r="Y43" s="27" t="s">
        <v>32</v>
      </c>
      <c r="Z43" s="27"/>
      <c r="AA43" s="27"/>
      <c r="AB43" s="27"/>
      <c r="AC43" s="27"/>
      <c r="AD43" s="27"/>
      <c r="AE43" s="27"/>
      <c r="AF43" s="27"/>
      <c r="AG43" s="27"/>
      <c r="AH43" s="27"/>
      <c r="AI43" s="27"/>
      <c r="AJ43" s="27"/>
      <c r="AK43" s="27"/>
      <c r="AL43" s="27"/>
      <c r="AM43" s="27"/>
      <c r="AN43" s="27"/>
      <c r="AO43" s="27"/>
      <c r="AP43" s="28"/>
    </row>
    <row r="44" spans="1:42" ht="6" customHeight="1" x14ac:dyDescent="0.1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22"/>
    </row>
    <row r="45" spans="1:42" ht="30" customHeight="1" x14ac:dyDescent="0.15">
      <c r="A45" s="24" t="s">
        <v>33</v>
      </c>
      <c r="B45" s="25"/>
      <c r="C45" s="25"/>
      <c r="D45" s="25"/>
      <c r="E45" s="25"/>
      <c r="F45" s="25"/>
      <c r="G45" s="29" t="str">
        <f>IF(COUNTIF(S46:S47,"☑")&lt;2,"","２つ☑が入っています！！↓→")</f>
        <v/>
      </c>
      <c r="H45" s="29"/>
      <c r="I45" s="29"/>
      <c r="J45" s="29"/>
      <c r="K45" s="30"/>
      <c r="L45" s="55" t="s">
        <v>7</v>
      </c>
      <c r="M45" s="43"/>
      <c r="N45" s="43"/>
      <c r="O45" s="43"/>
      <c r="P45" s="43"/>
      <c r="Q45" s="43"/>
      <c r="R45" s="43"/>
      <c r="S45" s="43"/>
      <c r="T45" s="43"/>
      <c r="U45" s="43"/>
      <c r="V45" s="44"/>
      <c r="W45" s="55" t="s">
        <v>29</v>
      </c>
      <c r="X45" s="43"/>
      <c r="Y45" s="43"/>
      <c r="Z45" s="56">
        <v>8</v>
      </c>
      <c r="AA45" s="56"/>
      <c r="AB45" s="56"/>
      <c r="AC45" s="56"/>
      <c r="AD45" s="56"/>
      <c r="AE45" s="56"/>
      <c r="AF45" s="56"/>
      <c r="AG45" s="56"/>
      <c r="AH45" s="43" t="s">
        <v>45</v>
      </c>
      <c r="AI45" s="43"/>
      <c r="AJ45" s="43"/>
      <c r="AK45" s="43"/>
      <c r="AL45" s="43"/>
      <c r="AM45" s="43"/>
      <c r="AN45" s="43"/>
      <c r="AO45" s="43"/>
      <c r="AP45" s="44"/>
    </row>
    <row r="46" spans="1:42" ht="30" customHeight="1" x14ac:dyDescent="0.15">
      <c r="A46" s="31" t="s">
        <v>89</v>
      </c>
      <c r="B46" s="32"/>
      <c r="C46" s="32"/>
      <c r="D46" s="32"/>
      <c r="E46" s="32"/>
      <c r="F46" s="32"/>
      <c r="G46" s="32"/>
      <c r="H46" s="50" t="s">
        <v>121</v>
      </c>
      <c r="I46" s="51"/>
      <c r="J46" s="51"/>
      <c r="K46" s="52"/>
      <c r="L46" s="59" t="s">
        <v>11</v>
      </c>
      <c r="M46" s="60"/>
      <c r="N46" s="60"/>
      <c r="O46" s="60"/>
      <c r="P46" s="60"/>
      <c r="Q46" s="60"/>
      <c r="R46" s="61"/>
      <c r="S46" s="2" t="s">
        <v>18</v>
      </c>
      <c r="T46" s="43" t="s">
        <v>29</v>
      </c>
      <c r="U46" s="43"/>
      <c r="V46" s="43"/>
      <c r="W46" s="66"/>
      <c r="X46" s="66"/>
      <c r="Y46" s="66"/>
      <c r="Z46" s="66"/>
      <c r="AA46" s="66"/>
      <c r="AB46" s="66"/>
      <c r="AC46" s="66"/>
      <c r="AD46" s="66"/>
      <c r="AE46" s="66"/>
      <c r="AF46" s="46" t="s">
        <v>34</v>
      </c>
      <c r="AG46" s="46"/>
      <c r="AH46" s="46"/>
      <c r="AI46" s="46"/>
      <c r="AJ46" s="46"/>
      <c r="AK46" s="43"/>
      <c r="AL46" s="43"/>
      <c r="AM46" s="43"/>
      <c r="AN46" s="43"/>
      <c r="AO46" s="43"/>
      <c r="AP46" s="44"/>
    </row>
    <row r="47" spans="1:42" ht="30" customHeight="1" x14ac:dyDescent="0.15">
      <c r="A47" s="33"/>
      <c r="B47" s="34"/>
      <c r="C47" s="34"/>
      <c r="D47" s="34"/>
      <c r="E47" s="34"/>
      <c r="F47" s="34"/>
      <c r="G47" s="34"/>
      <c r="H47" s="53"/>
      <c r="I47" s="53"/>
      <c r="J47" s="53"/>
      <c r="K47" s="54"/>
      <c r="L47" s="62"/>
      <c r="M47" s="63"/>
      <c r="N47" s="63"/>
      <c r="O47" s="63"/>
      <c r="P47" s="63"/>
      <c r="Q47" s="63"/>
      <c r="R47" s="64"/>
      <c r="S47" s="2" t="s">
        <v>18</v>
      </c>
      <c r="T47" s="43" t="s">
        <v>64</v>
      </c>
      <c r="U47" s="43"/>
      <c r="V47" s="43"/>
      <c r="W47" s="43"/>
      <c r="X47" s="43"/>
      <c r="Y47" s="43"/>
      <c r="Z47" s="43"/>
      <c r="AA47" s="43" t="s">
        <v>62</v>
      </c>
      <c r="AB47" s="43"/>
      <c r="AC47" s="43"/>
      <c r="AD47" s="43"/>
      <c r="AE47" s="43"/>
      <c r="AF47" s="43"/>
      <c r="AG47" s="58">
        <v>59.3</v>
      </c>
      <c r="AH47" s="58"/>
      <c r="AI47" s="58"/>
      <c r="AJ47" s="58"/>
      <c r="AK47" s="58"/>
      <c r="AL47" s="48" t="s">
        <v>35</v>
      </c>
      <c r="AM47" s="48"/>
      <c r="AN47" s="48"/>
      <c r="AO47" s="48"/>
      <c r="AP47" s="49"/>
    </row>
    <row r="48" spans="1:42" ht="6" customHeight="1" x14ac:dyDescent="0.1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row>
    <row r="49" spans="1:42" ht="30" customHeight="1" x14ac:dyDescent="0.15">
      <c r="A49" s="24" t="s">
        <v>36</v>
      </c>
      <c r="B49" s="25"/>
      <c r="C49" s="25"/>
      <c r="D49" s="25"/>
      <c r="E49" s="25"/>
      <c r="F49" s="25"/>
      <c r="G49" s="29" t="str">
        <f>IF(COUNTIF(S50:S51,"☑")&lt;2,"","２つ☑が入っています！！↓→")</f>
        <v/>
      </c>
      <c r="H49" s="29"/>
      <c r="I49" s="29"/>
      <c r="J49" s="29"/>
      <c r="K49" s="30"/>
      <c r="L49" s="55" t="s">
        <v>7</v>
      </c>
      <c r="M49" s="43"/>
      <c r="N49" s="43"/>
      <c r="O49" s="43"/>
      <c r="P49" s="43"/>
      <c r="Q49" s="43"/>
      <c r="R49" s="43"/>
      <c r="S49" s="43"/>
      <c r="T49" s="43"/>
      <c r="U49" s="43"/>
      <c r="V49" s="44"/>
      <c r="W49" s="55" t="s">
        <v>29</v>
      </c>
      <c r="X49" s="43"/>
      <c r="Y49" s="43"/>
      <c r="Z49" s="57">
        <v>10</v>
      </c>
      <c r="AA49" s="57"/>
      <c r="AB49" s="57"/>
      <c r="AC49" s="57"/>
      <c r="AD49" s="57"/>
      <c r="AE49" s="57"/>
      <c r="AF49" s="57"/>
      <c r="AG49" s="57"/>
      <c r="AH49" s="43" t="s">
        <v>45</v>
      </c>
      <c r="AI49" s="43"/>
      <c r="AJ49" s="43"/>
      <c r="AK49" s="43"/>
      <c r="AL49" s="43"/>
      <c r="AM49" s="43"/>
      <c r="AN49" s="43"/>
      <c r="AO49" s="43"/>
      <c r="AP49" s="44"/>
    </row>
    <row r="50" spans="1:42" ht="30" customHeight="1" x14ac:dyDescent="0.15">
      <c r="A50" s="31" t="s">
        <v>89</v>
      </c>
      <c r="B50" s="32"/>
      <c r="C50" s="32"/>
      <c r="D50" s="32"/>
      <c r="E50" s="32"/>
      <c r="F50" s="32"/>
      <c r="G50" s="32"/>
      <c r="H50" s="50" t="s">
        <v>122</v>
      </c>
      <c r="I50" s="51"/>
      <c r="J50" s="51"/>
      <c r="K50" s="52"/>
      <c r="L50" s="59" t="s">
        <v>11</v>
      </c>
      <c r="M50" s="60"/>
      <c r="N50" s="60"/>
      <c r="O50" s="60"/>
      <c r="P50" s="60"/>
      <c r="Q50" s="60"/>
      <c r="R50" s="61"/>
      <c r="S50" s="2" t="s">
        <v>18</v>
      </c>
      <c r="T50" s="43" t="s">
        <v>29</v>
      </c>
      <c r="U50" s="43"/>
      <c r="V50" s="43"/>
      <c r="W50" s="66"/>
      <c r="X50" s="66"/>
      <c r="Y50" s="66"/>
      <c r="Z50" s="66"/>
      <c r="AA50" s="66"/>
      <c r="AB50" s="66"/>
      <c r="AC50" s="66"/>
      <c r="AD50" s="66"/>
      <c r="AE50" s="66"/>
      <c r="AF50" s="46" t="s">
        <v>34</v>
      </c>
      <c r="AG50" s="46"/>
      <c r="AH50" s="46"/>
      <c r="AI50" s="46"/>
      <c r="AJ50" s="46"/>
      <c r="AK50" s="43"/>
      <c r="AL50" s="43"/>
      <c r="AM50" s="43"/>
      <c r="AN50" s="43"/>
      <c r="AO50" s="43"/>
      <c r="AP50" s="44"/>
    </row>
    <row r="51" spans="1:42" ht="30" customHeight="1" x14ac:dyDescent="0.15">
      <c r="A51" s="33"/>
      <c r="B51" s="34"/>
      <c r="C51" s="34"/>
      <c r="D51" s="34"/>
      <c r="E51" s="34"/>
      <c r="F51" s="34"/>
      <c r="G51" s="34"/>
      <c r="H51" s="53"/>
      <c r="I51" s="53"/>
      <c r="J51" s="53"/>
      <c r="K51" s="54"/>
      <c r="L51" s="62"/>
      <c r="M51" s="63"/>
      <c r="N51" s="63"/>
      <c r="O51" s="63"/>
      <c r="P51" s="63"/>
      <c r="Q51" s="63"/>
      <c r="R51" s="64"/>
      <c r="S51" s="2" t="s">
        <v>18</v>
      </c>
      <c r="T51" s="43" t="s">
        <v>47</v>
      </c>
      <c r="U51" s="43"/>
      <c r="V51" s="43"/>
      <c r="W51" s="43"/>
      <c r="X51" s="43"/>
      <c r="Y51" s="43"/>
      <c r="Z51" s="43"/>
      <c r="AA51" s="43" t="s">
        <v>46</v>
      </c>
      <c r="AB51" s="43"/>
      <c r="AC51" s="43"/>
      <c r="AD51" s="43"/>
      <c r="AE51" s="43"/>
      <c r="AF51" s="43"/>
      <c r="AG51" s="58">
        <v>0.55000000000000004</v>
      </c>
      <c r="AH51" s="58"/>
      <c r="AI51" s="58"/>
      <c r="AJ51" s="58"/>
      <c r="AK51" s="58"/>
      <c r="AL51" s="48" t="s">
        <v>35</v>
      </c>
      <c r="AM51" s="48"/>
      <c r="AN51" s="48"/>
      <c r="AO51" s="48"/>
      <c r="AP51" s="49"/>
    </row>
    <row r="52" spans="1:42" ht="6" customHeight="1" x14ac:dyDescent="0.1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row>
    <row r="53" spans="1:42" ht="30" customHeight="1" x14ac:dyDescent="0.15">
      <c r="A53" s="24" t="s">
        <v>37</v>
      </c>
      <c r="B53" s="25"/>
      <c r="C53" s="25"/>
      <c r="D53" s="25"/>
      <c r="E53" s="25"/>
      <c r="F53" s="25"/>
      <c r="G53" s="29" t="str">
        <f>IF(COUNTIF(S54:S55,"☑")&lt;2,"","２つ☑が入っています！！↓→")</f>
        <v/>
      </c>
      <c r="H53" s="29"/>
      <c r="I53" s="29"/>
      <c r="J53" s="29"/>
      <c r="K53" s="30"/>
      <c r="L53" s="55" t="s">
        <v>7</v>
      </c>
      <c r="M53" s="43"/>
      <c r="N53" s="43"/>
      <c r="O53" s="43"/>
      <c r="P53" s="43"/>
      <c r="Q53" s="43"/>
      <c r="R53" s="43"/>
      <c r="S53" s="43"/>
      <c r="T53" s="43"/>
      <c r="U53" s="43"/>
      <c r="V53" s="44"/>
      <c r="W53" s="55" t="s">
        <v>29</v>
      </c>
      <c r="X53" s="43"/>
      <c r="Y53" s="43"/>
      <c r="Z53" s="56">
        <v>15</v>
      </c>
      <c r="AA53" s="56"/>
      <c r="AB53" s="56"/>
      <c r="AC53" s="56"/>
      <c r="AD53" s="56"/>
      <c r="AE53" s="56"/>
      <c r="AF53" s="56"/>
      <c r="AG53" s="56"/>
      <c r="AH53" s="43" t="s">
        <v>45</v>
      </c>
      <c r="AI53" s="43"/>
      <c r="AJ53" s="43"/>
      <c r="AK53" s="43"/>
      <c r="AL53" s="43"/>
      <c r="AM53" s="43"/>
      <c r="AN53" s="43"/>
      <c r="AO53" s="43"/>
      <c r="AP53" s="44"/>
    </row>
    <row r="54" spans="1:42" ht="30" customHeight="1" x14ac:dyDescent="0.15">
      <c r="A54" s="31" t="s">
        <v>89</v>
      </c>
      <c r="B54" s="32"/>
      <c r="C54" s="32"/>
      <c r="D54" s="32"/>
      <c r="E54" s="32"/>
      <c r="F54" s="32"/>
      <c r="G54" s="32"/>
      <c r="H54" s="50" t="s">
        <v>127</v>
      </c>
      <c r="I54" s="51"/>
      <c r="J54" s="51"/>
      <c r="K54" s="52"/>
      <c r="L54" s="59" t="s">
        <v>11</v>
      </c>
      <c r="M54" s="60"/>
      <c r="N54" s="60"/>
      <c r="O54" s="60"/>
      <c r="P54" s="60"/>
      <c r="Q54" s="60"/>
      <c r="R54" s="61"/>
      <c r="S54" s="2" t="s">
        <v>18</v>
      </c>
      <c r="T54" s="43" t="s">
        <v>29</v>
      </c>
      <c r="U54" s="43"/>
      <c r="V54" s="43"/>
      <c r="W54" s="65">
        <v>56</v>
      </c>
      <c r="X54" s="65"/>
      <c r="Y54" s="65"/>
      <c r="Z54" s="65"/>
      <c r="AA54" s="65"/>
      <c r="AB54" s="65"/>
      <c r="AC54" s="65"/>
      <c r="AD54" s="65"/>
      <c r="AE54" s="65"/>
      <c r="AF54" s="46" t="s">
        <v>34</v>
      </c>
      <c r="AG54" s="46"/>
      <c r="AH54" s="46"/>
      <c r="AI54" s="46"/>
      <c r="AJ54" s="46"/>
      <c r="AK54" s="43"/>
      <c r="AL54" s="43"/>
      <c r="AM54" s="43"/>
      <c r="AN54" s="43"/>
      <c r="AO54" s="43"/>
      <c r="AP54" s="44"/>
    </row>
    <row r="55" spans="1:42" ht="30" customHeight="1" x14ac:dyDescent="0.15">
      <c r="A55" s="33"/>
      <c r="B55" s="34"/>
      <c r="C55" s="34"/>
      <c r="D55" s="34"/>
      <c r="E55" s="34"/>
      <c r="F55" s="34"/>
      <c r="G55" s="34"/>
      <c r="H55" s="53"/>
      <c r="I55" s="53"/>
      <c r="J55" s="53"/>
      <c r="K55" s="54"/>
      <c r="L55" s="62"/>
      <c r="M55" s="63"/>
      <c r="N55" s="63"/>
      <c r="O55" s="63"/>
      <c r="P55" s="63"/>
      <c r="Q55" s="63"/>
      <c r="R55" s="64"/>
      <c r="S55" s="2" t="s">
        <v>18</v>
      </c>
      <c r="T55" s="43" t="s">
        <v>47</v>
      </c>
      <c r="U55" s="43"/>
      <c r="V55" s="43"/>
      <c r="W55" s="43"/>
      <c r="X55" s="43"/>
      <c r="Y55" s="43"/>
      <c r="Z55" s="43"/>
      <c r="AA55" s="43" t="s">
        <v>46</v>
      </c>
      <c r="AB55" s="43"/>
      <c r="AC55" s="43"/>
      <c r="AD55" s="43"/>
      <c r="AE55" s="43"/>
      <c r="AF55" s="43"/>
      <c r="AG55" s="47"/>
      <c r="AH55" s="47"/>
      <c r="AI55" s="47"/>
      <c r="AJ55" s="47"/>
      <c r="AK55" s="47"/>
      <c r="AL55" s="48" t="s">
        <v>35</v>
      </c>
      <c r="AM55" s="48"/>
      <c r="AN55" s="48"/>
      <c r="AO55" s="48"/>
      <c r="AP55" s="49"/>
    </row>
    <row r="56" spans="1:42" ht="6" customHeight="1" x14ac:dyDescent="0.1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row>
    <row r="57" spans="1:42" ht="6" customHeight="1" x14ac:dyDescent="0.1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row>
    <row r="58" spans="1:42" ht="94.5" customHeight="1" x14ac:dyDescent="0.15">
      <c r="A58" s="35" t="s">
        <v>123</v>
      </c>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row>
    <row r="59" spans="1:42" ht="132.75" customHeight="1" x14ac:dyDescent="0.15">
      <c r="A59" s="35" t="s">
        <v>124</v>
      </c>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row>
    <row r="60" spans="1:42" ht="12" customHeight="1" x14ac:dyDescent="0.1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row>
    <row r="61" spans="1:42" ht="30" customHeight="1" x14ac:dyDescent="0.15">
      <c r="A61" s="41" t="s">
        <v>15</v>
      </c>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row>
    <row r="62" spans="1:42" ht="30" customHeight="1" x14ac:dyDescent="0.15">
      <c r="A62" s="42" t="s">
        <v>38</v>
      </c>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2" t="s">
        <v>18</v>
      </c>
      <c r="AI62" s="43" t="s">
        <v>39</v>
      </c>
      <c r="AJ62" s="43"/>
      <c r="AK62" s="43"/>
      <c r="AL62" s="43"/>
      <c r="AM62" s="43"/>
      <c r="AN62" s="43"/>
      <c r="AO62" s="43"/>
      <c r="AP62" s="44"/>
    </row>
    <row r="63" spans="1:42" ht="30" customHeight="1" x14ac:dyDescent="0.15">
      <c r="A63" s="24" t="s">
        <v>40</v>
      </c>
      <c r="B63" s="25"/>
      <c r="C63" s="25"/>
      <c r="D63" s="25"/>
      <c r="E63" s="25"/>
      <c r="F63" s="25"/>
      <c r="G63" s="25"/>
      <c r="H63" s="25"/>
      <c r="I63" s="25"/>
      <c r="J63" s="25"/>
      <c r="K63" s="25"/>
      <c r="L63" s="25"/>
      <c r="M63" s="25"/>
      <c r="N63" s="25"/>
      <c r="O63" s="25"/>
      <c r="P63" s="25"/>
      <c r="Q63" s="25"/>
      <c r="R63" s="25"/>
      <c r="S63" s="25"/>
      <c r="T63" s="25"/>
      <c r="U63" s="25"/>
      <c r="V63" s="25"/>
      <c r="W63" s="25"/>
      <c r="X63" s="25"/>
      <c r="Y63" s="25"/>
      <c r="Z63" s="26"/>
      <c r="AA63" s="2" t="s">
        <v>18</v>
      </c>
      <c r="AB63" s="43" t="s">
        <v>42</v>
      </c>
      <c r="AC63" s="43"/>
      <c r="AD63" s="43"/>
      <c r="AE63" s="43"/>
      <c r="AF63" s="43"/>
      <c r="AG63" s="44"/>
      <c r="AH63" s="2" t="s">
        <v>18</v>
      </c>
      <c r="AI63" s="27" t="s">
        <v>41</v>
      </c>
      <c r="AJ63" s="27"/>
      <c r="AK63" s="27"/>
      <c r="AL63" s="27"/>
      <c r="AM63" s="27"/>
      <c r="AN63" s="27"/>
      <c r="AO63" s="27"/>
      <c r="AP63" s="28"/>
    </row>
    <row r="64" spans="1:42" ht="30" customHeight="1" thickBot="1" x14ac:dyDescent="0.2">
      <c r="A64" s="24" t="s">
        <v>43</v>
      </c>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6"/>
      <c r="AH64" s="2" t="s">
        <v>18</v>
      </c>
      <c r="AI64" s="27" t="s">
        <v>39</v>
      </c>
      <c r="AJ64" s="27"/>
      <c r="AK64" s="27"/>
      <c r="AL64" s="27"/>
      <c r="AM64" s="27"/>
      <c r="AN64" s="27"/>
      <c r="AO64" s="27"/>
      <c r="AP64" s="28"/>
    </row>
    <row r="65" spans="1:42" ht="30" customHeight="1" thickBot="1" x14ac:dyDescent="0.2">
      <c r="A65" s="36" t="s">
        <v>85</v>
      </c>
      <c r="B65" s="37"/>
      <c r="C65" s="37"/>
      <c r="D65" s="37"/>
      <c r="E65" s="37"/>
      <c r="F65" s="37"/>
      <c r="G65" s="37"/>
      <c r="H65" s="37"/>
      <c r="I65" s="37"/>
      <c r="J65" s="37"/>
      <c r="K65" s="38"/>
      <c r="L65" s="18" t="s">
        <v>18</v>
      </c>
      <c r="M65" s="39" t="s">
        <v>23</v>
      </c>
      <c r="N65" s="39"/>
      <c r="O65" s="39"/>
      <c r="P65" s="39"/>
      <c r="Q65" s="39"/>
      <c r="R65" s="39"/>
      <c r="S65" s="39"/>
      <c r="T65" s="39"/>
      <c r="U65" s="39"/>
      <c r="V65" s="39"/>
      <c r="W65" s="40"/>
      <c r="X65" s="18" t="s">
        <v>18</v>
      </c>
      <c r="Y65" s="39" t="s">
        <v>78</v>
      </c>
      <c r="Z65" s="39"/>
      <c r="AA65" s="39"/>
      <c r="AB65" s="39"/>
      <c r="AC65" s="39"/>
      <c r="AD65" s="39"/>
      <c r="AE65" s="39"/>
      <c r="AF65" s="39"/>
      <c r="AG65" s="39"/>
      <c r="AH65" s="39"/>
      <c r="AI65" s="39"/>
      <c r="AJ65" s="39"/>
      <c r="AK65" s="39"/>
      <c r="AL65" s="39"/>
      <c r="AM65" s="39"/>
      <c r="AN65" s="39"/>
      <c r="AO65" s="39"/>
      <c r="AP65" s="40"/>
    </row>
  </sheetData>
  <mergeCells count="154">
    <mergeCell ref="A1:Z1"/>
    <mergeCell ref="AA1:AD1"/>
    <mergeCell ref="AE1:AI1"/>
    <mergeCell ref="AK1:AL1"/>
    <mergeCell ref="AN1:AO1"/>
    <mergeCell ref="A2:K2"/>
    <mergeCell ref="L2:AP2"/>
    <mergeCell ref="A7:AP7"/>
    <mergeCell ref="A6:K6"/>
    <mergeCell ref="L6:AP6"/>
    <mergeCell ref="A8:K8"/>
    <mergeCell ref="L8:AP8"/>
    <mergeCell ref="A9:K9"/>
    <mergeCell ref="L9:AP9"/>
    <mergeCell ref="A3:K3"/>
    <mergeCell ref="L3:AP3"/>
    <mergeCell ref="A4:K4"/>
    <mergeCell ref="L4:AP4"/>
    <mergeCell ref="A5:K5"/>
    <mergeCell ref="L5:AP5"/>
    <mergeCell ref="A15:K15"/>
    <mergeCell ref="L15:P15"/>
    <mergeCell ref="R15:U15"/>
    <mergeCell ref="X15:AB15"/>
    <mergeCell ref="AD15:AG15"/>
    <mergeCell ref="AK15:AP15"/>
    <mergeCell ref="A10:AP10"/>
    <mergeCell ref="A11:AP11"/>
    <mergeCell ref="A12:AP12"/>
    <mergeCell ref="A13:AP13"/>
    <mergeCell ref="A14:K14"/>
    <mergeCell ref="L14:AP14"/>
    <mergeCell ref="A19:X19"/>
    <mergeCell ref="Z19:AP19"/>
    <mergeCell ref="A20:AP20"/>
    <mergeCell ref="A21:AP21"/>
    <mergeCell ref="A22:AP22"/>
    <mergeCell ref="A23:K23"/>
    <mergeCell ref="L23:W23"/>
    <mergeCell ref="Y23:AP23"/>
    <mergeCell ref="A16:K16"/>
    <mergeCell ref="L16:AP16"/>
    <mergeCell ref="A17:X17"/>
    <mergeCell ref="Z17:AP17"/>
    <mergeCell ref="A18:X18"/>
    <mergeCell ref="Z18:AP18"/>
    <mergeCell ref="A28:AP28"/>
    <mergeCell ref="A29:K29"/>
    <mergeCell ref="X29:AP29"/>
    <mergeCell ref="A30:AP30"/>
    <mergeCell ref="A31:AJ31"/>
    <mergeCell ref="A32:W32"/>
    <mergeCell ref="Y32:AP32"/>
    <mergeCell ref="A24:W24"/>
    <mergeCell ref="Y24:AP24"/>
    <mergeCell ref="A25:W25"/>
    <mergeCell ref="Y25:AP25"/>
    <mergeCell ref="A26:W26"/>
    <mergeCell ref="Y26:AP26"/>
    <mergeCell ref="A27:W27"/>
    <mergeCell ref="X27:Z27"/>
    <mergeCell ref="AA27:AG27"/>
    <mergeCell ref="AH27:AJ27"/>
    <mergeCell ref="AK27:AP27"/>
    <mergeCell ref="A37:AP37"/>
    <mergeCell ref="A38:W38"/>
    <mergeCell ref="AF38:AK38"/>
    <mergeCell ref="A39:K39"/>
    <mergeCell ref="L39:AP39"/>
    <mergeCell ref="A40:K40"/>
    <mergeCell ref="L40:AP40"/>
    <mergeCell ref="A33:W33"/>
    <mergeCell ref="Y33:AP33"/>
    <mergeCell ref="A34:W34"/>
    <mergeCell ref="Y34:AP34"/>
    <mergeCell ref="A35:AP35"/>
    <mergeCell ref="A36:AP36"/>
    <mergeCell ref="A44:AO44"/>
    <mergeCell ref="L45:V45"/>
    <mergeCell ref="W45:Y45"/>
    <mergeCell ref="Z45:AG45"/>
    <mergeCell ref="AH45:AP45"/>
    <mergeCell ref="A41:K41"/>
    <mergeCell ref="L41:AP41"/>
    <mergeCell ref="A42:K42"/>
    <mergeCell ref="L42:AP42"/>
    <mergeCell ref="A43:K43"/>
    <mergeCell ref="M43:W43"/>
    <mergeCell ref="Y43:AP43"/>
    <mergeCell ref="A45:F45"/>
    <mergeCell ref="G45:K45"/>
    <mergeCell ref="H50:K51"/>
    <mergeCell ref="L50:R51"/>
    <mergeCell ref="L54:R55"/>
    <mergeCell ref="T54:V54"/>
    <mergeCell ref="W54:AE54"/>
    <mergeCell ref="T50:V50"/>
    <mergeCell ref="W50:AE50"/>
    <mergeCell ref="AF46:AJ46"/>
    <mergeCell ref="AK46:AP46"/>
    <mergeCell ref="T47:Z47"/>
    <mergeCell ref="AA47:AF47"/>
    <mergeCell ref="AG47:AK47"/>
    <mergeCell ref="AL47:AP47"/>
    <mergeCell ref="H46:K47"/>
    <mergeCell ref="L46:R47"/>
    <mergeCell ref="T46:V46"/>
    <mergeCell ref="W46:AE46"/>
    <mergeCell ref="A46:G47"/>
    <mergeCell ref="A49:F49"/>
    <mergeCell ref="G49:K49"/>
    <mergeCell ref="AB63:AG63"/>
    <mergeCell ref="AI63:AP63"/>
    <mergeCell ref="A56:AP56"/>
    <mergeCell ref="A57:AP57"/>
    <mergeCell ref="A52:AP52"/>
    <mergeCell ref="L53:V53"/>
    <mergeCell ref="W53:Y53"/>
    <mergeCell ref="Z53:AG53"/>
    <mergeCell ref="AH53:AP53"/>
    <mergeCell ref="A50:G51"/>
    <mergeCell ref="A48:AP48"/>
    <mergeCell ref="L49:V49"/>
    <mergeCell ref="W49:Y49"/>
    <mergeCell ref="Z49:AG49"/>
    <mergeCell ref="AH49:AP49"/>
    <mergeCell ref="AF50:AJ50"/>
    <mergeCell ref="AK50:AP50"/>
    <mergeCell ref="T51:Z51"/>
    <mergeCell ref="AA51:AF51"/>
    <mergeCell ref="AG51:AK51"/>
    <mergeCell ref="AL51:AP51"/>
    <mergeCell ref="A64:AG64"/>
    <mergeCell ref="AI64:AP64"/>
    <mergeCell ref="G53:K53"/>
    <mergeCell ref="A54:G55"/>
    <mergeCell ref="A59:AP59"/>
    <mergeCell ref="A65:K65"/>
    <mergeCell ref="M65:W65"/>
    <mergeCell ref="Y65:AP65"/>
    <mergeCell ref="A61:AP61"/>
    <mergeCell ref="A62:AG62"/>
    <mergeCell ref="AI62:AP62"/>
    <mergeCell ref="A63:Z63"/>
    <mergeCell ref="A53:F53"/>
    <mergeCell ref="A58:AP58"/>
    <mergeCell ref="A60:AP60"/>
    <mergeCell ref="AF54:AJ54"/>
    <mergeCell ref="AK54:AP54"/>
    <mergeCell ref="T55:Z55"/>
    <mergeCell ref="AA55:AF55"/>
    <mergeCell ref="AG55:AK55"/>
    <mergeCell ref="AL55:AP55"/>
    <mergeCell ref="H54:K55"/>
  </mergeCells>
  <phoneticPr fontId="1"/>
  <dataValidations count="11">
    <dataValidation type="whole" allowBlank="1" showInputMessage="1" showErrorMessage="1" sqref="L15:P15 X15:AB15 AE1:AI1">
      <formula1>1990</formula1>
      <formula2>2500</formula2>
    </dataValidation>
    <dataValidation type="list" allowBlank="1" showInputMessage="1" showErrorMessage="1" sqref="R15:U15 AD15:AG15 AK1:AL1">
      <formula1>"1,2,3,4,5,6,7,8,9,10,11,12"</formula1>
    </dataValidation>
    <dataValidation type="list" showInputMessage="1" showErrorMessage="1" sqref="X32:X34 L29 L65 Y17:Y19 X43 X65 R38 X38 AA63 L38 AH62:AH64 L43 S46:S47 S50:S51 S54:S55 X23:X29">
      <formula1>"□,☑"</formula1>
    </dataValidation>
    <dataValidation type="decimal" allowBlank="1" showInputMessage="1" showErrorMessage="1" sqref="Z45:AG45 Z49:AG49 Z53:AG53">
      <formula1>0</formula1>
      <formula2>9999</formula2>
    </dataValidation>
    <dataValidation type="list" showInputMessage="1" showErrorMessage="1" sqref="AH45 AH49 AH53">
      <formula1>"m3（立方メートル）,kg,t（トン）"</formula1>
    </dataValidation>
    <dataValidation type="decimal" allowBlank="1" showInputMessage="1" showErrorMessage="1" sqref="W46:AE46 AG47:AK47 W50:AE50 AG51:AK51 W54:AE54 AG55:AK55">
      <formula1>0</formula1>
      <formula2>999</formula2>
    </dataValidation>
    <dataValidation type="list" allowBlank="1" showInputMessage="1" showErrorMessage="1" sqref="AK46:AP46 AK50:AP50 AK54:AP54">
      <formula1>"未満,以下"</formula1>
    </dataValidation>
    <dataValidation type="list" allowBlank="1" showInputMessage="1" showErrorMessage="1" sqref="AA47:AF47 AA51:AF51 AA55:AF55">
      <formula1>"（定量下限（値）：,（定量限界（値）：,（検出下限（値）：,（検出限界（値）："</formula1>
    </dataValidation>
    <dataValidation type="list" allowBlank="1" showInputMessage="1" showErrorMessage="1" sqref="T47:Z47 T51:Z51 T55:Z55">
      <formula1>"定量下限（値）未満,定量限界（値）未満,定量下限（値）以下,定量限界（値）以下,検出下限（値）未満,検出限界（値）未満,検出下限（値）以下,検出下限（値）以下,検出なし（せず）,ND,不検出"</formula1>
    </dataValidation>
    <dataValidation type="list" allowBlank="1" showInputMessage="1" showErrorMessage="1" sqref="AN1:AO1">
      <formula1>"1,2,3,4,5,6,7,8,9,10,11,12,13,14,15,16,17,18,19,20,21,22,23,24,25,26,27,28,29,30,31"</formula1>
    </dataValidation>
    <dataValidation type="whole" allowBlank="1" showInputMessage="1" showErrorMessage="1" sqref="AA27:AG27">
      <formula1>1</formula1>
      <formula2>99</formula2>
    </dataValidation>
  </dataValidations>
  <printOptions horizontalCentered="1"/>
  <pageMargins left="0.70866141732283472" right="0.70866141732283472" top="0.74803149606299213" bottom="0.74803149606299213" header="0.31496062992125984" footer="0.31496062992125984"/>
  <pageSetup paperSize="9" scale="78" fitToHeight="2" orientation="portrait" r:id="rId1"/>
  <headerFooter>
    <oddHeader>&amp;L別紙様式（&amp;P／&amp;N）&amp;C&amp;"-,太字"&amp;12有機質土壌改良資材&amp;K000000生&amp;K000000産管理チェックシート&amp;R（事業者用）</oddHeader>
  </headerFooter>
  <rowBreaks count="1" manualBreakCount="1">
    <brk id="3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W8"/>
  <sheetViews>
    <sheetView workbookViewId="0">
      <pane xSplit="1" ySplit="1" topLeftCell="AP2" activePane="bottomRight" state="frozen"/>
      <selection pane="topRight" activeCell="B1" sqref="B1"/>
      <selection pane="bottomLeft" activeCell="A2" sqref="A2"/>
      <selection pane="bottomRight" activeCell="AR26" sqref="AR26"/>
    </sheetView>
  </sheetViews>
  <sheetFormatPr defaultRowHeight="13.5" x14ac:dyDescent="0.15"/>
  <cols>
    <col min="1" max="1" width="8.5" customWidth="1"/>
    <col min="2" max="2" width="12.625" customWidth="1"/>
    <col min="3" max="3" width="26" customWidth="1"/>
    <col min="4" max="4" width="17.75" customWidth="1"/>
    <col min="5" max="5" width="34.875" customWidth="1"/>
    <col min="6" max="6" width="24.5" customWidth="1"/>
    <col min="7" max="8" width="33" customWidth="1"/>
    <col min="9" max="9" width="19.125" bestFit="1" customWidth="1"/>
    <col min="11" max="11" width="3.5" bestFit="1" customWidth="1"/>
    <col min="13" max="13" width="5.5" bestFit="1" customWidth="1"/>
    <col min="15" max="15" width="3.5" bestFit="1" customWidth="1"/>
    <col min="17" max="17" width="5.5" bestFit="1" customWidth="1"/>
    <col min="18" max="18" width="14.125" customWidth="1"/>
    <col min="19" max="19" width="3.5" customWidth="1"/>
    <col min="20" max="20" width="16.125" customWidth="1"/>
    <col min="21" max="21" width="26.375" bestFit="1" customWidth="1"/>
    <col min="22" max="29" width="26.375" customWidth="1"/>
    <col min="30" max="30" width="18.875" bestFit="1" customWidth="1"/>
    <col min="31" max="31" width="26" bestFit="1" customWidth="1"/>
    <col min="32" max="33" width="26" customWidth="1"/>
    <col min="34" max="34" width="26.375" customWidth="1"/>
    <col min="35" max="35" width="27.5" bestFit="1" customWidth="1"/>
    <col min="36" max="36" width="20.5" bestFit="1" customWidth="1"/>
    <col min="37" max="37" width="50.75" bestFit="1" customWidth="1"/>
    <col min="38" max="38" width="13.125" bestFit="1" customWidth="1"/>
    <col min="39" max="39" width="14.125" customWidth="1"/>
    <col min="41" max="41" width="29.25" bestFit="1" customWidth="1"/>
    <col min="42" max="42" width="25" bestFit="1" customWidth="1"/>
    <col min="43" max="43" width="35.875" bestFit="1" customWidth="1"/>
    <col min="44" max="44" width="29.875" bestFit="1" customWidth="1"/>
    <col min="45" max="45" width="24.125" customWidth="1"/>
    <col min="46" max="46" width="31.25" customWidth="1"/>
    <col min="47" max="47" width="30.875" customWidth="1"/>
    <col min="48" max="48" width="28.25" customWidth="1"/>
    <col min="49" max="49" width="16.125" bestFit="1" customWidth="1"/>
  </cols>
  <sheetData>
    <row r="1" spans="1:49" ht="54" x14ac:dyDescent="0.15">
      <c r="A1" s="7" t="s">
        <v>70</v>
      </c>
      <c r="B1" s="7" t="s">
        <v>52</v>
      </c>
      <c r="C1" s="8" t="s">
        <v>8</v>
      </c>
      <c r="D1" s="8" t="s">
        <v>1</v>
      </c>
      <c r="E1" s="8" t="s">
        <v>0</v>
      </c>
      <c r="F1" s="8" t="s">
        <v>2</v>
      </c>
      <c r="G1" s="8" t="s">
        <v>16</v>
      </c>
      <c r="H1" s="7" t="s">
        <v>129</v>
      </c>
      <c r="I1" s="8" t="s">
        <v>130</v>
      </c>
      <c r="J1" s="118" t="s">
        <v>4</v>
      </c>
      <c r="K1" s="118"/>
      <c r="L1" s="118"/>
      <c r="M1" s="118"/>
      <c r="N1" s="118"/>
      <c r="O1" s="118"/>
      <c r="P1" s="118"/>
      <c r="Q1" s="118"/>
      <c r="R1" s="118" t="s">
        <v>55</v>
      </c>
      <c r="S1" s="118"/>
      <c r="T1" s="118"/>
      <c r="U1" s="8" t="s">
        <v>50</v>
      </c>
      <c r="V1" s="7" t="s">
        <v>88</v>
      </c>
      <c r="W1" s="7" t="s">
        <v>87</v>
      </c>
      <c r="X1" s="7" t="s">
        <v>97</v>
      </c>
      <c r="Y1" s="8" t="s">
        <v>51</v>
      </c>
      <c r="Z1" s="8" t="s">
        <v>131</v>
      </c>
      <c r="AA1" s="8" t="s">
        <v>25</v>
      </c>
      <c r="AB1" s="7" t="s">
        <v>134</v>
      </c>
      <c r="AC1" s="7" t="s">
        <v>76</v>
      </c>
      <c r="AD1" s="8" t="s">
        <v>57</v>
      </c>
      <c r="AE1" s="8" t="s">
        <v>77</v>
      </c>
      <c r="AF1" s="7" t="s">
        <v>132</v>
      </c>
      <c r="AG1" s="7" t="s">
        <v>133</v>
      </c>
      <c r="AH1" s="7" t="s">
        <v>56</v>
      </c>
      <c r="AI1" s="8" t="s">
        <v>128</v>
      </c>
      <c r="AJ1" s="8" t="s">
        <v>58</v>
      </c>
      <c r="AK1" s="8" t="s">
        <v>59</v>
      </c>
      <c r="AL1" s="8" t="s">
        <v>90</v>
      </c>
      <c r="AM1" s="118" t="s">
        <v>61</v>
      </c>
      <c r="AN1" s="118"/>
      <c r="AO1" s="8" t="s">
        <v>63</v>
      </c>
      <c r="AP1" s="8" t="s">
        <v>65</v>
      </c>
      <c r="AQ1" s="8" t="s">
        <v>66</v>
      </c>
      <c r="AR1" s="9" t="s">
        <v>71</v>
      </c>
      <c r="AS1" s="9" t="s">
        <v>72</v>
      </c>
      <c r="AT1" s="7" t="s">
        <v>67</v>
      </c>
      <c r="AU1" s="7" t="s">
        <v>68</v>
      </c>
      <c r="AV1" s="7" t="s">
        <v>69</v>
      </c>
      <c r="AW1" s="8" t="s">
        <v>77</v>
      </c>
    </row>
    <row r="2" spans="1:49" s="6" customFormat="1" x14ac:dyDescent="0.15">
      <c r="A2" s="10" t="s">
        <v>17</v>
      </c>
      <c r="B2" s="10" t="str">
        <f>IF(OR(事業者!$AE$1="",事業者!$AK$1="",事業者!$AN$1=""),"",事業者!$AE$1&amp;"/"&amp;事業者!$AK$1&amp;"/"&amp;事業者!$AN$1)</f>
        <v>2021/4/2</v>
      </c>
      <c r="C2" s="10" t="str">
        <f>IF(事業者!$L$2="","",事業者!$L$2)</f>
        <v>○○株式会社</v>
      </c>
      <c r="D2" s="10" t="str">
        <f>IF(事業者!$L$3="","",事業者!$L$3)</f>
        <v>農林太郎</v>
      </c>
      <c r="E2" s="10" t="str">
        <f>IF(事業者!$L$4="","",事業者!$L$4)</f>
        <v>東京都</v>
      </c>
      <c r="F2" s="10" t="str">
        <f>IF(事業者!$L$5="","",事業者!$L$5)</f>
        <v>090-9999-9999</v>
      </c>
      <c r="G2" s="10" t="str">
        <f>IF(事業者!$L$6="","",事業者!$L$6)</f>
        <v>xxxxxx@yyyy.ne.jp</v>
      </c>
      <c r="H2" s="10" t="str">
        <f>IF(事業者!$L$8="","",事業者!$L$8)</f>
        <v>竹パウダー</v>
      </c>
      <c r="I2" s="10" t="str">
        <f>IF(事業者!$L$14="","",事業者!$L$14)</f>
        <v>竹</v>
      </c>
      <c r="J2" s="10">
        <f>事業者!$L$15</f>
        <v>2020</v>
      </c>
      <c r="K2" s="10" t="s">
        <v>19</v>
      </c>
      <c r="L2" s="10">
        <f>事業者!$R$15</f>
        <v>3</v>
      </c>
      <c r="M2" s="10" t="s">
        <v>48</v>
      </c>
      <c r="N2" s="10">
        <f>事業者!$X$15</f>
        <v>2021</v>
      </c>
      <c r="O2" s="10" t="s">
        <v>19</v>
      </c>
      <c r="P2" s="10">
        <f>事業者!$AD$15</f>
        <v>9</v>
      </c>
      <c r="Q2" s="10" t="s">
        <v>49</v>
      </c>
      <c r="R2" s="10" t="str">
        <f>$J$2&amp;"/"&amp;$L$2&amp;"/1"</f>
        <v>2020/3/1</v>
      </c>
      <c r="S2" s="10" t="s">
        <v>21</v>
      </c>
      <c r="T2" s="10" t="str">
        <f>$N$2&amp;"/"&amp;$P$2&amp;"/1"</f>
        <v>2021/9/1</v>
      </c>
      <c r="U2" s="10" t="str">
        <f>IF(事業者!$L$16="","",事業者!$L$16)</f>
        <v>①竹林（●町１－２－３）
②竹林（●町２－３－４）</v>
      </c>
      <c r="V2" s="10" t="str">
        <f>IF(事業者!$Y$17="☑","行っていない","チェックなし")</f>
        <v>チェックなし</v>
      </c>
      <c r="W2" s="10" t="str">
        <f>IF(事業者!$Y$18="☑","行っていない","チェックなし")</f>
        <v>チェックなし</v>
      </c>
      <c r="X2" s="10" t="str">
        <f>IF(事業者!$Y$19="☑","混入していない","チェックなし")</f>
        <v>チェックなし</v>
      </c>
      <c r="Y2" s="10" t="str">
        <f>IF(事業者!$L$23="","-",事業者!$L$23)</f>
        <v>-</v>
      </c>
      <c r="Z2" s="10" t="str">
        <f>IF(事業者!$X$23="☑","副資材なし","-")</f>
        <v>-</v>
      </c>
      <c r="AA2" s="10" t="str">
        <f>IF(事業者!$X$24="☑","管理している","チェックなし")</f>
        <v>チェックなし</v>
      </c>
      <c r="AB2" s="10" t="str">
        <f>IF(事業者!$X$25="☑","使用していない","チェックなし")</f>
        <v>チェックなし</v>
      </c>
      <c r="AC2" s="10" t="str">
        <f>IF(事業者!$X$26="☑","使用していない","チェックなし")</f>
        <v>チェックなし</v>
      </c>
      <c r="AD2" s="10">
        <f>IF(事業者!$AA$27="","",事業者!$AA$27)</f>
        <v>3</v>
      </c>
      <c r="AE2" s="10" t="str">
        <f>IF(事業者!$L$29="☑","確認済","チェックなし")</f>
        <v>チェックなし</v>
      </c>
      <c r="AF2" s="10" t="str">
        <f>IF(事業者!$X$32="☑","管理している","チェックなし")</f>
        <v>チェックなし</v>
      </c>
      <c r="AG2" s="10" t="str">
        <f>IF(事業者!$X$33="☑","管理している","チェックなし")</f>
        <v>チェックなし</v>
      </c>
      <c r="AH2" s="10" t="str">
        <f>IF(事業者!$X$34="☑","混和している","チェックなし")</f>
        <v>チェックなし</v>
      </c>
      <c r="AI2" s="10" t="str">
        <f>IF(事業者!$AM$38="","",事業者!$AM$38)</f>
        <v>①</v>
      </c>
      <c r="AJ2" s="10" t="str">
        <f>IF(事業者!$L$42="","",事業者!$L$42)</f>
        <v>○○分析センター</v>
      </c>
      <c r="AK2" s="10" t="str">
        <f>IF(AND(事業者!$L$43="☑",事業者!$X$43="☑"),"エラー",IF(事業者!$L$43="☑","ゲルマニウム半導体検出器",IF(事業者!$X$43="☑","簡易検出器（NaI(Tl)シンチレーションスペクトルメータ等","チェックなし")))</f>
        <v>チェックなし</v>
      </c>
      <c r="AL2" s="10" t="str">
        <f>IF(事業者!$H$46="","",事業者!$H$46)</f>
        <v>○○社-A1-１-110805-12:00</v>
      </c>
      <c r="AM2" s="10">
        <f>IF(事業者!$Z$45="","",事業者!$Z$45)</f>
        <v>8</v>
      </c>
      <c r="AN2" s="10" t="str">
        <f>IF(事業者!$AH$45="","",事業者!$AH$45)</f>
        <v>kg</v>
      </c>
      <c r="AO2" s="10" t="str">
        <f>IF(事業者!$Z$45="","",IF(事業者!$S$47="☑","ND",""))</f>
        <v/>
      </c>
      <c r="AP2" s="10">
        <f>IF(事業者!$AG$47="","",事業者!$AG$47)</f>
        <v>59.3</v>
      </c>
      <c r="AQ2" s="10" t="str">
        <f>IF(事業者!$W$46="","",事業者!$W$46)</f>
        <v/>
      </c>
      <c r="AR2" s="11">
        <f>IF($AQ2="",IF($AP2="","",$AP2),$AQ2)</f>
        <v>59.3</v>
      </c>
      <c r="AS2" s="11">
        <f>IF($AQ2="",IF($AP2="","",0),$AQ2)</f>
        <v>0</v>
      </c>
      <c r="AT2" s="10" t="str">
        <f>IF(事業者!$AH$62="☑","添付している","チェックなし")</f>
        <v>チェックなし</v>
      </c>
      <c r="AU2" s="10" t="str">
        <f>IF(事業者!$AA$63="☑","添付している",IF(事業者!$AH$63="☑","縮分していないため、添付していない","チェックなし"))</f>
        <v>チェックなし</v>
      </c>
      <c r="AV2" s="10" t="str">
        <f>IF(事業者!$AH$64="☑","添付している","チェックなし")</f>
        <v>チェックなし</v>
      </c>
      <c r="AW2" s="10" t="str">
        <f>IF(AND(事業者!$L$65="□",事業者!$X$65="□"),"チェックなし",IF(事業者!$L$65="☑","確認済","問題あり（出荷自粛を指示）"))</f>
        <v>チェックなし</v>
      </c>
    </row>
    <row r="3" spans="1:49" s="6" customFormat="1" x14ac:dyDescent="0.15">
      <c r="A3" s="10" t="str">
        <f>IF(事業者!$Z$49="","","☑")</f>
        <v>☑</v>
      </c>
      <c r="B3" s="10" t="str">
        <f>IF(事業者!$Z$49="","",IF(OR(事業者!$AE$1="",事業者!$AK$1="",事業者!$AN$1=""),"",事業者!$AE$1&amp;"/"&amp;事業者!$AK$1&amp;"/"&amp;事業者!$AN$1))</f>
        <v>2021/4/2</v>
      </c>
      <c r="C3" s="10" t="str">
        <f>IF(事業者!$Z$49="","",IF(事業者!$L$2="","",事業者!$L$2))</f>
        <v>○○株式会社</v>
      </c>
      <c r="D3" s="10" t="str">
        <f>IF(事業者!$Z$49="","",IF(事業者!$L$3="","",事業者!$L$3))</f>
        <v>農林太郎</v>
      </c>
      <c r="E3" s="10" t="str">
        <f>IF(事業者!$Z$49="","",IF(事業者!$L$4="","",事業者!$L$4))</f>
        <v>東京都</v>
      </c>
      <c r="F3" s="10" t="str">
        <f>IF(事業者!$Z$49="","",IF(事業者!$L$5="","",事業者!$L$5))</f>
        <v>090-9999-9999</v>
      </c>
      <c r="G3" s="10" t="str">
        <f>IF(事業者!$Z$49="","",IF(事業者!$L$6="","",事業者!$L$6))</f>
        <v>xxxxxx@yyyy.ne.jp</v>
      </c>
      <c r="H3" s="10" t="str">
        <f>IF(事業者!$Z$49="","",IF(事業者!$L$8="","",事業者!$L$8))</f>
        <v>竹パウダー</v>
      </c>
      <c r="I3" s="10" t="str">
        <f>IF(事業者!$Z$49="","",IF(事業者!$L$14="","",事業者!$L$14))</f>
        <v>竹</v>
      </c>
      <c r="J3" s="10">
        <f>IF(事業者!$Z$49="","",事業者!$L$15)</f>
        <v>2020</v>
      </c>
      <c r="K3" s="10" t="str">
        <f>IF(事業者!$Z$49="","","年")</f>
        <v>年</v>
      </c>
      <c r="L3" s="10">
        <f>IF(事業者!$Z$49="","",事業者!$R$15)</f>
        <v>3</v>
      </c>
      <c r="M3" s="10" t="str">
        <f>IF(事業者!$Z$49="","","月～")</f>
        <v>月～</v>
      </c>
      <c r="N3" s="10">
        <f>IF(事業者!$Z$49="","",事業者!$X$15)</f>
        <v>2021</v>
      </c>
      <c r="O3" s="10" t="str">
        <f>IF(事業者!$Z$49="","","年")</f>
        <v>年</v>
      </c>
      <c r="P3" s="10">
        <f>IF(事業者!$Z$49="","",事業者!$AD$15)</f>
        <v>9</v>
      </c>
      <c r="Q3" s="10" t="str">
        <f>IF(事業者!$Z$49="","","月頃")</f>
        <v>月頃</v>
      </c>
      <c r="R3" s="10" t="str">
        <f>IF(事業者!$Z$49="","",$J$2&amp;"/"&amp;$L$2&amp;"/1")</f>
        <v>2020/3/1</v>
      </c>
      <c r="S3" s="10" t="str">
        <f>IF(事業者!$Z$49="","","～")</f>
        <v>～</v>
      </c>
      <c r="T3" s="10" t="str">
        <f>IF(事業者!$Z$49="","",$N$2&amp;"/"&amp;$P$2&amp;"/1")</f>
        <v>2021/9/1</v>
      </c>
      <c r="U3" s="10" t="str">
        <f>IF(事業者!$Z$49="","",IF(事業者!$L$16="","",事業者!$L$16))</f>
        <v>①竹林（●町１－２－３）
②竹林（●町２－３－４）</v>
      </c>
      <c r="V3" s="10" t="str">
        <f>IF(事業者!$Z$49="","",IF(事業者!$Y$17="☑","行っていない","チェックなし"))</f>
        <v>チェックなし</v>
      </c>
      <c r="W3" s="10" t="str">
        <f>IF(事業者!$Z$49="","",IF(事業者!$Y$18="☑","行っていない","チェックなし"))</f>
        <v>チェックなし</v>
      </c>
      <c r="X3" s="10" t="str">
        <f>IF(事業者!$Z$49="","",IF(事業者!$Y$19="☑","混入していない","チェックなし"))</f>
        <v>チェックなし</v>
      </c>
      <c r="Y3" s="10" t="str">
        <f>IF(事業者!$Z$49="","-",IF(事業者!$L$23="","-",事業者!$L$23))</f>
        <v>-</v>
      </c>
      <c r="Z3" s="10" t="str">
        <f>IF(事業者!$Z$49="","",IF(事業者!$X$23="☑","副資材なし","-"))</f>
        <v>-</v>
      </c>
      <c r="AA3" s="10" t="str">
        <f>IF(事業者!$Z$49="","",IF(事業者!$X$24="☑","管理している","チェックなし"))</f>
        <v>チェックなし</v>
      </c>
      <c r="AB3" s="10" t="str">
        <f>IF(事業者!$Z$49="","",IF(事業者!$X$25="☑","使用していない","チェックなし"))</f>
        <v>チェックなし</v>
      </c>
      <c r="AC3" s="10" t="str">
        <f>IF(事業者!$Z$49="","",IF(事業者!$X$26="☑","使用していない","チェックなし"))</f>
        <v>チェックなし</v>
      </c>
      <c r="AD3" s="12"/>
      <c r="AE3" s="10" t="str">
        <f>IF(事業者!$Z$49="","",IF(事業者!$L$29="☑","確認済","チェックなし"))</f>
        <v>チェックなし</v>
      </c>
      <c r="AF3" s="10" t="str">
        <f>IF(事業者!$Z$49="","",IF(事業者!$X$32="☑","管理している","チェックなし"))</f>
        <v>チェックなし</v>
      </c>
      <c r="AG3" s="10" t="str">
        <f>IF(事業者!$Z$49="","",IF(事業者!$X$33="☑","管理している","チェックなし"))</f>
        <v>チェックなし</v>
      </c>
      <c r="AH3" s="10" t="str">
        <f>IF(事業者!$Z$49="","",IF(事業者!$X$34="☑","混和している","チェックなし"))</f>
        <v>チェックなし</v>
      </c>
      <c r="AI3" s="10" t="str">
        <f>IF(事業者!$Z$49="","",IF(事業者!$AM$38="","",事業者!$AM$38))</f>
        <v>①</v>
      </c>
      <c r="AJ3" s="10" t="str">
        <f>IF(事業者!$Z$49="","",IF(事業者!$L$42="","",事業者!$L$42))</f>
        <v>○○分析センター</v>
      </c>
      <c r="AK3" s="10" t="str">
        <f>IF(事業者!$Z$49="","",IF(AND(事業者!$L$43="☑",事業者!$X$43="☑"),"エラー",IF(事業者!$L$43="☑","ゲルマニウム半導体検出器",IF(事業者!$X$43="☑","簡易検出器（NaI(Tl)シンチレーションスペクトルメータ等","チェックなし"))))</f>
        <v>チェックなし</v>
      </c>
      <c r="AL3" s="10" t="str">
        <f>IF(事業者!$H$50="","",事業者!$H$50)</f>
        <v>○○社-B1-１-110805-12:00</v>
      </c>
      <c r="AM3" s="10">
        <f>IF(事業者!$Z$49="","",事業者!$Z$49)</f>
        <v>10</v>
      </c>
      <c r="AN3" s="10" t="str">
        <f>IF(事業者!$AH$49="","",事業者!$AH$49)</f>
        <v>kg</v>
      </c>
      <c r="AO3" s="10" t="str">
        <f>IF(事業者!$Z$49="","",IF(事業者!$S$51="☑","ND",""))</f>
        <v/>
      </c>
      <c r="AP3" s="10">
        <f>IF(事業者!$AG$51="","",事業者!$AG$51)</f>
        <v>0.55000000000000004</v>
      </c>
      <c r="AQ3" s="10" t="str">
        <f>IF(事業者!$W$50="","",事業者!$W$50)</f>
        <v/>
      </c>
      <c r="AR3" s="11">
        <f>IF($AQ3="",IF($AP3="","",$AP3),$AQ3)</f>
        <v>0.55000000000000004</v>
      </c>
      <c r="AS3" s="11">
        <f>IF($AQ3="",IF($AP3="","",0),$AQ3)</f>
        <v>0</v>
      </c>
      <c r="AT3" s="10" t="str">
        <f>IF(事業者!$Z$49="","",IF(事業者!$AH$62="☑","添付している","チェックなし"))</f>
        <v>チェックなし</v>
      </c>
      <c r="AU3" s="10" t="str">
        <f>IF(事業者!$Z$49="","",IF(事業者!$AA$63="☑","添付している",IF(事業者!$AH$63="☑","縮分していないため、添付していない","チェックなし")))</f>
        <v>チェックなし</v>
      </c>
      <c r="AV3" s="10" t="str">
        <f>IF(事業者!$Z$49="","",IF(事業者!$AH$64="☑","添付している","チェックなし"))</f>
        <v>チェックなし</v>
      </c>
      <c r="AW3" s="10" t="str">
        <f>IF(事業者!$Z$49="","",IF(AND(事業者!$L$65="□",事業者!$X$65="□"),"チェックなし",IF(事業者!$L$65="☑","確認済","問題あり（出荷自粛を指示）")))</f>
        <v>チェックなし</v>
      </c>
    </row>
    <row r="4" spans="1:49" s="6" customFormat="1" x14ac:dyDescent="0.15">
      <c r="A4" s="10" t="str">
        <f>IF(事業者!$Z$53="","","☑")</f>
        <v>☑</v>
      </c>
      <c r="B4" s="10" t="str">
        <f>IF(事業者!$Z$53="","",IF(OR(事業者!$AE$1="",事業者!$AK$1="",事業者!$AN$1=""),"",事業者!$AE$1&amp;"/"&amp;事業者!$AK$1&amp;"/"&amp;事業者!$AN$1))</f>
        <v>2021/4/2</v>
      </c>
      <c r="C4" s="10" t="str">
        <f>IF(事業者!$Z$53="","",IF(事業者!$L$2="","",事業者!$L$2))</f>
        <v>○○株式会社</v>
      </c>
      <c r="D4" s="10" t="str">
        <f>IF(事業者!$Z$53="","",IF(事業者!$L$3="","",事業者!$L$3))</f>
        <v>農林太郎</v>
      </c>
      <c r="E4" s="10" t="str">
        <f>IF(事業者!$Z$53="","",IF(事業者!$L$4="","",事業者!$L$4))</f>
        <v>東京都</v>
      </c>
      <c r="F4" s="10" t="str">
        <f>IF(事業者!$Z$53="","",IF(事業者!$L$5="","",事業者!$L$5))</f>
        <v>090-9999-9999</v>
      </c>
      <c r="G4" s="10" t="str">
        <f>IF(事業者!$Z$53="","",IF(事業者!$L$6="","",事業者!$L$6))</f>
        <v>xxxxxx@yyyy.ne.jp</v>
      </c>
      <c r="H4" s="10" t="str">
        <f>IF(事業者!$Z$53="","",IF(事業者!$L$8="","",事業者!$L$8))</f>
        <v>竹パウダー</v>
      </c>
      <c r="I4" s="10" t="str">
        <f>IF(事業者!$Z$53="","",IF(事業者!$L$14="","",事業者!$L$14))</f>
        <v>竹</v>
      </c>
      <c r="J4" s="10">
        <f>IF(事業者!$Z$53="","",事業者!$L$15)</f>
        <v>2020</v>
      </c>
      <c r="K4" s="10" t="str">
        <f>IF(事業者!$Z$53="","","年")</f>
        <v>年</v>
      </c>
      <c r="L4" s="10">
        <f>IF(事業者!$Z$53="","",事業者!$R$15)</f>
        <v>3</v>
      </c>
      <c r="M4" s="10" t="str">
        <f>IF(事業者!$Z$53="","","月～")</f>
        <v>月～</v>
      </c>
      <c r="N4" s="10">
        <f>IF(事業者!$Z$53="","",事業者!$X$15)</f>
        <v>2021</v>
      </c>
      <c r="O4" s="10" t="str">
        <f>IF(事業者!$Z$53="","","年")</f>
        <v>年</v>
      </c>
      <c r="P4" s="10">
        <f>IF(事業者!$Z$53="","",事業者!$AD$15)</f>
        <v>9</v>
      </c>
      <c r="Q4" s="10" t="str">
        <f>IF(事業者!$Z$53="","","月頃")</f>
        <v>月頃</v>
      </c>
      <c r="R4" s="10" t="str">
        <f>IF(事業者!$Z$53="","",$J$2&amp;"/"&amp;$L$2&amp;"/1")</f>
        <v>2020/3/1</v>
      </c>
      <c r="S4" s="10" t="str">
        <f>IF(事業者!$Z$53="","","～")</f>
        <v>～</v>
      </c>
      <c r="T4" s="10" t="str">
        <f>IF(事業者!$Z$53="","",$N$2&amp;"/"&amp;$P$2&amp;"/1")</f>
        <v>2021/9/1</v>
      </c>
      <c r="U4" s="10" t="str">
        <f>IF(事業者!$Z$53="","",IF(事業者!$L$16="","",事業者!$L$16))</f>
        <v>①竹林（●町１－２－３）
②竹林（●町２－３－４）</v>
      </c>
      <c r="V4" s="10" t="str">
        <f>IF(事業者!$Z$53="","",IF(事業者!$Y$17="☑","行っていない","チェックなし"))</f>
        <v>チェックなし</v>
      </c>
      <c r="W4" s="10" t="str">
        <f>IF(事業者!$Z$53="","",IF(事業者!$Y$18="☑","行っていない","チェックなし"))</f>
        <v>チェックなし</v>
      </c>
      <c r="X4" s="10" t="str">
        <f>IF(事業者!$Z$53="","",IF(事業者!$Y$19="☑","混入していない","チェックなし"))</f>
        <v>チェックなし</v>
      </c>
      <c r="Y4" s="10" t="str">
        <f>IF(事業者!$Z$53="","-",IF(事業者!$L$23="","-",事業者!$L$23))</f>
        <v>-</v>
      </c>
      <c r="Z4" s="10" t="str">
        <f>IF(事業者!$Z$53="","",IF(事業者!$X$23="☑","副資材なし","-"))</f>
        <v>-</v>
      </c>
      <c r="AA4" s="10" t="str">
        <f>IF(事業者!$Z$53="","",IF(事業者!$X$24="☑","管理している","チェックなし"))</f>
        <v>チェックなし</v>
      </c>
      <c r="AB4" s="10" t="str">
        <f>IF(事業者!$Z$53="","",IF(事業者!$X$25="☑","使用していない","チェックなし"))</f>
        <v>チェックなし</v>
      </c>
      <c r="AC4" s="10" t="str">
        <f>IF(事業者!$Z$53="","",IF(事業者!$X$26="☑","使用していない","チェックなし"))</f>
        <v>チェックなし</v>
      </c>
      <c r="AD4" s="12"/>
      <c r="AE4" s="10" t="str">
        <f>IF(事業者!$Z$53="","",IF(事業者!$L$29="☑","確認済","チェックなし"))</f>
        <v>チェックなし</v>
      </c>
      <c r="AF4" s="10" t="str">
        <f>IF(事業者!$Z$53="","",IF(事業者!$X$32="☑","管理している","チェックなし"))</f>
        <v>チェックなし</v>
      </c>
      <c r="AG4" s="10" t="str">
        <f>IF(事業者!$Z$53="","",IF(事業者!$X$33="☑","管理している","チェックなし"))</f>
        <v>チェックなし</v>
      </c>
      <c r="AH4" s="10" t="str">
        <f>IF(事業者!$Z$53="","",IF(事業者!$X$34="☑","混和している","チェックなし"))</f>
        <v>チェックなし</v>
      </c>
      <c r="AI4" s="10" t="str">
        <f>IF(事業者!$Z$53="","",IF(事業者!$AM$38="","",事業者!$AM$38))</f>
        <v>①</v>
      </c>
      <c r="AJ4" s="10" t="str">
        <f>IF(事業者!$Z$53="","",IF(事業者!$L$42="","",事業者!$L$42))</f>
        <v>○○分析センター</v>
      </c>
      <c r="AK4" s="10" t="str">
        <f>IF(事業者!$Z$53="","",IF(AND(事業者!$L$43="☑",事業者!$X$43="☑"),"エラー",IF(事業者!$L$43="☑","ゲルマニウム半導体検出器",IF(事業者!$X$43="☑","簡易検出器（NaI(Tl)シンチレーションスペクトルメータ等","チェックなし"))))</f>
        <v>チェックなし</v>
      </c>
      <c r="AL4" s="10" t="str">
        <f>IF(事業者!$H$54="","",事業者!$H$54)</f>
        <v>○○社-B1-2-110805-12:00</v>
      </c>
      <c r="AM4" s="10">
        <f>IF(事業者!$Z$53="","",事業者!$Z$53)</f>
        <v>15</v>
      </c>
      <c r="AN4" s="10" t="str">
        <f>IF(事業者!$AH$53="","",事業者!$AH$53)</f>
        <v>kg</v>
      </c>
      <c r="AO4" s="10" t="str">
        <f>IF(事業者!$Z$53="","",IF(事業者!$S$55="☑","ND",""))</f>
        <v/>
      </c>
      <c r="AP4" s="10" t="str">
        <f>IF(事業者!$AG$55="","",事業者!$AG$55)</f>
        <v/>
      </c>
      <c r="AQ4" s="10">
        <f>IF(事業者!$W$54="","",事業者!$W$54)</f>
        <v>56</v>
      </c>
      <c r="AR4" s="11">
        <f t="shared" ref="AR4" si="0">IF($AQ4="",IF($AP4="","",$AP4),$AQ4)</f>
        <v>56</v>
      </c>
      <c r="AS4" s="11">
        <f>IF($AQ4="",IF($AP4="","",0),$AQ4)</f>
        <v>56</v>
      </c>
      <c r="AT4" s="10" t="str">
        <f>IF(事業者!$Z$53="","",IF(事業者!$AH$62="☑","添付している","チェックなし"))</f>
        <v>チェックなし</v>
      </c>
      <c r="AU4" s="10" t="str">
        <f>IF(事業者!$Z$53="","",IF(事業者!$AA$63="☑","添付している",IF(事業者!$AH$63="☑","縮分していないため、添付していない","チェックなし")))</f>
        <v>チェックなし</v>
      </c>
      <c r="AV4" s="10" t="str">
        <f>IF(事業者!$Z$53="","",IF(事業者!$AH$64="☑","添付している","チェックなし"))</f>
        <v>チェックなし</v>
      </c>
      <c r="AW4" s="10" t="str">
        <f>IF(事業者!$Z$53="","",IF(AND(事業者!$L$65="□",事業者!$X$65="□"),"チェックなし",IF(事業者!$L$65="☑","確認済","問題あり（出荷自粛を指示）")))</f>
        <v>チェックなし</v>
      </c>
    </row>
    <row r="7" spans="1:49" x14ac:dyDescent="0.15">
      <c r="G7" s="5"/>
      <c r="H7" s="5"/>
    </row>
    <row r="8" spans="1:49" x14ac:dyDescent="0.15">
      <c r="AM8" t="s">
        <v>75</v>
      </c>
    </row>
  </sheetData>
  <mergeCells count="3">
    <mergeCell ref="J1:Q1"/>
    <mergeCell ref="R1:T1"/>
    <mergeCell ref="AM1:AN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事業者</vt:lpstr>
      <vt:lpstr>データコピー用シート</vt:lpstr>
      <vt:lpstr>事業者!Print_Area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齋藤 伸考</cp:lastModifiedBy>
  <cp:lastPrinted>2022-05-10T00:44:26Z</cp:lastPrinted>
  <dcterms:created xsi:type="dcterms:W3CDTF">2013-06-27T04:16:48Z</dcterms:created>
  <dcterms:modified xsi:type="dcterms:W3CDTF">2022-05-10T00:44:33Z</dcterms:modified>
</cp:coreProperties>
</file>