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9.193.11\水道課\A 業務\7 調査・統計\11 照会・調査・統計関係\01 庁内照会・調査・統計等\財政課\公営企業に係る「経営分析表」の分析等について（依頼）\R04\提出\"/>
    </mc:Choice>
  </mc:AlternateContent>
  <xr:revisionPtr revIDLastSave="0" documentId="14_{BB00CFB2-F903-4E6D-A8B9-D113A378DBC7}" xr6:coauthVersionLast="47" xr6:coauthVersionMax="47" xr10:uidLastSave="{00000000-0000-0000-0000-000000000000}"/>
  <workbookProtection workbookAlgorithmName="SHA-512" workbookHashValue="jBCBdBHfsHvtwEtMiuARRHgVhMZn9jRXwbkehqwbCFSeZU6Bf+AOE3AQUgVuLQ6YWaYwopyvO34x/Qssp+BMBA==" workbookSaltValue="ReJE67tMyHZg4TfG7jJ8T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H85" i="4"/>
  <c r="G85" i="4"/>
  <c r="E85" i="4"/>
  <c r="BB10" i="4"/>
  <c r="AT10" i="4"/>
  <c r="AL10" i="4"/>
  <c r="W10" i="4"/>
  <c r="BB8" i="4"/>
  <c r="AT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<sst xmlns="http://schemas.openxmlformats.org/spreadsheetml/2006/main" count="228" uniqueCount="113">
  <si>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</si>
  <si>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</si>
  <si>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</si>
  <si>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</si>
  <si>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</si>
  <si>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</si>
  <si>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</si>
  <si>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</si>
  <si>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</si>
  <si>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</si>
  <si>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</si>
  <si>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</si>
  <si>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</si>
  <si>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</si>
  <si>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</si>
  <si>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</si>
  <si>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</si>
  <si>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</si>
  <si>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</si>
  <si>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</si>
  <si>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</si>
  <si>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</si>
  <si>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</si>
  <si>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</si>
  <si>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</si>
  <si>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</si>
  <si>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</si>
  <si>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</si>
  <si>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</si>
  <si>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</si>
  <si>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</si>
  <si>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</si>
  <si>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</si>
  <si>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</si>
  <si>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</si>
  <si>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</si>
  <si>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</si>
  <si>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</si>
  <si>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</si>
  <si>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</si>
  <si>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</si>
  <si>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</si>
  <si>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</si>
  <si>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</si>
  <si>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</si>
  <si>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</si>
  <si>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</si>
  <si>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</si>
  <si>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</si>
  <si>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</si>
  <si>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</si>
  <si>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</si>
  <si>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</si>
  <si>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</si>
  <si>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</si>
  <si>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</si>
  <si>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</si>
  <si>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</si>
  <si>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</si>
  <si>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</si>
  <si>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</si>
  <si>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</si>
  <si>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</si>
  <si>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</si>
  <si>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</si>
  <si>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</si>
  <si>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</si>
  <si>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</si>
  <si>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</si>
  <si>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</si>
  <si>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</si>
  <si>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</si>
  <si>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</si>
  <si>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</si>
  <si>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</si>
  <si>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</si>
  <si>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</si>
  <si>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</si>
  <si>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</si>
  <si>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</si>
  <si>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</si>
  <si>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</si>
  <si>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</si>
  <si>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</si>
  <si>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</si>
  <si>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</si>
  <si>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</si>
  <si>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</si>
  <si>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</si>
  <si>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</si>
  <si>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</si>
  <si>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</si>
  <si>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</si>
  <si>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</si>
  <si>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</si>
  <si>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</si>
  <si>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</si>
  <si>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</si>
  <si>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</si>
  <si>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</si>
  <si>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</si>
  <si>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</si>
  <si>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</si>
  <si>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</si>
  <si>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</si>
  <si>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</si>
  <si>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</si>
  <si>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</si>
  <si>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</si>
  <si>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</si>
  <si>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比0.7ﾎﾟｲﾝﾄ改善し105.95％となりました。これは、給水人口が減少しているものの料金収入が増に転じたほか、引当金戻入などの収益増が要因となっています。概ね健全な経営状況といえますが、平成26年度の簡易水道事業統合に伴う財政悪化等の影響が続いていることもあり類似団体平均より低く推移しています。今後は、人口減少などにより給水収益の減少が続くと見込まれるため、維持管理費の圧縮や老朽管路更新等による有収率の向上など経営努力を続け、経常収支比率の維持・改善に努めていかなければなりません。
②これまでに累積欠損金はありません。
③流動比率は、企業債残高の減少等により、前年度比で約186.7ポイント改善したものの、今後見込まれる老朽管更新など建設改良事業費の増大に伴う企業債の新規発行等による低下が見込まれます。
④企業債残高対給水収益比率は、給水収益を維持できた一方、企業債残高が減少したことにより前年度比18.2ﾎﾟｲﾝﾄ改善し220.23ﾎﾟｲﾝﾄで、類似団体・全国平均ともに下回り概ね健全です。
⑤料金回収率は、類似団体平均を上回り概ね健全ですが、低下傾向にあるため今後は改善が必要です。
⑥給水原価は、類似団体・全国平均より高く、主な要因には有収率の低下があげられます。
⑦施設利用率は、類似団体・全国平均より高いものの、今後は給水量の減に伴う低下が予想されます。
⑧有収率は、類似団体・全国平均と比較しても大幅に低い状態が続いているため、老朽管更新を行いながら有収率の向上に努めていく必要があります。</t>
    <rPh sb="21" eb="23">
      <t>カイゼン</t>
    </rPh>
    <rPh sb="47" eb="49">
      <t>ゲンショウ</t>
    </rPh>
    <rPh sb="61" eb="62">
      <t>ゾウ</t>
    </rPh>
    <rPh sb="63" eb="64">
      <t>テン</t>
    </rPh>
    <rPh sb="69" eb="72">
      <t>ヒキアテキン</t>
    </rPh>
    <rPh sb="79" eb="80">
      <t>ゾウ</t>
    </rPh>
    <rPh sb="123" eb="124">
      <t>トモナ</t>
    </rPh>
    <rPh sb="125" eb="129">
      <t>ザイセイアッカ</t>
    </rPh>
    <rPh sb="183" eb="184">
      <t>ツヅ</t>
    </rPh>
    <rPh sb="186" eb="188">
      <t>ミコ</t>
    </rPh>
    <rPh sb="203" eb="205">
      <t>ロウキュウ</t>
    </rPh>
    <rPh sb="205" eb="210">
      <t>カンロコウシントウ</t>
    </rPh>
    <rPh sb="217" eb="219">
      <t>コウジョウ</t>
    </rPh>
    <rPh sb="221" eb="225">
      <t>ケイエイドリョク</t>
    </rPh>
    <rPh sb="226" eb="227">
      <t>ツヅ</t>
    </rPh>
    <rPh sb="264" eb="269">
      <t>ルイセキケッソンキン</t>
    </rPh>
    <rPh sb="322" eb="324">
      <t>ミコ</t>
    </rPh>
    <rPh sb="329" eb="330">
      <t>カン</t>
    </rPh>
    <rPh sb="338" eb="340">
      <t>ジギョウ</t>
    </rPh>
    <rPh sb="347" eb="350">
      <t>キギ</t>
    </rPh>
    <rPh sb="351" eb="353">
      <t>シンキ</t>
    </rPh>
    <rPh sb="353" eb="355">
      <t>ハッコウ</t>
    </rPh>
    <rPh sb="355" eb="356">
      <t>トウ</t>
    </rPh>
    <rPh sb="359" eb="361">
      <t>テイカ</t>
    </rPh>
    <rPh sb="362" eb="364">
      <t>ミコ</t>
    </rPh>
    <rPh sb="413" eb="417">
      <t>ゼンネンドヒ</t>
    </rPh>
    <rPh sb="426" eb="428">
      <t>カイゼン</t>
    </rPh>
    <rPh sb="493" eb="495">
      <t>ケイコウ</t>
    </rPh>
    <rPh sb="500" eb="502">
      <t>コンゴ</t>
    </rPh>
    <rPh sb="503" eb="505">
      <t>カイゼン</t>
    </rPh>
    <rPh sb="506" eb="508">
      <t>ヒツヨウ</t>
    </rPh>
    <rPh sb="582" eb="584">
      <t>キュウスイ</t>
    </rPh>
    <rPh sb="588" eb="589">
      <t>トモナ</t>
    </rPh>
    <rPh sb="627" eb="629">
      <t>ジョウタイ</t>
    </rPh>
    <rPh sb="630" eb="631">
      <t>ツヅ</t>
    </rPh>
    <phoneticPr fontId="4"/>
  </si>
  <si>
    <t>　平成26年度に簡易水道事業を統合したことにより経常収支比率が悪化し、財政的な影響が続いているほか、今後も人口減少や節水などにより水需要の更なる減少が進んでいくことが予想されます。
　このような水需要予測と併せ、既存管路及び水道施設の多くが法定耐用年数を超過し更新時期を迎えることや管路更新率が極めて低い水準にある現状が有収率の低下と給水原価の上昇など財政への影響を招いている大きな要因であること、また、生活基盤の根幹をなす重要な水道施設の耐震化、事故・災害対策などが急務であることなど様々な課題解決のため、更なる基盤強化を進めていく必要があります。
　また、基盤強化と併せ水需要の減少を見込んだ経常収支の改善と経営安定化に向け、投資・財政及び経営計画並びに水道料金適正化計画に基づく料金見直しの検討も併せて進めながら安全で安心な水道水を持続的に供給していきます。</t>
    <rPh sb="31" eb="33">
      <t>アッカ</t>
    </rPh>
    <rPh sb="35" eb="38">
      <t>ザイセイテキ</t>
    </rPh>
    <rPh sb="39" eb="41">
      <t>エイキョウ</t>
    </rPh>
    <rPh sb="42" eb="43">
      <t>ツヅ</t>
    </rPh>
    <rPh sb="83" eb="85">
      <t>ヨソウ</t>
    </rPh>
    <rPh sb="100" eb="102">
      <t>ヨソク</t>
    </rPh>
    <rPh sb="106" eb="108">
      <t>キソン</t>
    </rPh>
    <rPh sb="108" eb="111">
      <t>カンロオヨ</t>
    </rPh>
    <rPh sb="127" eb="129">
      <t>チョウカ</t>
    </rPh>
    <rPh sb="164" eb="166">
      <t>テイカ</t>
    </rPh>
    <rPh sb="234" eb="236">
      <t>キュウム</t>
    </rPh>
    <rPh sb="243" eb="245">
      <t>サマザマ</t>
    </rPh>
    <rPh sb="248" eb="250">
      <t>カイケツ</t>
    </rPh>
    <rPh sb="262" eb="263">
      <t>スス</t>
    </rPh>
    <rPh sb="267" eb="269">
      <t>ヒツヨウ</t>
    </rPh>
    <rPh sb="280" eb="284">
      <t>キバンキョウカ</t>
    </rPh>
    <rPh sb="285" eb="286">
      <t>アワ</t>
    </rPh>
    <rPh sb="303" eb="305">
      <t>カイゼン</t>
    </rPh>
    <rPh sb="354" eb="355">
      <t>スス</t>
    </rPh>
    <phoneticPr fontId="4"/>
  </si>
  <si>
    <t>①有形固定資産減価償却率については、前年度比で約2.0ﾎﾟｲﾝﾄ上昇し51.10ﾎﾟｲﾝﾄとなり、毎年の急速な上昇によって類似団体・全国平均を上回ったことからも、施設の老朽化が進んできており、今後も上昇が続いていくことが予想されます。
②管路経年化率については、類似団体・全国平均と比較して僅かに低いものの、毎年上昇し続けているため、今後も計画に基づき確実に老朽管更新を行っていく必要があります。
③管路更新率については、類似団体・全国平均と比較して低い状態が続いているものの、計画に基づいた老朽管更新の実施により確実に上昇しているほか、現在の入田付地区拡張事業の令和４年度での事業完了に合わせ令和５年度以降は更なる老朽管更新事業を加速度的に推進していくことにより、管路更新率の改善及び有収率の改善にも繋がることが期待できます。</t>
    <rPh sb="49" eb="51">
      <t>マイトシ</t>
    </rPh>
    <rPh sb="96" eb="98">
      <t>コンゴ</t>
    </rPh>
    <rPh sb="99" eb="101">
      <t>ジョウショウ</t>
    </rPh>
    <rPh sb="102" eb="103">
      <t>ツヅ</t>
    </rPh>
    <rPh sb="110" eb="112">
      <t>ヨソウ</t>
    </rPh>
    <rPh sb="167" eb="169">
      <t>コンゴ</t>
    </rPh>
    <rPh sb="170" eb="172">
      <t>ケイカク</t>
    </rPh>
    <rPh sb="173" eb="174">
      <t>モト</t>
    </rPh>
    <rPh sb="176" eb="178">
      <t>カクジツ</t>
    </rPh>
    <rPh sb="179" eb="182">
      <t>ロウキュウカン</t>
    </rPh>
    <rPh sb="227" eb="229">
      <t>ジョウタイ</t>
    </rPh>
    <rPh sb="230" eb="231">
      <t>ツヅ</t>
    </rPh>
    <rPh sb="272" eb="275">
      <t>イリタヅキ</t>
    </rPh>
    <rPh sb="275" eb="277">
      <t>チク</t>
    </rPh>
    <rPh sb="289" eb="291">
      <t>ジギョウ</t>
    </rPh>
    <rPh sb="294" eb="295">
      <t>ア</t>
    </rPh>
    <rPh sb="306" eb="308">
      <t>ジッシ</t>
    </rPh>
    <rPh sb="311" eb="313">
      <t>カクジツ</t>
    </rPh>
    <rPh sb="316" eb="319">
      <t>カソクド</t>
    </rPh>
    <rPh sb="341" eb="342">
      <t>オヨ</t>
    </rPh>
    <rPh sb="358" eb="363">
      <t>カンロコウシンリツカイゼントモナユウシュウリツカイゼンツナキタイ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</si>
</sst>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0.28000000000000003</c:v>
                </c:pt>
                <c:pt idx="2">
                  <c:v>0.31</c:v>
                </c:pt>
                <c:pt idx="3">
                  <c:v>0.41</c:v>
                </c:pt>
                <c:pt idx="4">
                  <c:v>0.45</c:v>
                </c:pt>
              </c:numCache>
            </c:numRef>
          </c:val>
          <c:extLst>
            <c:ext xmlns:c16="http://schemas.microsoft.com/office/drawing/2014/chart" uri="{C3380CC4-5D6E-409C-BE32-E72D297353CC}">
              <c16:uniqueId val="{00000000-82F4-45F2-B280-2229FA891F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2F4-45F2-B280-2229FA891F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62.41</c:v>
                </c:pt>
                <c:pt idx="1">
                  <c:v>61.54</c:v>
                </c:pt>
                <c:pt idx="2">
                  <c:v>61.97</c:v>
                </c:pt>
                <c:pt idx="3">
                  <c:v>61.74</c:v>
                </c:pt>
                <c:pt idx="4">
                  <c:v>63.39</c:v>
                </c:pt>
              </c:numCache>
            </c:numRef>
          </c:val>
          <c:extLst>
            <c:ext xmlns:c16="http://schemas.microsoft.com/office/drawing/2014/chart" uri="{C3380CC4-5D6E-409C-BE32-E72D297353CC}">
              <c16:uniqueId val="{00000000-C7CB-454E-A3B4-966BC33045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7CB-454E-A3B4-966BC33045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80.69</c:v>
                </c:pt>
                <c:pt idx="1">
                  <c:v>80.209999999999994</c:v>
                </c:pt>
                <c:pt idx="2">
                  <c:v>78.05</c:v>
                </c:pt>
                <c:pt idx="3">
                  <c:v>79.38</c:v>
                </c:pt>
                <c:pt idx="4">
                  <c:v>77.39</c:v>
                </c:pt>
              </c:numCache>
            </c:numRef>
          </c:val>
          <c:extLst>
            <c:ext xmlns:c16="http://schemas.microsoft.com/office/drawing/2014/chart" uri="{C3380CC4-5D6E-409C-BE32-E72D297353CC}">
              <c16:uniqueId val="{00000000-0B6D-4CAF-B08E-F07708272A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B6D-4CAF-B08E-F07708272A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110.09</c:v>
                </c:pt>
                <c:pt idx="1">
                  <c:v>107.41</c:v>
                </c:pt>
                <c:pt idx="2">
                  <c:v>106.15</c:v>
                </c:pt>
                <c:pt idx="3">
                  <c:v>105.25</c:v>
                </c:pt>
                <c:pt idx="4">
                  <c:v>105.95</c:v>
                </c:pt>
              </c:numCache>
            </c:numRef>
          </c:val>
          <c:extLst>
            <c:ext xmlns:c16="http://schemas.microsoft.com/office/drawing/2014/chart" uri="{C3380CC4-5D6E-409C-BE32-E72D297353CC}">
              <c16:uniqueId val="{00000000-B74F-4590-AF62-1421827C7E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74F-4590-AF62-1421827C7E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43.65</c:v>
                </c:pt>
                <c:pt idx="1">
                  <c:v>45.04</c:v>
                </c:pt>
                <c:pt idx="2">
                  <c:v>47.15</c:v>
                </c:pt>
                <c:pt idx="3">
                  <c:v>49.13</c:v>
                </c:pt>
                <c:pt idx="4">
                  <c:v>51.1</c:v>
                </c:pt>
              </c:numCache>
            </c:numRef>
          </c:val>
          <c:extLst>
            <c:ext xmlns:c16="http://schemas.microsoft.com/office/drawing/2014/chart" uri="{C3380CC4-5D6E-409C-BE32-E72D297353CC}">
              <c16:uniqueId val="{00000000-3EC1-4221-BBD6-7857106563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EC1-4221-BBD6-7857106563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15.1</c:v>
                </c:pt>
                <c:pt idx="1">
                  <c:v>15.92</c:v>
                </c:pt>
                <c:pt idx="2">
                  <c:v>16</c:v>
                </c:pt>
                <c:pt idx="3">
                  <c:v>16.510000000000002</c:v>
                </c:pt>
                <c:pt idx="4">
                  <c:v>17.64</c:v>
                </c:pt>
              </c:numCache>
            </c:numRef>
          </c:val>
          <c:extLst>
            <c:ext xmlns:c16="http://schemas.microsoft.com/office/drawing/2014/chart" uri="{C3380CC4-5D6E-409C-BE32-E72D297353CC}">
              <c16:uniqueId val="{00000000-988F-4A62-8413-DC40B5A65B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88F-4A62-8413-DC40B5A65B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BA-41CF-A442-FC7BF979D3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5BA-41CF-A442-FC7BF979D3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180.71</c:v>
                </c:pt>
                <c:pt idx="1">
                  <c:v>258.49</c:v>
                </c:pt>
                <c:pt idx="2">
                  <c:v>443</c:v>
                </c:pt>
                <c:pt idx="3">
                  <c:v>556.20000000000005</c:v>
                </c:pt>
                <c:pt idx="4">
                  <c:v>742.86</c:v>
                </c:pt>
              </c:numCache>
            </c:numRef>
          </c:val>
          <c:extLst>
            <c:ext xmlns:c16="http://schemas.microsoft.com/office/drawing/2014/chart" uri="{C3380CC4-5D6E-409C-BE32-E72D297353CC}">
              <c16:uniqueId val="{00000000-26EE-463B-BC71-865F09510C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6EE-463B-BC71-865F09510C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295.27</c:v>
                </c:pt>
                <c:pt idx="1">
                  <c:v>282.43</c:v>
                </c:pt>
                <c:pt idx="2">
                  <c:v>259.37</c:v>
                </c:pt>
                <c:pt idx="3">
                  <c:v>238.44</c:v>
                </c:pt>
                <c:pt idx="4">
                  <c:v>220.23</c:v>
                </c:pt>
              </c:numCache>
            </c:numRef>
          </c:val>
          <c:extLst>
            <c:ext xmlns:c16="http://schemas.microsoft.com/office/drawing/2014/chart" uri="{C3380CC4-5D6E-409C-BE32-E72D297353CC}">
              <c16:uniqueId val="{00000000-1C0E-44DB-A4FB-435098A3E3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C0E-44DB-A4FB-435098A3E3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c:v>
                </c:pt>
                <c:pt idx="1">
                  <c:v>103.54</c:v>
                </c:pt>
                <c:pt idx="2">
                  <c:v>100.76</c:v>
                </c:pt>
                <c:pt idx="3">
                  <c:v>100.36</c:v>
                </c:pt>
                <c:pt idx="4">
                  <c:v>100.09</c:v>
                </c:pt>
              </c:numCache>
            </c:numRef>
          </c:val>
          <c:extLst>
            <c:ext xmlns:c16="http://schemas.microsoft.com/office/drawing/2014/chart" uri="{C3380CC4-5D6E-409C-BE32-E72D297353CC}">
              <c16:uniqueId val="{00000000-1538-4974-BFA7-315FA397FE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538-4974-BFA7-315FA397FE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212.23</c:v>
                </c:pt>
                <c:pt idx="1">
                  <c:v>215.73</c:v>
                </c:pt>
                <c:pt idx="2">
                  <c:v>221.89</c:v>
                </c:pt>
                <c:pt idx="3">
                  <c:v>222.65</c:v>
                </c:pt>
                <c:pt idx="4">
                  <c:v>223.54</c:v>
                </c:pt>
              </c:numCache>
            </c:numRef>
          </c:val>
          <c:extLst>
            <c:ext xmlns:c16="http://schemas.microsoft.com/office/drawing/2014/chart" uri="{C3380CC4-5D6E-409C-BE32-E72D297353CC}">
              <c16:uniqueId val="{00000000-C401-4A59-B697-530F71759B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401-4A59-B697-530F71759B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喜多方市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46004</v>
      </c>
      <c r="AM8" s="45"/>
      <c r="AN8" s="45"/>
      <c r="AO8" s="45"/>
      <c r="AP8" s="45"/>
      <c r="AQ8" s="45"/>
      <c r="AR8" s="45"/>
      <c r="AS8" s="45"/>
      <c r="AT8" s="46">
        <f>データ!$S$6</f>
        <v>554.63</v>
      </c>
      <c r="AU8" s="47"/>
      <c r="AV8" s="47"/>
      <c r="AW8" s="47"/>
      <c r="AX8" s="47"/>
      <c r="AY8" s="47"/>
      <c r="AZ8" s="47"/>
      <c r="BA8" s="47"/>
      <c r="BB8" s="48">
        <f>データ!$T$6</f>
        <v>82.95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85.47</v>
      </c>
      <c r="J10" s="47"/>
      <c r="K10" s="47"/>
      <c r="L10" s="47"/>
      <c r="M10" s="47"/>
      <c r="N10" s="47"/>
      <c r="O10" s="81"/>
      <c r="P10" s="48">
        <f>データ!$P$6</f>
        <v>89.54</v>
      </c>
      <c r="Q10" s="48"/>
      <c r="R10" s="48"/>
      <c r="S10" s="48"/>
      <c r="T10" s="48"/>
      <c r="U10" s="48"/>
      <c r="V10" s="48"/>
      <c r="W10" s="45">
        <f>データ!$Q$6</f>
        <v>4268</v>
      </c>
      <c r="X10" s="45"/>
      <c r="Y10" s="45"/>
      <c r="Z10" s="45"/>
      <c r="AA10" s="45"/>
      <c r="AB10" s="45"/>
      <c r="AC10" s="45"/>
      <c r="AD10" s="2"/>
      <c r="AE10" s="2"/>
      <c r="AF10" s="2"/>
      <c r="AG10" s="2"/>
      <c r="AH10" s="2"/>
      <c r="AI10" s="2"/>
      <c r="AJ10" s="2"/>
      <c r="AK10" s="2"/>
      <c r="AL10" s="45">
        <f>データ!$U$6</f>
        <v>40818</v>
      </c>
      <c r="AM10" s="45"/>
      <c r="AN10" s="45"/>
      <c r="AO10" s="45"/>
      <c r="AP10" s="45"/>
      <c r="AQ10" s="45"/>
      <c r="AR10" s="45"/>
      <c r="AS10" s="45"/>
      <c r="AT10" s="46">
        <f>データ!$V$6</f>
        <v>119.92</v>
      </c>
      <c r="AU10" s="47"/>
      <c r="AV10" s="47"/>
      <c r="AW10" s="47"/>
      <c r="AX10" s="47"/>
      <c r="AY10" s="47"/>
      <c r="AZ10" s="47"/>
      <c r="BA10" s="47"/>
      <c r="BB10" s="48">
        <f>データ!$W$6</f>
        <v>340.38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exaxyS0rlB9NdtGxZTgFeR14Uh3Wu6u/3PT5Q9wOkKinAQ8FJWWUR6Qzo73JFNxztAM582bFSGgaT2kDK1D5A==" saltValue="NukCUtcn+zs/kKA2fa7h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72087</v>
      </c>
      <c r="D6" s="20">
        <f t="shared" si="3"/>
        <v>46</v>
      </c>
      <c r="E6" s="20">
        <f t="shared" si="3"/>
        <v>1</v>
      </c>
      <c r="F6" s="20">
        <f t="shared" si="3"/>
        <v>0</v>
      </c>
      <c r="G6" s="20">
        <f t="shared" si="3"/>
        <v>1</v>
      </c>
      <c r="H6" s="20" t="str">
        <f t="shared" si="3"/>
        <v>福島県　喜多方市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85.47</v>
      </c>
      <c r="P6" s="21">
        <f t="shared" si="3"/>
        <v>89.54</v>
      </c>
      <c r="Q6" s="21">
        <f t="shared" si="3"/>
        <v>4268</v>
      </c>
      <c r="R6" s="21">
        <f t="shared" si="3"/>
        <v>46004</v>
      </c>
      <c r="S6" s="21">
        <f t="shared" si="3"/>
        <v>554.63</v>
      </c>
      <c r="T6" s="21">
        <f t="shared" si="3"/>
        <v>82.95</v>
      </c>
      <c r="U6" s="21">
        <f t="shared" si="3"/>
        <v>40818</v>
      </c>
      <c r="V6" s="21">
        <f t="shared" si="3"/>
        <v>119.92</v>
      </c>
      <c r="W6" s="21">
        <f t="shared" si="3"/>
        <v>340.38</v>
      </c>
      <c r="X6" s="22">
        <f>IF(X7="",NA(),X7)</f>
        <v>110.09</v>
      </c>
      <c r="Y6" s="22">
        <f t="shared" ref="Y6:AG6" si="4">IF(Y7="",NA(),Y7)</f>
        <v>107.41</v>
      </c>
      <c r="Z6" s="22">
        <f t="shared" si="4"/>
        <v>106.15</v>
      </c>
      <c r="AA6" s="22">
        <f t="shared" si="4"/>
        <v>105.25</v>
      </c>
      <c r="AB6" s="22">
        <f t="shared" si="4"/>
        <v>105.95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180.71</v>
      </c>
      <c r="AU6" s="22">
        <f t="shared" ref="AU6:BC6" si="6">IF(AU7="",NA(),AU7)</f>
        <v>258.49</v>
      </c>
      <c r="AV6" s="22">
        <f t="shared" si="6"/>
        <v>443</v>
      </c>
      <c r="AW6" s="22">
        <f t="shared" si="6"/>
        <v>556.20000000000005</v>
      </c>
      <c r="AX6" s="22">
        <f t="shared" si="6"/>
        <v>742.86</v>
      </c>
      <c r="AY6" s="22">
        <f t="shared" si="6"/>
        <v>357.34</v>
      </c>
      <c r="AZ6" s="22">
        <f t="shared" si="6"/>
        <v>366.03</v>
      </c>
      <c r="BA6" s="22">
        <f t="shared" si="6"/>
        <v>365.18</v>
      </c>
      <c r="BB6" s="22">
        <f t="shared" si="6"/>
        <v>327.77</v>
      </c>
      <c r="BC6" s="22">
        <f t="shared" si="6"/>
        <v>338.02</v>
      </c>
      <c r="BD6" s="21" t="str">
        <f>IF(BD7="","",IF(BD7="-","【-】","【"&amp;SUBSTITUTE(TEXT(BD7,"#,##0.00"),"-","△")&amp;"】"))</f>
        <v>【261.51】</v>
      </c>
      <c r="BE6" s="22">
        <f>IF(BE7="",NA(),BE7)</f>
        <v>295.27</v>
      </c>
      <c r="BF6" s="22">
        <f t="shared" ref="BF6:BN6" si="7">IF(BF7="",NA(),BF7)</f>
        <v>282.43</v>
      </c>
      <c r="BG6" s="22">
        <f t="shared" si="7"/>
        <v>259.37</v>
      </c>
      <c r="BH6" s="22">
        <f t="shared" si="7"/>
        <v>238.44</v>
      </c>
      <c r="BI6" s="22">
        <f t="shared" si="7"/>
        <v>220.23</v>
      </c>
      <c r="BJ6" s="22">
        <f t="shared" si="7"/>
        <v>373.69</v>
      </c>
      <c r="BK6" s="22">
        <f t="shared" si="7"/>
        <v>370.12</v>
      </c>
      <c r="BL6" s="22">
        <f t="shared" si="7"/>
        <v>371.65</v>
      </c>
      <c r="BM6" s="22">
        <f t="shared" si="7"/>
        <v>397.1</v>
      </c>
      <c r="BN6" s="22">
        <f t="shared" si="7"/>
        <v>379.91</v>
      </c>
      <c r="BO6" s="21" t="str">
        <f>IF(BO7="","",IF(BO7="-","【-】","【"&amp;SUBSTITUTE(TEXT(BO7,"#,##0.00"),"-","△")&amp;"】"))</f>
        <v>【265.16】</v>
      </c>
      <c r="BP6" s="22">
        <f>IF(BP7="",NA(),BP7)</f>
        <v>105</v>
      </c>
      <c r="BQ6" s="22">
        <f t="shared" ref="BQ6:BY6" si="8">IF(BQ7="",NA(),BQ7)</f>
        <v>103.54</v>
      </c>
      <c r="BR6" s="22">
        <f t="shared" si="8"/>
        <v>100.76</v>
      </c>
      <c r="BS6" s="22">
        <f t="shared" si="8"/>
        <v>100.36</v>
      </c>
      <c r="BT6" s="22">
        <f t="shared" si="8"/>
        <v>100.09</v>
      </c>
      <c r="BU6" s="22">
        <f t="shared" si="8"/>
        <v>99.87</v>
      </c>
      <c r="BV6" s="22">
        <f t="shared" si="8"/>
        <v>100.42</v>
      </c>
      <c r="BW6" s="22">
        <f t="shared" si="8"/>
        <v>98.77</v>
      </c>
      <c r="BX6" s="22">
        <f t="shared" si="8"/>
        <v>95.79</v>
      </c>
      <c r="BY6" s="22">
        <f t="shared" si="8"/>
        <v>98.3</v>
      </c>
      <c r="BZ6" s="21" t="str">
        <f>IF(BZ7="","",IF(BZ7="-","【-】","【"&amp;SUBSTITUTE(TEXT(BZ7,"#,##0.00"),"-","△")&amp;"】"))</f>
        <v>【102.35】</v>
      </c>
      <c r="CA6" s="22">
        <f>IF(CA7="",NA(),CA7)</f>
        <v>212.23</v>
      </c>
      <c r="CB6" s="22">
        <f t="shared" ref="CB6:CJ6" si="9">IF(CB7="",NA(),CB7)</f>
        <v>215.73</v>
      </c>
      <c r="CC6" s="22">
        <f t="shared" si="9"/>
        <v>221.89</v>
      </c>
      <c r="CD6" s="22">
        <f t="shared" si="9"/>
        <v>222.65</v>
      </c>
      <c r="CE6" s="22">
        <f t="shared" si="9"/>
        <v>223.54</v>
      </c>
      <c r="CF6" s="22">
        <f t="shared" si="9"/>
        <v>171.81</v>
      </c>
      <c r="CG6" s="22">
        <f t="shared" si="9"/>
        <v>171.67</v>
      </c>
      <c r="CH6" s="22">
        <f t="shared" si="9"/>
        <v>173.67</v>
      </c>
      <c r="CI6" s="22">
        <f t="shared" si="9"/>
        <v>171.13</v>
      </c>
      <c r="CJ6" s="22">
        <f t="shared" si="9"/>
        <v>173.7</v>
      </c>
      <c r="CK6" s="21" t="str">
        <f>IF(CK7="","",IF(CK7="-","【-】","【"&amp;SUBSTITUTE(TEXT(CK7,"#,##0.00"),"-","△")&amp;"】"))</f>
        <v>【167.74】</v>
      </c>
      <c r="CL6" s="22">
        <f>IF(CL7="",NA(),CL7)</f>
        <v>62.41</v>
      </c>
      <c r="CM6" s="22">
        <f t="shared" ref="CM6:CU6" si="10">IF(CM7="",NA(),CM7)</f>
        <v>61.54</v>
      </c>
      <c r="CN6" s="22">
        <f t="shared" si="10"/>
        <v>61.97</v>
      </c>
      <c r="CO6" s="22">
        <f t="shared" si="10"/>
        <v>61.74</v>
      </c>
      <c r="CP6" s="22">
        <f t="shared" si="10"/>
        <v>63.39</v>
      </c>
      <c r="CQ6" s="22">
        <f t="shared" si="10"/>
        <v>60.03</v>
      </c>
      <c r="CR6" s="22">
        <f t="shared" si="10"/>
        <v>59.74</v>
      </c>
      <c r="CS6" s="22">
        <f t="shared" si="10"/>
        <v>59.67</v>
      </c>
      <c r="CT6" s="22">
        <f t="shared" si="10"/>
        <v>60.12</v>
      </c>
      <c r="CU6" s="22">
        <f t="shared" si="10"/>
        <v>60.34</v>
      </c>
      <c r="CV6" s="21" t="str">
        <f>IF(CV7="","",IF(CV7="-","【-】","【"&amp;SUBSTITUTE(TEXT(CV7,"#,##0.00"),"-","△")&amp;"】"))</f>
        <v>【60.29】</v>
      </c>
      <c r="CW6" s="22">
        <f>IF(CW7="",NA(),CW7)</f>
        <v>80.69</v>
      </c>
      <c r="CX6" s="22">
        <f t="shared" ref="CX6:DF6" si="11">IF(CX7="",NA(),CX7)</f>
        <v>80.209999999999994</v>
      </c>
      <c r="CY6" s="22">
        <f t="shared" si="11"/>
        <v>78.05</v>
      </c>
      <c r="CZ6" s="22">
        <f t="shared" si="11"/>
        <v>79.38</v>
      </c>
      <c r="DA6" s="22">
        <f t="shared" si="11"/>
        <v>77.39</v>
      </c>
      <c r="DB6" s="22">
        <f t="shared" si="11"/>
        <v>84.81</v>
      </c>
      <c r="DC6" s="22">
        <f t="shared" si="11"/>
        <v>84.8</v>
      </c>
      <c r="DD6" s="22">
        <f t="shared" si="11"/>
        <v>84.6</v>
      </c>
      <c r="DE6" s="22">
        <f t="shared" si="11"/>
        <v>84.24</v>
      </c>
      <c r="DF6" s="22">
        <f t="shared" si="11"/>
        <v>84.19</v>
      </c>
      <c r="DG6" s="21" t="str">
        <f>IF(DG7="","",IF(DG7="-","【-】","【"&amp;SUBSTITUTE(TEXT(DG7,"#,##0.00"),"-","△")&amp;"】"))</f>
        <v>【90.12】</v>
      </c>
      <c r="DH6" s="22">
        <f>IF(DH7="",NA(),DH7)</f>
        <v>43.65</v>
      </c>
      <c r="DI6" s="22">
        <f t="shared" ref="DI6:DQ6" si="12">IF(DI7="",NA(),DI7)</f>
        <v>45.04</v>
      </c>
      <c r="DJ6" s="22">
        <f t="shared" si="12"/>
        <v>47.15</v>
      </c>
      <c r="DK6" s="22">
        <f t="shared" si="12"/>
        <v>49.13</v>
      </c>
      <c r="DL6" s="22">
        <f t="shared" si="12"/>
        <v>51.1</v>
      </c>
      <c r="DM6" s="22">
        <f t="shared" si="12"/>
        <v>47.28</v>
      </c>
      <c r="DN6" s="22">
        <f t="shared" si="12"/>
        <v>47.66</v>
      </c>
      <c r="DO6" s="22">
        <f t="shared" si="12"/>
        <v>48.17</v>
      </c>
      <c r="DP6" s="22">
        <f t="shared" si="12"/>
        <v>48.83</v>
      </c>
      <c r="DQ6" s="22">
        <f t="shared" si="12"/>
        <v>49.96</v>
      </c>
      <c r="DR6" s="21" t="str">
        <f>IF(DR7="","",IF(DR7="-","【-】","【"&amp;SUBSTITUTE(TEXT(DR7,"#,##0.00"),"-","△")&amp;"】"))</f>
        <v>【50.88】</v>
      </c>
      <c r="DS6" s="22">
        <f>IF(DS7="",NA(),DS7)</f>
        <v>15.1</v>
      </c>
      <c r="DT6" s="22">
        <f t="shared" ref="DT6:EB6" si="13">IF(DT7="",NA(),DT7)</f>
        <v>15.92</v>
      </c>
      <c r="DU6" s="22">
        <f t="shared" si="13"/>
        <v>16</v>
      </c>
      <c r="DV6" s="22">
        <f t="shared" si="13"/>
        <v>16.510000000000002</v>
      </c>
      <c r="DW6" s="22">
        <f t="shared" si="13"/>
        <v>17.64</v>
      </c>
      <c r="DX6" s="22">
        <f t="shared" si="13"/>
        <v>12.19</v>
      </c>
      <c r="DY6" s="22">
        <f t="shared" si="13"/>
        <v>15.1</v>
      </c>
      <c r="DZ6" s="22">
        <f t="shared" si="13"/>
        <v>17.12</v>
      </c>
      <c r="EA6" s="22">
        <f t="shared" si="13"/>
        <v>18.18</v>
      </c>
      <c r="EB6" s="22">
        <f t="shared" si="13"/>
        <v>19.32</v>
      </c>
      <c r="EC6" s="21" t="str">
        <f>IF(EC7="","",IF(EC7="-","【-】","【"&amp;SUBSTITUTE(TEXT(EC7,"#,##0.00"),"-","△")&amp;"】"))</f>
        <v>【22.30】</v>
      </c>
      <c r="ED6" s="22">
        <f>IF(ED7="",NA(),ED7)</f>
        <v>0.26</v>
      </c>
      <c r="EE6" s="22">
        <f t="shared" ref="EE6:EM6" si="14">IF(EE7="",NA(),EE7)</f>
        <v>0.28000000000000003</v>
      </c>
      <c r="EF6" s="22">
        <f t="shared" si="14"/>
        <v>0.31</v>
      </c>
      <c r="EG6" s="22">
        <f t="shared" si="14"/>
        <v>0.41</v>
      </c>
      <c r="EH6" s="22">
        <f t="shared" si="14"/>
        <v>0.45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72087</v>
      </c>
      <c r="D7" s="24">
        <v>46</v>
      </c>
      <c r="E7" s="24">
        <v>1</v>
      </c>
      <c r="F7" s="24">
        <v>0</v>
      </c>
      <c r="G7" s="24">
        <v>1</v>
      </c>
      <c r="H7" s="24" t="s">
        <v>93</v>
      </c>
      <c r="I7" s="24" t="s">
        <v>94</v>
      </c>
      <c r="J7" s="24" t="s">
        <v>95</v>
      </c>
      <c r="K7" s="24" t="s">
        <v>96</v>
      </c>
      <c r="L7" s="24" t="s">
        <v>97</v>
      </c>
      <c r="M7" s="24" t="s">
        <v>98</v>
      </c>
      <c r="N7" s="25" t="s">
        <v>99</v>
      </c>
      <c r="O7" s="25">
        <v>85.47</v>
      </c>
      <c r="P7" s="25">
        <v>89.54</v>
      </c>
      <c r="Q7" s="25">
        <v>4268</v>
      </c>
      <c r="R7" s="25">
        <v>46004</v>
      </c>
      <c r="S7" s="25">
        <v>554.63</v>
      </c>
      <c r="T7" s="25">
        <v>82.95</v>
      </c>
      <c r="U7" s="25">
        <v>40818</v>
      </c>
      <c r="V7" s="25">
        <v>119.92</v>
      </c>
      <c r="W7" s="25">
        <v>340.38</v>
      </c>
      <c r="X7" s="25">
        <v>110.09</v>
      </c>
      <c r="Y7" s="25">
        <v>107.41</v>
      </c>
      <c r="Z7" s="25">
        <v>106.15</v>
      </c>
      <c r="AA7" s="25">
        <v>105.25</v>
      </c>
      <c r="AB7" s="25">
        <v>105.95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180.71</v>
      </c>
      <c r="AU7" s="25">
        <v>258.49</v>
      </c>
      <c r="AV7" s="25">
        <v>443</v>
      </c>
      <c r="AW7" s="25">
        <v>556.20000000000005</v>
      </c>
      <c r="AX7" s="25">
        <v>742.86</v>
      </c>
      <c r="AY7" s="25">
        <v>357.34</v>
      </c>
      <c r="AZ7" s="25">
        <v>366.03</v>
      </c>
      <c r="BA7" s="25">
        <v>365.18</v>
      </c>
      <c r="BB7" s="25">
        <v>327.77</v>
      </c>
      <c r="BC7" s="25">
        <v>338.02</v>
      </c>
      <c r="BD7" s="25">
        <v>261.51</v>
      </c>
      <c r="BE7" s="25">
        <v>295.27</v>
      </c>
      <c r="BF7" s="25">
        <v>282.43</v>
      </c>
      <c r="BG7" s="25">
        <v>259.37</v>
      </c>
      <c r="BH7" s="25">
        <v>238.44</v>
      </c>
      <c r="BI7" s="25">
        <v>220.23</v>
      </c>
      <c r="BJ7" s="25">
        <v>373.69</v>
      </c>
      <c r="BK7" s="25">
        <v>370.12</v>
      </c>
      <c r="BL7" s="25">
        <v>371.65</v>
      </c>
      <c r="BM7" s="25">
        <v>397.1</v>
      </c>
      <c r="BN7" s="25">
        <v>379.91</v>
      </c>
      <c r="BO7" s="25">
        <v>265.16000000000003</v>
      </c>
      <c r="BP7" s="25">
        <v>105</v>
      </c>
      <c r="BQ7" s="25">
        <v>103.54</v>
      </c>
      <c r="BR7" s="25">
        <v>100.76</v>
      </c>
      <c r="BS7" s="25">
        <v>100.36</v>
      </c>
      <c r="BT7" s="25">
        <v>100.09</v>
      </c>
      <c r="BU7" s="25">
        <v>99.87</v>
      </c>
      <c r="BV7" s="25">
        <v>100.42</v>
      </c>
      <c r="BW7" s="25">
        <v>98.77</v>
      </c>
      <c r="BX7" s="25">
        <v>95.79</v>
      </c>
      <c r="BY7" s="25">
        <v>98.3</v>
      </c>
      <c r="BZ7" s="25">
        <v>102.35</v>
      </c>
      <c r="CA7" s="25">
        <v>212.23</v>
      </c>
      <c r="CB7" s="25">
        <v>215.73</v>
      </c>
      <c r="CC7" s="25">
        <v>221.89</v>
      </c>
      <c r="CD7" s="25">
        <v>222.65</v>
      </c>
      <c r="CE7" s="25">
        <v>223.54</v>
      </c>
      <c r="CF7" s="25">
        <v>171.81</v>
      </c>
      <c r="CG7" s="25">
        <v>171.67</v>
      </c>
      <c r="CH7" s="25">
        <v>173.67</v>
      </c>
      <c r="CI7" s="25">
        <v>171.13</v>
      </c>
      <c r="CJ7" s="25">
        <v>173.7</v>
      </c>
      <c r="CK7" s="25">
        <v>167.74</v>
      </c>
      <c r="CL7" s="25">
        <v>62.41</v>
      </c>
      <c r="CM7" s="25">
        <v>61.54</v>
      </c>
      <c r="CN7" s="25">
        <v>61.97</v>
      </c>
      <c r="CO7" s="25">
        <v>61.74</v>
      </c>
      <c r="CP7" s="25">
        <v>63.39</v>
      </c>
      <c r="CQ7" s="25">
        <v>60.03</v>
      </c>
      <c r="CR7" s="25">
        <v>59.74</v>
      </c>
      <c r="CS7" s="25">
        <v>59.67</v>
      </c>
      <c r="CT7" s="25">
        <v>60.12</v>
      </c>
      <c r="CU7" s="25">
        <v>60.34</v>
      </c>
      <c r="CV7" s="25">
        <v>60.29</v>
      </c>
      <c r="CW7" s="25">
        <v>80.69</v>
      </c>
      <c r="CX7" s="25">
        <v>80.209999999999994</v>
      </c>
      <c r="CY7" s="25">
        <v>78.05</v>
      </c>
      <c r="CZ7" s="25">
        <v>79.38</v>
      </c>
      <c r="DA7" s="25">
        <v>77.39</v>
      </c>
      <c r="DB7" s="25">
        <v>84.81</v>
      </c>
      <c r="DC7" s="25">
        <v>84.8</v>
      </c>
      <c r="DD7" s="25">
        <v>84.6</v>
      </c>
      <c r="DE7" s="25">
        <v>84.24</v>
      </c>
      <c r="DF7" s="25">
        <v>84.19</v>
      </c>
      <c r="DG7" s="25">
        <v>90.12</v>
      </c>
      <c r="DH7" s="25">
        <v>43.65</v>
      </c>
      <c r="DI7" s="25">
        <v>45.04</v>
      </c>
      <c r="DJ7" s="25">
        <v>47.15</v>
      </c>
      <c r="DK7" s="25">
        <v>49.13</v>
      </c>
      <c r="DL7" s="25">
        <v>51.1</v>
      </c>
      <c r="DM7" s="25">
        <v>47.28</v>
      </c>
      <c r="DN7" s="25">
        <v>47.66</v>
      </c>
      <c r="DO7" s="25">
        <v>48.17</v>
      </c>
      <c r="DP7" s="25">
        <v>48.83</v>
      </c>
      <c r="DQ7" s="25">
        <v>49.96</v>
      </c>
      <c r="DR7" s="25">
        <v>50.88</v>
      </c>
      <c r="DS7" s="25">
        <v>15.1</v>
      </c>
      <c r="DT7" s="25">
        <v>15.92</v>
      </c>
      <c r="DU7" s="25">
        <v>16</v>
      </c>
      <c r="DV7" s="25">
        <v>16.510000000000002</v>
      </c>
      <c r="DW7" s="25">
        <v>17.64</v>
      </c>
      <c r="DX7" s="25">
        <v>12.19</v>
      </c>
      <c r="DY7" s="25">
        <v>15.1</v>
      </c>
      <c r="DZ7" s="25">
        <v>17.12</v>
      </c>
      <c r="EA7" s="25">
        <v>18.18</v>
      </c>
      <c r="EB7" s="25">
        <v>19.32</v>
      </c>
      <c r="EC7" s="25">
        <v>22.3</v>
      </c>
      <c r="ED7" s="25">
        <v>0.26</v>
      </c>
      <c r="EE7" s="25">
        <v>0.28000000000000003</v>
      </c>
      <c r="EF7" s="25">
        <v>0.31</v>
      </c>
      <c r="EG7" s="25">
        <v>0.41</v>
      </c>
      <c r="EH7" s="25">
        <v>0.45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