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kancl059\Desktop\経営分析表\"/>
    </mc:Choice>
  </mc:AlternateContent>
  <xr:revisionPtr revIDLastSave="0" documentId="13_ncr:1_{48B57F7D-3863-462C-89E2-A14C71F0EFC6}" xr6:coauthVersionLast="47" xr6:coauthVersionMax="47" xr10:uidLastSave="{00000000-0000-0000-0000-000000000000}"/>
  <workbookProtection workbookAlgorithmName="SHA-512" workbookHashValue="57BC2VJ2Wx36il6gcPV58FsVn8ZMmWoTwEaGXh2d5sZ/oxl7yY6WI7NYFfdO0x/KbI3+WLvqZc4iocw66NHtWQ==" workbookSaltValue="PAFu8rraeO9Bf4kWauwXGA==" workbookSpinCount="100000" lockStructure="1"/>
  <bookViews>
    <workbookView xWindow="-120" yWindow="-120" windowWidth="24240" windowHeight="131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P10" i="4"/>
  <c r="I10" i="4"/>
  <c r="BB8" i="4"/>
  <c r="AT8" i="4"/>
  <c r="AL8" i="4"/>
  <c r="AD8" i="4"/>
  <c r="W8" i="4"/>
  <c r="P8" i="4"/>
  <c r="I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<sst xmlns="http://schemas.openxmlformats.org/spreadsheetml/2006/main" count="233" uniqueCount="117">
  <si>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</si>
  <si>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</si>
  <si>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</si>
  <si>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</si>
  <si>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</si>
  <si>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</si>
  <si>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</si>
  <si>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</si>
  <si>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</si>
  <si>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</si>
  <si>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</si>
  <si>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</si>
  <si>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</si>
  <si>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</si>
  <si>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</si>
  <si>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</si>
  <si>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</si>
  <si>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</si>
  <si>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</si>
  <si>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</si>
  <si>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</si>
  <si>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</si>
  <si>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</si>
  <si>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</si>
  <si>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</si>
  <si>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</si>
  <si>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</si>
  <si>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</si>
  <si>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</si>
  <si>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</si>
  <si>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</si>
  <si>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</si>
  <si>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</si>
  <si>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</si>
  <si>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</si>
  <si>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</si>
  <si>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</si>
  <si>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</si>
  <si>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</si>
  <si>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</si>
  <si>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</si>
  <si>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</si>
  <si>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</si>
  <si>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</si>
  <si>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</si>
  <si>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</si>
  <si>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</si>
  <si>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</si>
  <si>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</si>
  <si>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</si>
  <si>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</si>
  <si>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</si>
  <si>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</si>
  <si>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</si>
  <si>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</si>
  <si>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</si>
  <si>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</si>
  <si>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</si>
  <si>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</si>
  <si>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</si>
  <si>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</si>
  <si>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</si>
  <si>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</si>
  <si>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</si>
  <si>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</si>
  <si>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</si>
  <si>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</si>
  <si>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</si>
  <si>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</si>
  <si>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</si>
  <si>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</si>
  <si>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</si>
  <si>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</si>
  <si>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</si>
  <si>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</si>
  <si>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</si>
  <si>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</si>
  <si>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</si>
  <si>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</si>
  <si>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</si>
  <si>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</si>
  <si>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</si>
  <si>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</si>
  <si>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</si>
  <si>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</si>
  <si>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</si>
  <si>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</si>
  <si>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</si>
  <si>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</si>
  <si>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</si>
  <si>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</si>
  <si>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</si>
  <si>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</si>
  <si>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</si>
  <si>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</si>
  <si>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</si>
  <si>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</si>
  <si>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</si>
  <si>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</si>
  <si>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</si>
  <si>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</si>
  <si>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</si>
  <si>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</si>
  <si>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</si>
  <si>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</si>
  <si>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</si>
  <si>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</si>
  <si>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</si>
  <si>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</si>
  <si>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</si>
  <si>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</si>
  <si>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</si>
  <si>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</si>
  <si>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</si>
  <si>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該事業は新たな設備投資を進めており、令和元年度に金山町統合簡水事業として経営統合を完了した。しかし、収益的収支比率が100%を下回っており、年度によっては60～70%台の当該比率の年度があり、事業の経営改善を進めていく必要がある。
　原因として同規模の自治体に比べて料金回収率は上回っていることが多いが、給水原価及び施設利用率が下回っているため経営の効率性が低下していることが考えられる。給水区域の拡大も進めているが、高齢化率の上昇及び人口の減少、さらには空家が増加している。現在は大規模災害の各種復旧工事が行われているため使用料収入が増加しているものの、令和４年度の只見線の復旧工事終了をもって大規模な復旧工事は終了となる。今後は使用料収入の大幅な減少も大きな課題である。
　当町の簡易水道事業は昭和30年代より開始され、町の地理的要因から配水施設なども複数の地区ごとに必要なため、維持管理費についても増大する可能性がある。地方債の償還についても大きな負担となることから維持管理費の問題と併せて使用料金の設定を、令和５年度開始予定の簡易水道事業の公営企業会計の導入を足掛かりとして検討する必要がある。</t>
    <rPh sb="150" eb="151">
      <t>オオ</t>
    </rPh>
    <rPh sb="459" eb="461">
      <t>レイワ</t>
    </rPh>
    <rPh sb="462" eb="464">
      <t>ネンド</t>
    </rPh>
    <rPh sb="464" eb="466">
      <t>カイシ</t>
    </rPh>
    <rPh sb="466" eb="468">
      <t>ヨテイ</t>
    </rPh>
    <rPh sb="486" eb="488">
      <t>アシガ</t>
    </rPh>
    <rPh sb="493" eb="495">
      <t>ケントウ</t>
    </rPh>
    <phoneticPr fontId="4"/>
  </si>
  <si>
    <t>　水道管の管路の更新率は最近5年間の平均では４年間は類似団体の平均を上回っているが、修繕費用は高額なため配水施設などの維持管理費とともに長期的な視点での改修計画を、令和５年度開始予定の簡易水道事業の公営企業会計導入に併せて検討する必要がある。</t>
    <rPh sb="23" eb="25">
      <t>ネンカン</t>
    </rPh>
    <rPh sb="82" eb="84">
      <t>レイワ</t>
    </rPh>
    <rPh sb="85" eb="87">
      <t>ネンド</t>
    </rPh>
    <rPh sb="87" eb="89">
      <t>カイシ</t>
    </rPh>
    <rPh sb="89" eb="91">
      <t>ヨテイ</t>
    </rPh>
    <phoneticPr fontId="4"/>
  </si>
  <si>
    <t>　現時点でも収益的収支比率が100%を下回っており、今後は人口減少や高齢化の問題から使用料収入の減少が予想され、収入の面でも大きな課題となる。また。当町では地理的要因から一定の地区ごとに水源地や配水施設があり、施設の維持管理費についても大きな課題となる。令和５年度開始予定の公営企業会計への導入に向けて、経営の長期的な視点から施設管理の効率化及び維持費用の平準化、さらには使用料の改定も検討する必要がある。</t>
    <rPh sb="127" eb="129">
      <t>レイワ</t>
    </rPh>
    <rPh sb="130" eb="132">
      <t>ネンド</t>
    </rPh>
    <rPh sb="132" eb="134">
      <t>カイシ</t>
    </rPh>
    <rPh sb="134" eb="1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</si>
</sst>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3.69</c:v>
                </c:pt>
                <c:pt idx="1">
                  <c:v>2.0099999999999998</c:v>
                </c:pt>
                <c:pt idx="2">
                  <c:v>0.46</c:v>
                </c:pt>
                <c:pt idx="3">
                  <c:v>0.73</c:v>
                </c:pt>
                <c:pt idx="4">
                  <c:v>0.38</c:v>
                </c:pt>
              </c:numCache>
            </c:numRef>
          </c:val>
          <c:extLst>
            <c:ext xmlns:c16="http://schemas.microsoft.com/office/drawing/2014/chart" uri="{C3380CC4-5D6E-409C-BE32-E72D297353CC}">
              <c16:uniqueId val="{00000000-8EBB-4995-BE63-BC01313F180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8EBB-4995-BE63-BC01313F180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38.520000000000003</c:v>
                </c:pt>
                <c:pt idx="1">
                  <c:v>43.76</c:v>
                </c:pt>
                <c:pt idx="2">
                  <c:v>42.68</c:v>
                </c:pt>
                <c:pt idx="3">
                  <c:v>43.43</c:v>
                </c:pt>
                <c:pt idx="4">
                  <c:v>46.7</c:v>
                </c:pt>
              </c:numCache>
            </c:numRef>
          </c:val>
          <c:extLst>
            <c:ext xmlns:c16="http://schemas.microsoft.com/office/drawing/2014/chart" uri="{C3380CC4-5D6E-409C-BE32-E72D297353CC}">
              <c16:uniqueId val="{00000000-8218-476F-ABA2-DE7B974BE12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8218-476F-ABA2-DE7B974BE12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76.739999999999995</c:v>
                </c:pt>
                <c:pt idx="1">
                  <c:v>76.209999999999994</c:v>
                </c:pt>
                <c:pt idx="2">
                  <c:v>68.760000000000005</c:v>
                </c:pt>
                <c:pt idx="3">
                  <c:v>65.81</c:v>
                </c:pt>
                <c:pt idx="4">
                  <c:v>64.19</c:v>
                </c:pt>
              </c:numCache>
            </c:numRef>
          </c:val>
          <c:extLst>
            <c:ext xmlns:c16="http://schemas.microsoft.com/office/drawing/2014/chart" uri="{C3380CC4-5D6E-409C-BE32-E72D297353CC}">
              <c16:uniqueId val="{00000000-A018-4BC7-A43E-A4C1116E751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018-4BC7-A43E-A4C1116E751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80.56</c:v>
                </c:pt>
                <c:pt idx="1">
                  <c:v>73.489999999999995</c:v>
                </c:pt>
                <c:pt idx="2">
                  <c:v>74.86</c:v>
                </c:pt>
                <c:pt idx="3">
                  <c:v>64.930000000000007</c:v>
                </c:pt>
                <c:pt idx="4">
                  <c:v>50.34</c:v>
                </c:pt>
              </c:numCache>
            </c:numRef>
          </c:val>
          <c:extLst>
            <c:ext xmlns:c16="http://schemas.microsoft.com/office/drawing/2014/chart" uri="{C3380CC4-5D6E-409C-BE32-E72D297353CC}">
              <c16:uniqueId val="{00000000-4E20-4DBB-9E59-3E8F16044E2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4E20-4DBB-9E59-3E8F16044E2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E7-4AB4-B7AC-BF3BFDAECEF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E7-4AB4-B7AC-BF3BFDAECEF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1-4429-AAFE-C7428AE1E38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1-4429-AAFE-C7428AE1E38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0-4BE0-BAC1-D8245BCCB7C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0-4BE0-BAC1-D8245BCCB7C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C2-4CBB-B495-E16FC9D0DA6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C2-4CBB-B495-E16FC9D0DA6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1271.75</c:v>
                </c:pt>
                <c:pt idx="1">
                  <c:v>1252.6500000000001</c:v>
                </c:pt>
                <c:pt idx="2">
                  <c:v>1327.39</c:v>
                </c:pt>
                <c:pt idx="3">
                  <c:v>1478.99</c:v>
                </c:pt>
                <c:pt idx="4">
                  <c:v>1581.26</c:v>
                </c:pt>
              </c:numCache>
            </c:numRef>
          </c:val>
          <c:extLst>
            <c:ext xmlns:c16="http://schemas.microsoft.com/office/drawing/2014/chart" uri="{C3380CC4-5D6E-409C-BE32-E72D297353CC}">
              <c16:uniqueId val="{00000000-959E-4EDF-8DE7-6E6C4B0C63E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959E-4EDF-8DE7-6E6C4B0C63E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63.96</c:v>
                </c:pt>
                <c:pt idx="1">
                  <c:v>61.39</c:v>
                </c:pt>
                <c:pt idx="2">
                  <c:v>57.89</c:v>
                </c:pt>
                <c:pt idx="3">
                  <c:v>46.67</c:v>
                </c:pt>
                <c:pt idx="4">
                  <c:v>41.43</c:v>
                </c:pt>
              </c:numCache>
            </c:numRef>
          </c:val>
          <c:extLst>
            <c:ext xmlns:c16="http://schemas.microsoft.com/office/drawing/2014/chart" uri="{C3380CC4-5D6E-409C-BE32-E72D297353CC}">
              <c16:uniqueId val="{00000000-70D8-4C74-B57B-DBC0D1B0014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70D8-4C74-B57B-DBC0D1B0014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433.89</c:v>
                </c:pt>
                <c:pt idx="1">
                  <c:v>429.92</c:v>
                </c:pt>
                <c:pt idx="2">
                  <c:v>497.05</c:v>
                </c:pt>
                <c:pt idx="3">
                  <c:v>589.38</c:v>
                </c:pt>
                <c:pt idx="4">
                  <c:v>658.08</c:v>
                </c:pt>
              </c:numCache>
            </c:numRef>
          </c:val>
          <c:extLst>
            <c:ext xmlns:c16="http://schemas.microsoft.com/office/drawing/2014/chart" uri="{C3380CC4-5D6E-409C-BE32-E72D297353CC}">
              <c16:uniqueId val="{00000000-736E-4E13-A88F-44C9F767533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736E-4E13-A88F-44C9F767533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金山町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1875</v>
      </c>
      <c r="AM8" s="55"/>
      <c r="AN8" s="55"/>
      <c r="AO8" s="55"/>
      <c r="AP8" s="55"/>
      <c r="AQ8" s="55"/>
      <c r="AR8" s="55"/>
      <c r="AS8" s="55"/>
      <c r="AT8" s="45">
        <f>データ!$S$6</f>
        <v>293.92</v>
      </c>
      <c r="AU8" s="45"/>
      <c r="AV8" s="45"/>
      <c r="AW8" s="45"/>
      <c r="AX8" s="45"/>
      <c r="AY8" s="45"/>
      <c r="AZ8" s="45"/>
      <c r="BA8" s="45"/>
      <c r="BB8" s="45">
        <f>データ!$T$6</f>
        <v>6.38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92.59</v>
      </c>
      <c r="Q10" s="45"/>
      <c r="R10" s="45"/>
      <c r="S10" s="45"/>
      <c r="T10" s="45"/>
      <c r="U10" s="45"/>
      <c r="V10" s="45"/>
      <c r="W10" s="55">
        <f>データ!$Q$6</f>
        <v>4233</v>
      </c>
      <c r="X10" s="55"/>
      <c r="Y10" s="55"/>
      <c r="Z10" s="55"/>
      <c r="AA10" s="55"/>
      <c r="AB10" s="55"/>
      <c r="AC10" s="55"/>
      <c r="AD10" s="2"/>
      <c r="AE10" s="2"/>
      <c r="AF10" s="2"/>
      <c r="AG10" s="2"/>
      <c r="AH10" s="2"/>
      <c r="AI10" s="2"/>
      <c r="AJ10" s="2"/>
      <c r="AK10" s="2"/>
      <c r="AL10" s="55">
        <f>データ!$U$6</f>
        <v>1712</v>
      </c>
      <c r="AM10" s="55"/>
      <c r="AN10" s="55"/>
      <c r="AO10" s="55"/>
      <c r="AP10" s="55"/>
      <c r="AQ10" s="55"/>
      <c r="AR10" s="55"/>
      <c r="AS10" s="55"/>
      <c r="AT10" s="45">
        <f>データ!$V$6</f>
        <v>2.46</v>
      </c>
      <c r="AU10" s="45"/>
      <c r="AV10" s="45"/>
      <c r="AW10" s="45"/>
      <c r="AX10" s="45"/>
      <c r="AY10" s="45"/>
      <c r="AZ10" s="45"/>
      <c r="BA10" s="45"/>
      <c r="BB10" s="45">
        <f>データ!$W$6</f>
        <v>695.93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H4bFVhzUx+tJCvqipSCEzXamgODxI1DNQ7nVGBJK97eVWMn3WSmo5a7TKCU1qqca3x2N1wnbwc1hCKEmfwEN5g==" saltValue="q77Pg8ubhukTZ4O0yHNZ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74454</v>
      </c>
      <c r="D6" s="20">
        <f t="shared" si="3"/>
        <v>47</v>
      </c>
      <c r="E6" s="20">
        <f t="shared" si="3"/>
        <v>1</v>
      </c>
      <c r="F6" s="20">
        <f t="shared" si="3"/>
        <v>0</v>
      </c>
      <c r="G6" s="20">
        <f t="shared" si="3"/>
        <v>0</v>
      </c>
      <c r="H6" s="20" t="str">
        <f t="shared" si="3"/>
        <v>福島県　金山町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92.59</v>
      </c>
      <c r="Q6" s="21">
        <f t="shared" si="3"/>
        <v>4233</v>
      </c>
      <c r="R6" s="21">
        <f t="shared" si="3"/>
        <v>1875</v>
      </c>
      <c r="S6" s="21">
        <f t="shared" si="3"/>
        <v>293.92</v>
      </c>
      <c r="T6" s="21">
        <f t="shared" si="3"/>
        <v>6.38</v>
      </c>
      <c r="U6" s="21">
        <f t="shared" si="3"/>
        <v>1712</v>
      </c>
      <c r="V6" s="21">
        <f t="shared" si="3"/>
        <v>2.46</v>
      </c>
      <c r="W6" s="21">
        <f t="shared" si="3"/>
        <v>695.93</v>
      </c>
      <c r="X6" s="22">
        <f>IF(X7="",NA(),X7)</f>
        <v>80.56</v>
      </c>
      <c r="Y6" s="22">
        <f t="shared" ref="Y6:AG6" si="4">IF(Y7="",NA(),Y7)</f>
        <v>73.489999999999995</v>
      </c>
      <c r="Z6" s="22">
        <f t="shared" si="4"/>
        <v>74.86</v>
      </c>
      <c r="AA6" s="22">
        <f t="shared" si="4"/>
        <v>64.930000000000007</v>
      </c>
      <c r="AB6" s="22">
        <f t="shared" si="4"/>
        <v>50.34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1271.75</v>
      </c>
      <c r="BF6" s="22">
        <f t="shared" ref="BF6:BN6" si="7">IF(BF7="",NA(),BF7)</f>
        <v>1252.6500000000001</v>
      </c>
      <c r="BG6" s="22">
        <f t="shared" si="7"/>
        <v>1327.39</v>
      </c>
      <c r="BH6" s="22">
        <f t="shared" si="7"/>
        <v>1478.99</v>
      </c>
      <c r="BI6" s="22">
        <f t="shared" si="7"/>
        <v>1581.26</v>
      </c>
      <c r="BJ6" s="22">
        <f t="shared" si="7"/>
        <v>1302.33</v>
      </c>
      <c r="BK6" s="22">
        <f t="shared" si="7"/>
        <v>1274.21</v>
      </c>
      <c r="BL6" s="22">
        <f t="shared" si="7"/>
        <v>1183.92</v>
      </c>
      <c r="BM6" s="22">
        <f t="shared" si="7"/>
        <v>1128.72</v>
      </c>
      <c r="BN6" s="22">
        <f t="shared" si="7"/>
        <v>1125.25</v>
      </c>
      <c r="BO6" s="21" t="str">
        <f>IF(BO7="","",IF(BO7="-","【-】","【"&amp;SUBSTITUTE(TEXT(BO7,"#,##0.00"),"-","△")&amp;"】"))</f>
        <v>【940.88】</v>
      </c>
      <c r="BP6" s="22">
        <f>IF(BP7="",NA(),BP7)</f>
        <v>63.96</v>
      </c>
      <c r="BQ6" s="22">
        <f t="shared" ref="BQ6:BY6" si="8">IF(BQ7="",NA(),BQ7)</f>
        <v>61.39</v>
      </c>
      <c r="BR6" s="22">
        <f t="shared" si="8"/>
        <v>57.89</v>
      </c>
      <c r="BS6" s="22">
        <f t="shared" si="8"/>
        <v>46.67</v>
      </c>
      <c r="BT6" s="22">
        <f t="shared" si="8"/>
        <v>41.43</v>
      </c>
      <c r="BU6" s="22">
        <f t="shared" si="8"/>
        <v>40.89</v>
      </c>
      <c r="BV6" s="22">
        <f t="shared" si="8"/>
        <v>41.25</v>
      </c>
      <c r="BW6" s="22">
        <f t="shared" si="8"/>
        <v>42.5</v>
      </c>
      <c r="BX6" s="22">
        <f t="shared" si="8"/>
        <v>41.84</v>
      </c>
      <c r="BY6" s="22">
        <f t="shared" si="8"/>
        <v>41.44</v>
      </c>
      <c r="BZ6" s="21" t="str">
        <f>IF(BZ7="","",IF(BZ7="-","【-】","【"&amp;SUBSTITUTE(TEXT(BZ7,"#,##0.00"),"-","△")&amp;"】"))</f>
        <v>【54.59】</v>
      </c>
      <c r="CA6" s="22">
        <f>IF(CA7="",NA(),CA7)</f>
        <v>433.89</v>
      </c>
      <c r="CB6" s="22">
        <f t="shared" ref="CB6:CJ6" si="9">IF(CB7="",NA(),CB7)</f>
        <v>429.92</v>
      </c>
      <c r="CC6" s="22">
        <f t="shared" si="9"/>
        <v>497.05</v>
      </c>
      <c r="CD6" s="22">
        <f t="shared" si="9"/>
        <v>589.38</v>
      </c>
      <c r="CE6" s="22">
        <f t="shared" si="9"/>
        <v>658.08</v>
      </c>
      <c r="CF6" s="22">
        <f t="shared" si="9"/>
        <v>383.2</v>
      </c>
      <c r="CG6" s="22">
        <f t="shared" si="9"/>
        <v>383.25</v>
      </c>
      <c r="CH6" s="22">
        <f t="shared" si="9"/>
        <v>377.72</v>
      </c>
      <c r="CI6" s="22">
        <f t="shared" si="9"/>
        <v>390.47</v>
      </c>
      <c r="CJ6" s="22">
        <f t="shared" si="9"/>
        <v>403.61</v>
      </c>
      <c r="CK6" s="21" t="str">
        <f>IF(CK7="","",IF(CK7="-","【-】","【"&amp;SUBSTITUTE(TEXT(CK7,"#,##0.00"),"-","△")&amp;"】"))</f>
        <v>【301.20】</v>
      </c>
      <c r="CL6" s="22">
        <f>IF(CL7="",NA(),CL7)</f>
        <v>38.520000000000003</v>
      </c>
      <c r="CM6" s="22">
        <f t="shared" ref="CM6:CU6" si="10">IF(CM7="",NA(),CM7)</f>
        <v>43.76</v>
      </c>
      <c r="CN6" s="22">
        <f t="shared" si="10"/>
        <v>42.68</v>
      </c>
      <c r="CO6" s="22">
        <f t="shared" si="10"/>
        <v>43.43</v>
      </c>
      <c r="CP6" s="22">
        <f t="shared" si="10"/>
        <v>46.7</v>
      </c>
      <c r="CQ6" s="22">
        <f t="shared" si="10"/>
        <v>47.95</v>
      </c>
      <c r="CR6" s="22">
        <f t="shared" si="10"/>
        <v>48.26</v>
      </c>
      <c r="CS6" s="22">
        <f t="shared" si="10"/>
        <v>48.01</v>
      </c>
      <c r="CT6" s="22">
        <f t="shared" si="10"/>
        <v>49.08</v>
      </c>
      <c r="CU6" s="22">
        <f t="shared" si="10"/>
        <v>51.46</v>
      </c>
      <c r="CV6" s="21" t="str">
        <f>IF(CV7="","",IF(CV7="-","【-】","【"&amp;SUBSTITUTE(TEXT(CV7,"#,##0.00"),"-","△")&amp;"】"))</f>
        <v>【56.42】</v>
      </c>
      <c r="CW6" s="22">
        <f>IF(CW7="",NA(),CW7)</f>
        <v>76.739999999999995</v>
      </c>
      <c r="CX6" s="22">
        <f t="shared" ref="CX6:DF6" si="11">IF(CX7="",NA(),CX7)</f>
        <v>76.209999999999994</v>
      </c>
      <c r="CY6" s="22">
        <f t="shared" si="11"/>
        <v>68.760000000000005</v>
      </c>
      <c r="CZ6" s="22">
        <f t="shared" si="11"/>
        <v>65.81</v>
      </c>
      <c r="DA6" s="22">
        <f t="shared" si="11"/>
        <v>64.19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3.69</v>
      </c>
      <c r="EE6" s="22">
        <f t="shared" ref="EE6:EM6" si="14">IF(EE7="",NA(),EE7)</f>
        <v>2.0099999999999998</v>
      </c>
      <c r="EF6" s="22">
        <f t="shared" si="14"/>
        <v>0.46</v>
      </c>
      <c r="EG6" s="22">
        <f t="shared" si="14"/>
        <v>0.73</v>
      </c>
      <c r="EH6" s="22">
        <f t="shared" si="14"/>
        <v>0.38</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74454</v>
      </c>
      <c r="D7" s="24">
        <v>47</v>
      </c>
      <c r="E7" s="24">
        <v>1</v>
      </c>
      <c r="F7" s="24">
        <v>0</v>
      </c>
      <c r="G7" s="24">
        <v>0</v>
      </c>
      <c r="H7" s="24" t="s">
        <v>96</v>
      </c>
      <c r="I7" s="24" t="s">
        <v>97</v>
      </c>
      <c r="J7" s="24" t="s">
        <v>98</v>
      </c>
      <c r="K7" s="24" t="s">
        <v>99</v>
      </c>
      <c r="L7" s="24" t="s">
        <v>100</v>
      </c>
      <c r="M7" s="24" t="s">
        <v>101</v>
      </c>
      <c r="N7" s="25" t="s">
        <v>102</v>
      </c>
      <c r="O7" s="25" t="s">
        <v>103</v>
      </c>
      <c r="P7" s="25">
        <v>92.59</v>
      </c>
      <c r="Q7" s="25">
        <v>4233</v>
      </c>
      <c r="R7" s="25">
        <v>1875</v>
      </c>
      <c r="S7" s="25">
        <v>293.92</v>
      </c>
      <c r="T7" s="25">
        <v>6.38</v>
      </c>
      <c r="U7" s="25">
        <v>1712</v>
      </c>
      <c r="V7" s="25">
        <v>2.46</v>
      </c>
      <c r="W7" s="25">
        <v>695.93</v>
      </c>
      <c r="X7" s="25">
        <v>80.56</v>
      </c>
      <c r="Y7" s="25">
        <v>73.489999999999995</v>
      </c>
      <c r="Z7" s="25">
        <v>74.86</v>
      </c>
      <c r="AA7" s="25">
        <v>64.930000000000007</v>
      </c>
      <c r="AB7" s="25">
        <v>50.34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1271.75</v>
      </c>
      <c r="BF7" s="25">
        <v>1252.6500000000001</v>
      </c>
      <c r="BG7" s="25">
        <v>1327.39</v>
      </c>
      <c r="BH7" s="25">
        <v>1478.99</v>
      </c>
      <c r="BI7" s="25">
        <v>1581.26</v>
      </c>
      <c r="BJ7" s="25">
        <v>1302.33</v>
      </c>
      <c r="BK7" s="25">
        <v>1274.21</v>
      </c>
      <c r="BL7" s="25">
        <v>1183.92</v>
      </c>
      <c r="BM7" s="25">
        <v>1128.72</v>
      </c>
      <c r="BN7" s="25">
        <v>1125.25</v>
      </c>
      <c r="BO7" s="25">
        <v>940.88</v>
      </c>
      <c r="BP7" s="25">
        <v>63.96</v>
      </c>
      <c r="BQ7" s="25">
        <v>61.39</v>
      </c>
      <c r="BR7" s="25">
        <v>57.89</v>
      </c>
      <c r="BS7" s="25">
        <v>46.67</v>
      </c>
      <c r="BT7" s="25">
        <v>41.43</v>
      </c>
      <c r="BU7" s="25">
        <v>40.89</v>
      </c>
      <c r="BV7" s="25">
        <v>41.25</v>
      </c>
      <c r="BW7" s="25">
        <v>42.5</v>
      </c>
      <c r="BX7" s="25">
        <v>41.84</v>
      </c>
      <c r="BY7" s="25">
        <v>41.44</v>
      </c>
      <c r="BZ7" s="25">
        <v>54.59</v>
      </c>
      <c r="CA7" s="25">
        <v>433.89</v>
      </c>
      <c r="CB7" s="25">
        <v>429.92</v>
      </c>
      <c r="CC7" s="25">
        <v>497.05</v>
      </c>
      <c r="CD7" s="25">
        <v>589.38</v>
      </c>
      <c r="CE7" s="25">
        <v>658.08</v>
      </c>
      <c r="CF7" s="25">
        <v>383.2</v>
      </c>
      <c r="CG7" s="25">
        <v>383.25</v>
      </c>
      <c r="CH7" s="25">
        <v>377.72</v>
      </c>
      <c r="CI7" s="25">
        <v>390.47</v>
      </c>
      <c r="CJ7" s="25">
        <v>403.61</v>
      </c>
      <c r="CK7" s="25">
        <v>301.2</v>
      </c>
      <c r="CL7" s="25">
        <v>38.520000000000003</v>
      </c>
      <c r="CM7" s="25">
        <v>43.76</v>
      </c>
      <c r="CN7" s="25">
        <v>42.68</v>
      </c>
      <c r="CO7" s="25">
        <v>43.43</v>
      </c>
      <c r="CP7" s="25">
        <v>46.7</v>
      </c>
      <c r="CQ7" s="25">
        <v>47.95</v>
      </c>
      <c r="CR7" s="25">
        <v>48.26</v>
      </c>
      <c r="CS7" s="25">
        <v>48.01</v>
      </c>
      <c r="CT7" s="25">
        <v>49.08</v>
      </c>
      <c r="CU7" s="25">
        <v>51.46</v>
      </c>
      <c r="CV7" s="25">
        <v>56.42</v>
      </c>
      <c r="CW7" s="25">
        <v>76.739999999999995</v>
      </c>
      <c r="CX7" s="25">
        <v>76.209999999999994</v>
      </c>
      <c r="CY7" s="25">
        <v>68.760000000000005</v>
      </c>
      <c r="CZ7" s="25">
        <v>65.81</v>
      </c>
      <c r="DA7" s="25">
        <v>64.19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3.69</v>
      </c>
      <c r="EE7" s="25">
        <v>2.0099999999999998</v>
      </c>
      <c r="EF7" s="25">
        <v>0.46</v>
      </c>
      <c r="EG7" s="25">
        <v>0.73</v>
      </c>
      <c r="EH7" s="25">
        <v>0.38</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