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建設水道課(水道)\各調査関係\経営比較分析表\令和4年度\"/>
    </mc:Choice>
  </mc:AlternateContent>
  <xr:revisionPtr revIDLastSave="0" documentId="13_ncr:1_{C5F7F311-E7E3-4587-877A-C5E1DBEA5BB4}" xr6:coauthVersionLast="47" xr6:coauthVersionMax="47" xr10:uidLastSave="{00000000-0000-0000-0000-000000000000}"/>
  <workbookProtection workbookAlgorithmName="SHA-512" workbookHashValue="h+mych09ofjHEg3PkTqFr0K2cI2I86fSgq6fa0UA3WTR6MShQG+ylycnzKVb3SJKQPnpTHvr78N/8dLOIUvOog==" workbookSaltValue="PRnWJTvHlCQe8HsUMVZea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F85" i="4"/>
  <c r="BB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<sst xmlns="http://schemas.openxmlformats.org/spreadsheetml/2006/main" count="228" uniqueCount="112">
  <si>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</si>
  <si>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</si>
  <si>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</si>
  <si>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</si>
  <si>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</si>
  <si>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</si>
  <si>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</si>
  <si>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</si>
  <si>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</si>
  <si>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</si>
  <si>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</si>
  <si>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</si>
  <si>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</si>
  <si>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</si>
  <si>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</si>
  <si>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</si>
  <si>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</si>
  <si>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</si>
  <si>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</si>
  <si>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</si>
  <si>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</si>
  <si>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</si>
  <si>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</si>
  <si>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</si>
  <si>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</si>
  <si>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</si>
  <si>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</si>
  <si>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</si>
  <si>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</si>
  <si>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</si>
  <si>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</si>
  <si>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</si>
  <si>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</si>
  <si>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</si>
  <si>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</si>
  <si>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</si>
  <si>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</si>
  <si>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</si>
  <si>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</si>
  <si>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</si>
  <si>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</si>
  <si>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</si>
  <si>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</si>
  <si>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</si>
  <si>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</si>
  <si>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</si>
  <si>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</si>
  <si>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</si>
  <si>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</si>
  <si>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</si>
  <si>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</si>
  <si>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</si>
  <si>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</si>
  <si>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</si>
  <si>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</si>
  <si>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</si>
  <si>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</si>
  <si>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</si>
  <si>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</si>
  <si>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</si>
  <si>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</si>
  <si>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</si>
  <si>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</si>
  <si>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</si>
  <si>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</si>
  <si>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</si>
  <si>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</si>
  <si>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</si>
  <si>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</si>
  <si>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</si>
  <si>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</si>
  <si>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</si>
  <si>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</si>
  <si>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</si>
  <si>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</si>
  <si>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</si>
  <si>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</si>
  <si>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</si>
  <si>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</si>
  <si>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</si>
  <si>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</si>
  <si>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</si>
  <si>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</si>
  <si>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</si>
  <si>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</si>
  <si>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</si>
  <si>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</si>
  <si>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</si>
  <si>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</si>
  <si>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</si>
  <si>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</si>
  <si>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</si>
  <si>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</si>
  <si>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</si>
  <si>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</si>
  <si>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</si>
  <si>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</si>
  <si>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</si>
  <si>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</si>
  <si>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</si>
  <si>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</si>
  <si>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</si>
  <si>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</si>
  <si>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</si>
  <si>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</si>
  <si>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</si>
  <si>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</si>
  <si>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</si>
  <si>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</si>
  <si>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①類似団体と比較して低い水準となっているが上昇傾向であり、施設の老朽化が進んでいる。法定耐用年数を迎える資産もあることから計画的に更新を行う必要があります。
②高い水準となっているため、更新時期が重ならないよう緊急性及び必要性に応じ計画的に更新を進めていく必要があります。
③管路経年化率が高いため、今後も財政状況等を勘案しながら継続的に更新する必要があります。</t>
    <rPh sb="68" eb="69">
      <t>オコナ</t>
    </rPh>
    <rPh sb="82" eb="84">
      <t>スイジュン</t>
    </rPh>
    <rPh sb="120" eb="122">
      <t>コウシン</t>
    </rPh>
    <rPh sb="138" eb="140">
      <t>カンロ</t>
    </rPh>
    <phoneticPr fontId="4"/>
  </si>
  <si>
    <t>①給水収益及び繰入金等で費用を賄えておらず赤字経営が続いている状況であり、今後も収益の減少、修繕費等の費用の増加が懸念されることから根本的な経営改善を図る必要があります。
②赤字決算のため欠損金が増加しており、平均値を大きく上回っていることから早期に欠損金解消の対策を検討する必要があります。
③流動比率については、一定の水準を維持しており、短期的な債務に対し支払い能力は十分あると考えられます。
④施設や管路の更新の際には企業債に依存せざるを得ない状況であるため、適正な企業債残高を見極めつつ、将来の負担とならぬよう借入額の平準化に努める必要があります。
⑤依然として収益が低いため、料金の見直し等を検討していく必要があります。
⑥給水原価は類似団体平均値より低い数値となっていますが、今後も経費削減等に努めます。
⑦平均値と比較しても高い数値となっており、効率的に施設を利用しています。今後も災害等に対応できる体制を確保しながら、施設更新の際には統合やダウンサイジングについても検討していきます。
⑧有収率は減少傾向であり類似団体の平均値を下回っていることから、効率的な漏水対策を実施し、有収率の改善に努めていく必要があります。</t>
    <rPh sb="1" eb="3">
      <t>キュウスイ</t>
    </rPh>
    <rPh sb="5" eb="6">
      <t>オヨ</t>
    </rPh>
    <rPh sb="7" eb="10">
      <t>クリイレキン</t>
    </rPh>
    <rPh sb="10" eb="11">
      <t>トウ</t>
    </rPh>
    <rPh sb="31" eb="33">
      <t>ジョウキョウ</t>
    </rPh>
    <rPh sb="49" eb="50">
      <t>トウ</t>
    </rPh>
    <rPh sb="75" eb="76">
      <t>ハカ</t>
    </rPh>
    <rPh sb="85" eb="86">
      <t>ト</t>
    </rPh>
    <rPh sb="87" eb="88">
      <t>ク</t>
    </rPh>
    <rPh sb="90" eb="92">
      <t>ヒツヨウ</t>
    </rPh>
    <rPh sb="124" eb="125">
      <t>ウエ</t>
    </rPh>
    <rPh sb="134" eb="136">
      <t>ソウキ</t>
    </rPh>
    <rPh sb="143" eb="145">
      <t>タイサク</t>
    </rPh>
    <rPh sb="221" eb="222">
      <t>サイ</t>
    </rPh>
    <rPh sb="282" eb="284">
      <t>ヒツヨウ</t>
    </rPh>
    <rPh sb="345" eb="347">
      <t>スウチ</t>
    </rPh>
    <rPh sb="407" eb="409">
      <t>コンゴ</t>
    </rPh>
    <rPh sb="453" eb="455">
      <t>ケントウ</t>
    </rPh>
    <rPh sb="502" eb="504">
      <t>ケイコウ</t>
    </rPh>
    <phoneticPr fontId="4"/>
  </si>
  <si>
    <t>水道事業を取り巻く環境は給水収益の減少や水道施設の老朽化により大量投資を行っていく必要があるなど、一層厳しさを増しています。今後も将来の更新需要及び自然災害への対策を講じながら、経費の節減に努め経営の健全・円滑化を図り、収支改善に向けた料金水準の見直しなど経営基盤の強化に努めていきます。</t>
    <rPh sb="31" eb="33">
      <t>タイリョウ</t>
    </rPh>
    <rPh sb="33" eb="35">
      <t>トウシ</t>
    </rPh>
    <rPh sb="36" eb="37">
      <t>オコナ</t>
    </rPh>
    <rPh sb="41" eb="43">
      <t>ヒツヨウ</t>
    </rPh>
    <rPh sb="55" eb="56">
      <t>マ</t>
    </rPh>
    <rPh sb="72" eb="73">
      <t>オヨ</t>
    </rPh>
    <rPh sb="83" eb="84">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</si>
</sst>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c:v>
                </c:pt>
                <c:pt idx="1">
                  <c:v>0.36</c:v>
                </c:pt>
                <c:pt idx="2">
                  <c:v>0.12</c:v>
                </c:pt>
                <c:pt idx="3">
                  <c:v>0.93</c:v>
                </c:pt>
                <c:pt idx="4">
                  <c:v>0.69</c:v>
                </c:pt>
              </c:numCache>
            </c:numRef>
          </c:val>
          <c:extLst>
            <c:ext xmlns:c16="http://schemas.microsoft.com/office/drawing/2014/chart" uri="{C3380CC4-5D6E-409C-BE32-E72D297353CC}">
              <c16:uniqueId val="{00000000-AC21-4B38-9129-DE7F5395CA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AC21-4B38-9129-DE7F5395CA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65.040000000000006</c:v>
                </c:pt>
                <c:pt idx="1">
                  <c:v>66.25</c:v>
                </c:pt>
                <c:pt idx="2">
                  <c:v>65.41</c:v>
                </c:pt>
                <c:pt idx="3">
                  <c:v>65.28</c:v>
                </c:pt>
                <c:pt idx="4">
                  <c:v>66.33</c:v>
                </c:pt>
              </c:numCache>
            </c:numRef>
          </c:val>
          <c:extLst>
            <c:ext xmlns:c16="http://schemas.microsoft.com/office/drawing/2014/chart" uri="{C3380CC4-5D6E-409C-BE32-E72D297353CC}">
              <c16:uniqueId val="{00000000-6C94-4692-B9B7-9B08A018E3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6C94-4692-B9B7-9B08A018E3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81.38</c:v>
                </c:pt>
                <c:pt idx="1">
                  <c:v>78.81</c:v>
                </c:pt>
                <c:pt idx="2">
                  <c:v>78.040000000000006</c:v>
                </c:pt>
                <c:pt idx="3">
                  <c:v>79.02</c:v>
                </c:pt>
                <c:pt idx="4">
                  <c:v>75.760000000000005</c:v>
                </c:pt>
              </c:numCache>
            </c:numRef>
          </c:val>
          <c:extLst>
            <c:ext xmlns:c16="http://schemas.microsoft.com/office/drawing/2014/chart" uri="{C3380CC4-5D6E-409C-BE32-E72D297353CC}">
              <c16:uniqueId val="{00000000-4F31-47E6-95CD-C580DFEB0EF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4F31-47E6-95CD-C580DFEB0EF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102.07</c:v>
                </c:pt>
                <c:pt idx="1">
                  <c:v>97.85</c:v>
                </c:pt>
                <c:pt idx="2">
                  <c:v>98.28</c:v>
                </c:pt>
                <c:pt idx="3">
                  <c:v>99.22</c:v>
                </c:pt>
                <c:pt idx="4">
                  <c:v>96.46</c:v>
                </c:pt>
              </c:numCache>
            </c:numRef>
          </c:val>
          <c:extLst>
            <c:ext xmlns:c16="http://schemas.microsoft.com/office/drawing/2014/chart" uri="{C3380CC4-5D6E-409C-BE32-E72D297353CC}">
              <c16:uniqueId val="{00000000-48D7-4F9F-A86F-425CE2E95B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48D7-4F9F-A86F-425CE2E95B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34.78</c:v>
                </c:pt>
                <c:pt idx="1">
                  <c:v>37.19</c:v>
                </c:pt>
                <c:pt idx="2">
                  <c:v>39.11</c:v>
                </c:pt>
                <c:pt idx="3">
                  <c:v>41.07</c:v>
                </c:pt>
                <c:pt idx="4">
                  <c:v>43.45</c:v>
                </c:pt>
              </c:numCache>
            </c:numRef>
          </c:val>
          <c:extLst>
            <c:ext xmlns:c16="http://schemas.microsoft.com/office/drawing/2014/chart" uri="{C3380CC4-5D6E-409C-BE32-E72D297353CC}">
              <c16:uniqueId val="{00000000-8DED-475F-AF90-954BBCB6C7D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8DED-475F-AF90-954BBCB6C7D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14.76</c:v>
                </c:pt>
                <c:pt idx="1">
                  <c:v>33.619999999999997</c:v>
                </c:pt>
                <c:pt idx="2">
                  <c:v>36.299999999999997</c:v>
                </c:pt>
                <c:pt idx="3">
                  <c:v>35.76</c:v>
                </c:pt>
                <c:pt idx="4">
                  <c:v>35.57</c:v>
                </c:pt>
              </c:numCache>
            </c:numRef>
          </c:val>
          <c:extLst>
            <c:ext xmlns:c16="http://schemas.microsoft.com/office/drawing/2014/chart" uri="{C3380CC4-5D6E-409C-BE32-E72D297353CC}">
              <c16:uniqueId val="{00000000-8A01-4A5E-9B93-822E2A5BCF2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8A01-4A5E-9B93-822E2A5BCF2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114.63</c:v>
                </c:pt>
                <c:pt idx="1">
                  <c:v>120.04</c:v>
                </c:pt>
                <c:pt idx="2">
                  <c:v>125.1</c:v>
                </c:pt>
                <c:pt idx="3">
                  <c:v>124.48</c:v>
                </c:pt>
                <c:pt idx="4">
                  <c:v>132.74</c:v>
                </c:pt>
              </c:numCache>
            </c:numRef>
          </c:val>
          <c:extLst>
            <c:ext xmlns:c16="http://schemas.microsoft.com/office/drawing/2014/chart" uri="{C3380CC4-5D6E-409C-BE32-E72D297353CC}">
              <c16:uniqueId val="{00000000-054D-4340-96B5-527CBC00E22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054D-4340-96B5-527CBC00E22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284.57</c:v>
                </c:pt>
                <c:pt idx="1">
                  <c:v>452.22</c:v>
                </c:pt>
                <c:pt idx="2">
                  <c:v>320.17</c:v>
                </c:pt>
                <c:pt idx="3">
                  <c:v>542.33000000000004</c:v>
                </c:pt>
                <c:pt idx="4">
                  <c:v>502.79</c:v>
                </c:pt>
              </c:numCache>
            </c:numRef>
          </c:val>
          <c:extLst>
            <c:ext xmlns:c16="http://schemas.microsoft.com/office/drawing/2014/chart" uri="{C3380CC4-5D6E-409C-BE32-E72D297353CC}">
              <c16:uniqueId val="{00000000-B07A-4E33-B134-8374EF87D57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B07A-4E33-B134-8374EF87D57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670.19</c:v>
                </c:pt>
                <c:pt idx="1">
                  <c:v>672.47</c:v>
                </c:pt>
                <c:pt idx="2">
                  <c:v>707.31</c:v>
                </c:pt>
                <c:pt idx="3">
                  <c:v>667.13</c:v>
                </c:pt>
                <c:pt idx="4">
                  <c:v>652.95000000000005</c:v>
                </c:pt>
              </c:numCache>
            </c:numRef>
          </c:val>
          <c:extLst>
            <c:ext xmlns:c16="http://schemas.microsoft.com/office/drawing/2014/chart" uri="{C3380CC4-5D6E-409C-BE32-E72D297353CC}">
              <c16:uniqueId val="{00000000-3A8A-4DE9-AA86-70D6DFA00F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3A8A-4DE9-AA86-70D6DFA00F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89.81</c:v>
                </c:pt>
                <c:pt idx="1">
                  <c:v>86.58</c:v>
                </c:pt>
                <c:pt idx="2">
                  <c:v>87.09</c:v>
                </c:pt>
                <c:pt idx="3">
                  <c:v>88.91</c:v>
                </c:pt>
                <c:pt idx="4">
                  <c:v>86.17</c:v>
                </c:pt>
              </c:numCache>
            </c:numRef>
          </c:val>
          <c:extLst>
            <c:ext xmlns:c16="http://schemas.microsoft.com/office/drawing/2014/chart" uri="{C3380CC4-5D6E-409C-BE32-E72D297353CC}">
              <c16:uniqueId val="{00000000-7107-4603-B6F2-1E2D005F14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7107-4603-B6F2-1E2D005F14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201.88</c:v>
                </c:pt>
                <c:pt idx="1">
                  <c:v>209.22</c:v>
                </c:pt>
                <c:pt idx="2">
                  <c:v>208.46</c:v>
                </c:pt>
                <c:pt idx="3">
                  <c:v>205.52</c:v>
                </c:pt>
                <c:pt idx="4">
                  <c:v>213.88</c:v>
                </c:pt>
              </c:numCache>
            </c:numRef>
          </c:val>
          <c:extLst>
            <c:ext xmlns:c16="http://schemas.microsoft.com/office/drawing/2014/chart" uri="{C3380CC4-5D6E-409C-BE32-E72D297353CC}">
              <c16:uniqueId val="{00000000-8474-4A2D-9A75-59B4C7F007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8474-4A2D-9A75-59B4C7F007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63"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浅川町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6152</v>
      </c>
      <c r="AM8" s="45"/>
      <c r="AN8" s="45"/>
      <c r="AO8" s="45"/>
      <c r="AP8" s="45"/>
      <c r="AQ8" s="45"/>
      <c r="AR8" s="45"/>
      <c r="AS8" s="45"/>
      <c r="AT8" s="46">
        <f>データ!$S$6</f>
        <v>37.43</v>
      </c>
      <c r="AU8" s="47"/>
      <c r="AV8" s="47"/>
      <c r="AW8" s="47"/>
      <c r="AX8" s="47"/>
      <c r="AY8" s="47"/>
      <c r="AZ8" s="47"/>
      <c r="BA8" s="47"/>
      <c r="BB8" s="48">
        <f>データ!$T$6</f>
        <v>164.36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72.510000000000005</v>
      </c>
      <c r="J10" s="47"/>
      <c r="K10" s="47"/>
      <c r="L10" s="47"/>
      <c r="M10" s="47"/>
      <c r="N10" s="47"/>
      <c r="O10" s="81"/>
      <c r="P10" s="48">
        <f>データ!$P$6</f>
        <v>98.82</v>
      </c>
      <c r="Q10" s="48"/>
      <c r="R10" s="48"/>
      <c r="S10" s="48"/>
      <c r="T10" s="48"/>
      <c r="U10" s="48"/>
      <c r="V10" s="48"/>
      <c r="W10" s="45">
        <f>データ!$Q$6</f>
        <v>3575</v>
      </c>
      <c r="X10" s="45"/>
      <c r="Y10" s="45"/>
      <c r="Z10" s="45"/>
      <c r="AA10" s="45"/>
      <c r="AB10" s="45"/>
      <c r="AC10" s="45"/>
      <c r="AD10" s="2"/>
      <c r="AE10" s="2"/>
      <c r="AF10" s="2"/>
      <c r="AG10" s="2"/>
      <c r="AH10" s="2"/>
      <c r="AI10" s="2"/>
      <c r="AJ10" s="2"/>
      <c r="AK10" s="2"/>
      <c r="AL10" s="45">
        <f>データ!$U$6</f>
        <v>5839</v>
      </c>
      <c r="AM10" s="45"/>
      <c r="AN10" s="45"/>
      <c r="AO10" s="45"/>
      <c r="AP10" s="45"/>
      <c r="AQ10" s="45"/>
      <c r="AR10" s="45"/>
      <c r="AS10" s="45"/>
      <c r="AT10" s="46">
        <f>データ!$V$6</f>
        <v>36.5</v>
      </c>
      <c r="AU10" s="47"/>
      <c r="AV10" s="47"/>
      <c r="AW10" s="47"/>
      <c r="AX10" s="47"/>
      <c r="AY10" s="47"/>
      <c r="AZ10" s="47"/>
      <c r="BA10" s="47"/>
      <c r="BB10" s="48">
        <f>データ!$W$6</f>
        <v>159.97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109</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8h7YyLB8WHIN+P369oZ/x2njhqgujBXdFL/8G9k+uDRQCeXciLR+LFCxaKCDf5I21Q3FarQ5Nz7Y7l9h+uOFw==" saltValue="fGBSWIP1hQBOy2BKAxxrJ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75043</v>
      </c>
      <c r="D6" s="20">
        <f t="shared" si="3"/>
        <v>46</v>
      </c>
      <c r="E6" s="20">
        <f t="shared" si="3"/>
        <v>1</v>
      </c>
      <c r="F6" s="20">
        <f t="shared" si="3"/>
        <v>0</v>
      </c>
      <c r="G6" s="20">
        <f t="shared" si="3"/>
        <v>1</v>
      </c>
      <c r="H6" s="20" t="str">
        <f t="shared" si="3"/>
        <v>福島県　浅川町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72.510000000000005</v>
      </c>
      <c r="P6" s="21">
        <f t="shared" si="3"/>
        <v>98.82</v>
      </c>
      <c r="Q6" s="21">
        <f t="shared" si="3"/>
        <v>3575</v>
      </c>
      <c r="R6" s="21">
        <f t="shared" si="3"/>
        <v>6152</v>
      </c>
      <c r="S6" s="21">
        <f t="shared" si="3"/>
        <v>37.43</v>
      </c>
      <c r="T6" s="21">
        <f t="shared" si="3"/>
        <v>164.36</v>
      </c>
      <c r="U6" s="21">
        <f t="shared" si="3"/>
        <v>5839</v>
      </c>
      <c r="V6" s="21">
        <f t="shared" si="3"/>
        <v>36.5</v>
      </c>
      <c r="W6" s="21">
        <f t="shared" si="3"/>
        <v>159.97</v>
      </c>
      <c r="X6" s="22">
        <f>IF(X7="",NA(),X7)</f>
        <v>102.07</v>
      </c>
      <c r="Y6" s="22">
        <f t="shared" ref="Y6:AG6" si="4">IF(Y7="",NA(),Y7)</f>
        <v>97.85</v>
      </c>
      <c r="Z6" s="22">
        <f t="shared" si="4"/>
        <v>98.28</v>
      </c>
      <c r="AA6" s="22">
        <f t="shared" si="4"/>
        <v>99.22</v>
      </c>
      <c r="AB6" s="22">
        <f t="shared" si="4"/>
        <v>96.46</v>
      </c>
      <c r="AC6" s="22">
        <f t="shared" si="4"/>
        <v>104.47</v>
      </c>
      <c r="AD6" s="22">
        <f t="shared" si="4"/>
        <v>103.81</v>
      </c>
      <c r="AE6" s="22">
        <f t="shared" si="4"/>
        <v>104.35</v>
      </c>
      <c r="AF6" s="22">
        <f t="shared" si="4"/>
        <v>105.34</v>
      </c>
      <c r="AG6" s="22">
        <f t="shared" si="4"/>
        <v>105.77</v>
      </c>
      <c r="AH6" s="21" t="str">
        <f>IF(AH7="","",IF(AH7="-","【-】","【"&amp;SUBSTITUTE(TEXT(AH7,"#,##0.00"),"-","△")&amp;"】"))</f>
        <v>【111.39】</v>
      </c>
      <c r="AI6" s="22">
        <f>IF(AI7="",NA(),AI7)</f>
        <v>114.63</v>
      </c>
      <c r="AJ6" s="22">
        <f t="shared" ref="AJ6:AR6" si="5">IF(AJ7="",NA(),AJ7)</f>
        <v>120.04</v>
      </c>
      <c r="AK6" s="22">
        <f t="shared" si="5"/>
        <v>125.1</v>
      </c>
      <c r="AL6" s="22">
        <f t="shared" si="5"/>
        <v>124.48</v>
      </c>
      <c r="AM6" s="22">
        <f t="shared" si="5"/>
        <v>132.74</v>
      </c>
      <c r="AN6" s="22">
        <f t="shared" si="5"/>
        <v>16.399999999999999</v>
      </c>
      <c r="AO6" s="22">
        <f t="shared" si="5"/>
        <v>25.66</v>
      </c>
      <c r="AP6" s="22">
        <f t="shared" si="5"/>
        <v>21.69</v>
      </c>
      <c r="AQ6" s="22">
        <f t="shared" si="5"/>
        <v>24.04</v>
      </c>
      <c r="AR6" s="22">
        <f t="shared" si="5"/>
        <v>28.03</v>
      </c>
      <c r="AS6" s="21" t="str">
        <f>IF(AS7="","",IF(AS7="-","【-】","【"&amp;SUBSTITUTE(TEXT(AS7,"#,##0.00"),"-","△")&amp;"】"))</f>
        <v>【1.30】</v>
      </c>
      <c r="AT6" s="22">
        <f>IF(AT7="",NA(),AT7)</f>
        <v>284.57</v>
      </c>
      <c r="AU6" s="22">
        <f t="shared" ref="AU6:BC6" si="6">IF(AU7="",NA(),AU7)</f>
        <v>452.22</v>
      </c>
      <c r="AV6" s="22">
        <f t="shared" si="6"/>
        <v>320.17</v>
      </c>
      <c r="AW6" s="22">
        <f t="shared" si="6"/>
        <v>542.33000000000004</v>
      </c>
      <c r="AX6" s="22">
        <f t="shared" si="6"/>
        <v>502.79</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670.19</v>
      </c>
      <c r="BF6" s="22">
        <f t="shared" ref="BF6:BN6" si="7">IF(BF7="",NA(),BF7)</f>
        <v>672.47</v>
      </c>
      <c r="BG6" s="22">
        <f t="shared" si="7"/>
        <v>707.31</v>
      </c>
      <c r="BH6" s="22">
        <f t="shared" si="7"/>
        <v>667.13</v>
      </c>
      <c r="BI6" s="22">
        <f t="shared" si="7"/>
        <v>652.95000000000005</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89.81</v>
      </c>
      <c r="BQ6" s="22">
        <f t="shared" ref="BQ6:BY6" si="8">IF(BQ7="",NA(),BQ7)</f>
        <v>86.58</v>
      </c>
      <c r="BR6" s="22">
        <f t="shared" si="8"/>
        <v>87.09</v>
      </c>
      <c r="BS6" s="22">
        <f t="shared" si="8"/>
        <v>88.91</v>
      </c>
      <c r="BT6" s="22">
        <f t="shared" si="8"/>
        <v>86.17</v>
      </c>
      <c r="BU6" s="22">
        <f t="shared" si="8"/>
        <v>87.51</v>
      </c>
      <c r="BV6" s="22">
        <f t="shared" si="8"/>
        <v>84.77</v>
      </c>
      <c r="BW6" s="22">
        <f t="shared" si="8"/>
        <v>87.11</v>
      </c>
      <c r="BX6" s="22">
        <f t="shared" si="8"/>
        <v>82.78</v>
      </c>
      <c r="BY6" s="22">
        <f t="shared" si="8"/>
        <v>84.82</v>
      </c>
      <c r="BZ6" s="21" t="str">
        <f>IF(BZ7="","",IF(BZ7="-","【-】","【"&amp;SUBSTITUTE(TEXT(BZ7,"#,##0.00"),"-","△")&amp;"】"))</f>
        <v>【102.35】</v>
      </c>
      <c r="CA6" s="22">
        <f>IF(CA7="",NA(),CA7)</f>
        <v>201.88</v>
      </c>
      <c r="CB6" s="22">
        <f t="shared" ref="CB6:CJ6" si="9">IF(CB7="",NA(),CB7)</f>
        <v>209.22</v>
      </c>
      <c r="CC6" s="22">
        <f t="shared" si="9"/>
        <v>208.46</v>
      </c>
      <c r="CD6" s="22">
        <f t="shared" si="9"/>
        <v>205.52</v>
      </c>
      <c r="CE6" s="22">
        <f t="shared" si="9"/>
        <v>213.88</v>
      </c>
      <c r="CF6" s="22">
        <f t="shared" si="9"/>
        <v>218.42</v>
      </c>
      <c r="CG6" s="22">
        <f t="shared" si="9"/>
        <v>227.27</v>
      </c>
      <c r="CH6" s="22">
        <f t="shared" si="9"/>
        <v>223.98</v>
      </c>
      <c r="CI6" s="22">
        <f t="shared" si="9"/>
        <v>225.09</v>
      </c>
      <c r="CJ6" s="22">
        <f t="shared" si="9"/>
        <v>224.82</v>
      </c>
      <c r="CK6" s="21" t="str">
        <f>IF(CK7="","",IF(CK7="-","【-】","【"&amp;SUBSTITUTE(TEXT(CK7,"#,##0.00"),"-","△")&amp;"】"))</f>
        <v>【167.74】</v>
      </c>
      <c r="CL6" s="22">
        <f>IF(CL7="",NA(),CL7)</f>
        <v>65.040000000000006</v>
      </c>
      <c r="CM6" s="22">
        <f t="shared" ref="CM6:CU6" si="10">IF(CM7="",NA(),CM7)</f>
        <v>66.25</v>
      </c>
      <c r="CN6" s="22">
        <f t="shared" si="10"/>
        <v>65.41</v>
      </c>
      <c r="CO6" s="22">
        <f t="shared" si="10"/>
        <v>65.28</v>
      </c>
      <c r="CP6" s="22">
        <f t="shared" si="10"/>
        <v>66.33</v>
      </c>
      <c r="CQ6" s="22">
        <f t="shared" si="10"/>
        <v>50.24</v>
      </c>
      <c r="CR6" s="22">
        <f t="shared" si="10"/>
        <v>50.29</v>
      </c>
      <c r="CS6" s="22">
        <f t="shared" si="10"/>
        <v>49.64</v>
      </c>
      <c r="CT6" s="22">
        <f t="shared" si="10"/>
        <v>49.38</v>
      </c>
      <c r="CU6" s="22">
        <f t="shared" si="10"/>
        <v>50.09</v>
      </c>
      <c r="CV6" s="21" t="str">
        <f>IF(CV7="","",IF(CV7="-","【-】","【"&amp;SUBSTITUTE(TEXT(CV7,"#,##0.00"),"-","△")&amp;"】"))</f>
        <v>【60.29】</v>
      </c>
      <c r="CW6" s="22">
        <f>IF(CW7="",NA(),CW7)</f>
        <v>81.38</v>
      </c>
      <c r="CX6" s="22">
        <f t="shared" ref="CX6:DF6" si="11">IF(CX7="",NA(),CX7)</f>
        <v>78.81</v>
      </c>
      <c r="CY6" s="22">
        <f t="shared" si="11"/>
        <v>78.040000000000006</v>
      </c>
      <c r="CZ6" s="22">
        <f t="shared" si="11"/>
        <v>79.02</v>
      </c>
      <c r="DA6" s="22">
        <f t="shared" si="11"/>
        <v>75.760000000000005</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34.78</v>
      </c>
      <c r="DI6" s="22">
        <f t="shared" ref="DI6:DQ6" si="12">IF(DI7="",NA(),DI7)</f>
        <v>37.19</v>
      </c>
      <c r="DJ6" s="22">
        <f t="shared" si="12"/>
        <v>39.11</v>
      </c>
      <c r="DK6" s="22">
        <f t="shared" si="12"/>
        <v>41.07</v>
      </c>
      <c r="DL6" s="22">
        <f t="shared" si="12"/>
        <v>43.45</v>
      </c>
      <c r="DM6" s="22">
        <f t="shared" si="12"/>
        <v>45.14</v>
      </c>
      <c r="DN6" s="22">
        <f t="shared" si="12"/>
        <v>45.85</v>
      </c>
      <c r="DO6" s="22">
        <f t="shared" si="12"/>
        <v>47.31</v>
      </c>
      <c r="DP6" s="22">
        <f t="shared" si="12"/>
        <v>47.5</v>
      </c>
      <c r="DQ6" s="22">
        <f t="shared" si="12"/>
        <v>48.41</v>
      </c>
      <c r="DR6" s="21" t="str">
        <f>IF(DR7="","",IF(DR7="-","【-】","【"&amp;SUBSTITUTE(TEXT(DR7,"#,##0.00"),"-","△")&amp;"】"))</f>
        <v>【50.88】</v>
      </c>
      <c r="DS6" s="22">
        <f>IF(DS7="",NA(),DS7)</f>
        <v>14.76</v>
      </c>
      <c r="DT6" s="22">
        <f t="shared" ref="DT6:EB6" si="13">IF(DT7="",NA(),DT7)</f>
        <v>33.619999999999997</v>
      </c>
      <c r="DU6" s="22">
        <f t="shared" si="13"/>
        <v>36.299999999999997</v>
      </c>
      <c r="DV6" s="22">
        <f t="shared" si="13"/>
        <v>35.76</v>
      </c>
      <c r="DW6" s="22">
        <f t="shared" si="13"/>
        <v>35.57</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0.2</v>
      </c>
      <c r="EE6" s="22">
        <f t="shared" ref="EE6:EM6" si="14">IF(EE7="",NA(),EE7)</f>
        <v>0.36</v>
      </c>
      <c r="EF6" s="22">
        <f t="shared" si="14"/>
        <v>0.12</v>
      </c>
      <c r="EG6" s="22">
        <f t="shared" si="14"/>
        <v>0.93</v>
      </c>
      <c r="EH6" s="22">
        <f t="shared" si="14"/>
        <v>0.69</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75043</v>
      </c>
      <c r="D7" s="24">
        <v>46</v>
      </c>
      <c r="E7" s="24">
        <v>1</v>
      </c>
      <c r="F7" s="24">
        <v>0</v>
      </c>
      <c r="G7" s="24">
        <v>1</v>
      </c>
      <c r="H7" s="24" t="s">
        <v>92</v>
      </c>
      <c r="I7" s="24" t="s">
        <v>93</v>
      </c>
      <c r="J7" s="24" t="s">
        <v>94</v>
      </c>
      <c r="K7" s="24" t="s">
        <v>95</v>
      </c>
      <c r="L7" s="24" t="s">
        <v>96</v>
      </c>
      <c r="M7" s="24" t="s">
        <v>97</v>
      </c>
      <c r="N7" s="25" t="s">
        <v>98</v>
      </c>
      <c r="O7" s="25">
        <v>72.510000000000005</v>
      </c>
      <c r="P7" s="25">
        <v>98.82</v>
      </c>
      <c r="Q7" s="25">
        <v>3575</v>
      </c>
      <c r="R7" s="25">
        <v>6152</v>
      </c>
      <c r="S7" s="25">
        <v>37.43</v>
      </c>
      <c r="T7" s="25">
        <v>164.36</v>
      </c>
      <c r="U7" s="25">
        <v>5839</v>
      </c>
      <c r="V7" s="25">
        <v>36.5</v>
      </c>
      <c r="W7" s="25">
        <v>159.97</v>
      </c>
      <c r="X7" s="25">
        <v>102.07</v>
      </c>
      <c r="Y7" s="25">
        <v>97.85</v>
      </c>
      <c r="Z7" s="25">
        <v>98.28</v>
      </c>
      <c r="AA7" s="25">
        <v>99.22</v>
      </c>
      <c r="AB7" s="25">
        <v>96.46</v>
      </c>
      <c r="AC7" s="25">
        <v>104.47</v>
      </c>
      <c r="AD7" s="25">
        <v>103.81</v>
      </c>
      <c r="AE7" s="25">
        <v>104.35</v>
      </c>
      <c r="AF7" s="25">
        <v>105.34</v>
      </c>
      <c r="AG7" s="25">
        <v>105.77</v>
      </c>
      <c r="AH7" s="25">
        <v>111.39</v>
      </c>
      <c r="AI7" s="25">
        <v>114.63</v>
      </c>
      <c r="AJ7" s="25">
        <v>120.04</v>
      </c>
      <c r="AK7" s="25">
        <v>125.1</v>
      </c>
      <c r="AL7" s="25">
        <v>124.48</v>
      </c>
      <c r="AM7" s="25">
        <v>132.74</v>
      </c>
      <c r="AN7" s="25">
        <v>16.399999999999999</v>
      </c>
      <c r="AO7" s="25">
        <v>25.66</v>
      </c>
      <c r="AP7" s="25">
        <v>21.69</v>
      </c>
      <c r="AQ7" s="25">
        <v>24.04</v>
      </c>
      <c r="AR7" s="25">
        <v>28.03</v>
      </c>
      <c r="AS7" s="25">
        <v>1.3</v>
      </c>
      <c r="AT7" s="25">
        <v>284.57</v>
      </c>
      <c r="AU7" s="25">
        <v>452.22</v>
      </c>
      <c r="AV7" s="25">
        <v>320.17</v>
      </c>
      <c r="AW7" s="25">
        <v>542.33000000000004</v>
      </c>
      <c r="AX7" s="25">
        <v>502.79</v>
      </c>
      <c r="AY7" s="25">
        <v>293.23</v>
      </c>
      <c r="AZ7" s="25">
        <v>300.14</v>
      </c>
      <c r="BA7" s="25">
        <v>301.04000000000002</v>
      </c>
      <c r="BB7" s="25">
        <v>305.08</v>
      </c>
      <c r="BC7" s="25">
        <v>305.33999999999997</v>
      </c>
      <c r="BD7" s="25">
        <v>261.51</v>
      </c>
      <c r="BE7" s="25">
        <v>670.19</v>
      </c>
      <c r="BF7" s="25">
        <v>672.47</v>
      </c>
      <c r="BG7" s="25">
        <v>707.31</v>
      </c>
      <c r="BH7" s="25">
        <v>667.13</v>
      </c>
      <c r="BI7" s="25">
        <v>652.95000000000005</v>
      </c>
      <c r="BJ7" s="25">
        <v>542.29999999999995</v>
      </c>
      <c r="BK7" s="25">
        <v>566.65</v>
      </c>
      <c r="BL7" s="25">
        <v>551.62</v>
      </c>
      <c r="BM7" s="25">
        <v>585.59</v>
      </c>
      <c r="BN7" s="25">
        <v>561.34</v>
      </c>
      <c r="BO7" s="25">
        <v>265.16000000000003</v>
      </c>
      <c r="BP7" s="25">
        <v>89.81</v>
      </c>
      <c r="BQ7" s="25">
        <v>86.58</v>
      </c>
      <c r="BR7" s="25">
        <v>87.09</v>
      </c>
      <c r="BS7" s="25">
        <v>88.91</v>
      </c>
      <c r="BT7" s="25">
        <v>86.17</v>
      </c>
      <c r="BU7" s="25">
        <v>87.51</v>
      </c>
      <c r="BV7" s="25">
        <v>84.77</v>
      </c>
      <c r="BW7" s="25">
        <v>87.11</v>
      </c>
      <c r="BX7" s="25">
        <v>82.78</v>
      </c>
      <c r="BY7" s="25">
        <v>84.82</v>
      </c>
      <c r="BZ7" s="25">
        <v>102.35</v>
      </c>
      <c r="CA7" s="25">
        <v>201.88</v>
      </c>
      <c r="CB7" s="25">
        <v>209.22</v>
      </c>
      <c r="CC7" s="25">
        <v>208.46</v>
      </c>
      <c r="CD7" s="25">
        <v>205.52</v>
      </c>
      <c r="CE7" s="25">
        <v>213.88</v>
      </c>
      <c r="CF7" s="25">
        <v>218.42</v>
      </c>
      <c r="CG7" s="25">
        <v>227.27</v>
      </c>
      <c r="CH7" s="25">
        <v>223.98</v>
      </c>
      <c r="CI7" s="25">
        <v>225.09</v>
      </c>
      <c r="CJ7" s="25">
        <v>224.82</v>
      </c>
      <c r="CK7" s="25">
        <v>167.74</v>
      </c>
      <c r="CL7" s="25">
        <v>65.040000000000006</v>
      </c>
      <c r="CM7" s="25">
        <v>66.25</v>
      </c>
      <c r="CN7" s="25">
        <v>65.41</v>
      </c>
      <c r="CO7" s="25">
        <v>65.28</v>
      </c>
      <c r="CP7" s="25">
        <v>66.33</v>
      </c>
      <c r="CQ7" s="25">
        <v>50.24</v>
      </c>
      <c r="CR7" s="25">
        <v>50.29</v>
      </c>
      <c r="CS7" s="25">
        <v>49.64</v>
      </c>
      <c r="CT7" s="25">
        <v>49.38</v>
      </c>
      <c r="CU7" s="25">
        <v>50.09</v>
      </c>
      <c r="CV7" s="25">
        <v>60.29</v>
      </c>
      <c r="CW7" s="25">
        <v>81.38</v>
      </c>
      <c r="CX7" s="25">
        <v>78.81</v>
      </c>
      <c r="CY7" s="25">
        <v>78.040000000000006</v>
      </c>
      <c r="CZ7" s="25">
        <v>79.02</v>
      </c>
      <c r="DA7" s="25">
        <v>75.760000000000005</v>
      </c>
      <c r="DB7" s="25">
        <v>78.650000000000006</v>
      </c>
      <c r="DC7" s="25">
        <v>77.73</v>
      </c>
      <c r="DD7" s="25">
        <v>78.09</v>
      </c>
      <c r="DE7" s="25">
        <v>78.010000000000005</v>
      </c>
      <c r="DF7" s="25">
        <v>77.599999999999994</v>
      </c>
      <c r="DG7" s="25">
        <v>90.12</v>
      </c>
      <c r="DH7" s="25">
        <v>34.78</v>
      </c>
      <c r="DI7" s="25">
        <v>37.19</v>
      </c>
      <c r="DJ7" s="25">
        <v>39.11</v>
      </c>
      <c r="DK7" s="25">
        <v>41.07</v>
      </c>
      <c r="DL7" s="25">
        <v>43.45</v>
      </c>
      <c r="DM7" s="25">
        <v>45.14</v>
      </c>
      <c r="DN7" s="25">
        <v>45.85</v>
      </c>
      <c r="DO7" s="25">
        <v>47.31</v>
      </c>
      <c r="DP7" s="25">
        <v>47.5</v>
      </c>
      <c r="DQ7" s="25">
        <v>48.41</v>
      </c>
      <c r="DR7" s="25">
        <v>50.88</v>
      </c>
      <c r="DS7" s="25">
        <v>14.76</v>
      </c>
      <c r="DT7" s="25">
        <v>33.619999999999997</v>
      </c>
      <c r="DU7" s="25">
        <v>36.299999999999997</v>
      </c>
      <c r="DV7" s="25">
        <v>35.76</v>
      </c>
      <c r="DW7" s="25">
        <v>35.57</v>
      </c>
      <c r="DX7" s="25">
        <v>13.58</v>
      </c>
      <c r="DY7" s="25">
        <v>14.13</v>
      </c>
      <c r="DZ7" s="25">
        <v>16.77</v>
      </c>
      <c r="EA7" s="25">
        <v>17.399999999999999</v>
      </c>
      <c r="EB7" s="25">
        <v>18.64</v>
      </c>
      <c r="EC7" s="25">
        <v>22.3</v>
      </c>
      <c r="ED7" s="25">
        <v>0.2</v>
      </c>
      <c r="EE7" s="25">
        <v>0.36</v>
      </c>
      <c r="EF7" s="25">
        <v>0.12</v>
      </c>
      <c r="EG7" s="25">
        <v>0.93</v>
      </c>
      <c r="EH7" s="25">
        <v>0.69</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