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水道課\総務係\20 その他\11 各種照会\02 県\市町村財政課\36 公営企業に係る「経営比較分析表」の分析\R4\回答\"/>
    </mc:Choice>
  </mc:AlternateContent>
  <workbookProtection workbookAlgorithmName="SHA-512" workbookHashValue="TD1Ow4gyiA0wXJvTjD2p8Aa+VZdNPlxCxmEIKfefNU+HreyVkBYcqchQZYmcxpDeO9CvwhrYAmSlTpff967Rtw==" workbookSaltValue="Bgmdg9rMeQzYC/T/lWUy2A=="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G10" i="5"/>
  <c r="BZ10" i="5"/>
  <c r="BO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BY10" i="5"/>
  <c r="CI10" i="5"/>
  <c r="CM10" i="5"/>
  <c r="CW10" i="5"/>
  <c r="DQ10" i="5"/>
  <c r="EA10" i="5"/>
  <c r="EE10" i="5"/>
  <c r="X10" i="5"/>
  <c r="AR10" i="5"/>
  <c r="BB10" i="5"/>
  <c r="BF10" i="5"/>
  <c r="BP10" i="5"/>
  <c r="CJ10" i="5"/>
  <c r="CT10" i="5"/>
  <c r="CX10" i="5"/>
  <c r="DH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<sst xmlns="http://schemas.openxmlformats.org/spreadsheetml/2006/main" count="262" uniqueCount="107">
  <si>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</si>
  <si>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</si>
  <si>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</si>
  <si>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</si>
  <si>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</si>
  <si>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</si>
  <si>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</si>
  <si>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</si>
  <si>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</si>
  <si>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</si>
  <si>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</si>
  <si>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</si>
  <si>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</si>
  <si>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</si>
  <si>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</si>
  <si>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</si>
  <si>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</si>
  <si>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</si>
  <si>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</si>
  <si>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</si>
  <si>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</si>
  <si>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</si>
  <si>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</si>
  <si>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</si>
  <si>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</si>
  <si>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</si>
  <si>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</si>
  <si>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</si>
  <si>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</si>
  <si>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</si>
  <si>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</si>
  <si>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</si>
  <si>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</si>
  <si>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</si>
  <si>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</si>
  <si>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</si>
  <si>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</si>
  <si>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</si>
  <si>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</si>
  <si>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</si>
  <si>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</si>
  <si>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</si>
  <si>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</si>
  <si>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</si>
  <si>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</si>
  <si>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</si>
  <si>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</si>
  <si>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</si>
  <si>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</si>
  <si>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</si>
  <si>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</si>
  <si>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</si>
  <si>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</si>
  <si>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</si>
  <si>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</si>
  <si>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</si>
  <si>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</si>
  <si>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</si>
  <si>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</si>
  <si>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</si>
  <si>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</si>
  <si>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</si>
  <si>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</si>
  <si>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</si>
  <si>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</si>
  <si>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</si>
  <si>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</si>
  <si>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</si>
  <si>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</si>
  <si>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</si>
  <si>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</si>
  <si>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</si>
  <si>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</si>
  <si>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</si>
  <si>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</si>
  <si>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</si>
  <si>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</si>
  <si>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</si>
  <si>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</si>
  <si>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</si>
  <si>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</si>
  <si>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</si>
  <si>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</si>
  <si>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</si>
  <si>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</si>
  <si>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</si>
  <si>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</si>
  <si>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</si>
  <si>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072125</t>
  </si>
  <si>
    <t>46</t>
  </si>
  <si>
    <t>02</t>
  </si>
  <si>
    <t>0</t>
  </si>
  <si>
    <t>000</t>
  </si>
  <si>
    <t>福島県　南相馬市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</si>
  <si>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</si>
  <si>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</si>
  <si>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</si>
  <si>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</si>
  <si>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</si>
  <si>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</si>
  <si>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</si>
  <si>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</si>
  <si>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</si>
  <si>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</si>
  <si>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　全国及び類団平均値は下回っているが、比率は年々上昇傾向にあるため、H27年度に策定したアセットマネジメント計画等に基づき、財源確保や経営に与える影響等を考慮し、施設や管路の計画的な更新を実施する必要がある。
②③　管路更新については布設年次が比較的新しいため、今後数年間は耐用年数を超える管路はない見込みである。将来的には、耐用年数に達し更新時期を迎える管路が増加すること等が考えられるため、事業費の平準化を図り、効率的な更新に取り組む。</t>
    <rPh sb="12" eb="14">
      <t>シタマワ</t>
    </rPh>
    <rPh sb="23" eb="25">
      <t>ネンネン</t>
    </rPh>
    <rPh sb="38" eb="40">
      <t>ネンド</t>
    </rPh>
    <rPh sb="41" eb="43">
      <t>サクテイ</t>
    </rPh>
    <rPh sb="55" eb="57">
      <t>ケイカク</t>
    </rPh>
    <rPh sb="57" eb="58">
      <t>トウ</t>
    </rPh>
    <rPh sb="59" eb="60">
      <t>モト</t>
    </rPh>
    <rPh sb="63" eb="65">
      <t>ザイゲン</t>
    </rPh>
    <rPh sb="65" eb="67">
      <t>カクホ</t>
    </rPh>
    <rPh sb="68" eb="70">
      <t>ケイエイ</t>
    </rPh>
    <rPh sb="71" eb="72">
      <t>アタ</t>
    </rPh>
    <rPh sb="74" eb="76">
      <t>エイキョウ</t>
    </rPh>
    <rPh sb="76" eb="77">
      <t>トウ</t>
    </rPh>
    <rPh sb="78" eb="80">
      <t>コウリョ</t>
    </rPh>
    <rPh sb="82" eb="84">
      <t>シセツ</t>
    </rPh>
    <rPh sb="88" eb="91">
      <t>ケイカクテキ</t>
    </rPh>
    <rPh sb="92" eb="94">
      <t>コウシン</t>
    </rPh>
    <rPh sb="158" eb="161">
      <t>ショウライテキ</t>
    </rPh>
    <rPh sb="164" eb="166">
      <t>タイヨウ</t>
    </rPh>
    <rPh sb="166" eb="168">
      <t>ネンスウ</t>
    </rPh>
    <rPh sb="169" eb="170">
      <t>タッ</t>
    </rPh>
    <rPh sb="171" eb="173">
      <t>コウシン</t>
    </rPh>
    <rPh sb="173" eb="175">
      <t>ジキ</t>
    </rPh>
    <rPh sb="176" eb="177">
      <t>ムカ</t>
    </rPh>
    <rPh sb="179" eb="181">
      <t>カンロ</t>
    </rPh>
    <rPh sb="182" eb="184">
      <t>ゾウカ</t>
    </rPh>
    <rPh sb="188" eb="189">
      <t>トウ</t>
    </rPh>
    <rPh sb="190" eb="191">
      <t>カンガ</t>
    </rPh>
    <rPh sb="198" eb="201">
      <t>ジギョウヒ</t>
    </rPh>
    <rPh sb="202" eb="205">
      <t>ヘイジュンカ</t>
    </rPh>
    <rPh sb="206" eb="207">
      <t>ハカ</t>
    </rPh>
    <rPh sb="209" eb="212">
      <t>コウリツテキ</t>
    </rPh>
    <rPh sb="213" eb="215">
      <t>コウシン</t>
    </rPh>
    <rPh sb="216" eb="217">
      <t>ト</t>
    </rPh>
    <rPh sb="218" eb="219">
      <t>ク</t>
    </rPh>
    <phoneticPr fontId="5"/>
  </si>
  <si>
    <t>　当市工業用水道事業の経営は、収益性も含めすべての項目において概ね良好と捉えている。
　今後は、老朽施設や管路等の更新需要を賄えるだけの莫大な財源確保が喫緊の課題である。経営戦略やアセットマネジメント計画に基づき、中長期財政収支を見通した中で計画的に施設等を更新し、維持管理の効率化を一段と進めるとともに、災害に強いまちづくりを推進するため、ＢＣＰの策定や施設等の長寿命化に取り組みながら、安全安心な工業用水の供給を安定的に努めていく。</t>
    <rPh sb="3" eb="6">
      <t>コウギョウヨウ</t>
    </rPh>
    <rPh sb="19" eb="20">
      <t>フク</t>
    </rPh>
    <rPh sb="25" eb="27">
      <t>コウモク</t>
    </rPh>
    <rPh sb="44" eb="46">
      <t>コンゴ</t>
    </rPh>
    <rPh sb="53" eb="55">
      <t>カンロ</t>
    </rPh>
    <rPh sb="175" eb="177">
      <t>サクテイ</t>
    </rPh>
    <rPh sb="200" eb="202">
      <t>コウギョウ</t>
    </rPh>
    <rPh sb="202" eb="204">
      <t>ヨウスイ</t>
    </rPh>
    <rPh sb="208" eb="211">
      <t>アンテイテキ</t>
    </rPh>
    <phoneticPr fontId="5"/>
  </si>
  <si>
    <r>
      <t>①　Ｒ3年度は給水収益の減収や維持管理費の増額に伴い、前年度比</t>
    </r>
    <r>
      <rPr>
        <sz val="11"/>
        <rFont val="ＭＳ ゴシック"/>
        <family val="3"/>
        <charset val="128"/>
      </rPr>
      <t>7.9ポイント</t>
    </r>
    <r>
      <rPr>
        <sz val="11"/>
        <color theme="1"/>
        <rFont val="ＭＳ ゴシック"/>
        <family val="3"/>
        <charset val="128"/>
      </rPr>
      <t>下回った。また、全国平均値や、同規模類似団体（以下、類団）平均より下回るも、継続的に100％を上回る黒字経営が続いている。
②　累積欠損金は、現時点で発生していない。
③　毎年度100％を大きく超え、支払能力は十分備えている。
④　現時点で企業債残高はない。
⑤　</t>
    </r>
    <r>
      <rPr>
        <sz val="11"/>
        <rFont val="ＭＳ ゴシック"/>
        <family val="3"/>
        <charset val="128"/>
      </rPr>
      <t>給水収益の減収等により前年度比8.1ポイント下回ったが、</t>
    </r>
    <r>
      <rPr>
        <sz val="11"/>
        <color theme="1"/>
        <rFont val="ＭＳ ゴシック"/>
        <family val="3"/>
        <charset val="128"/>
      </rPr>
      <t>類団平均値は上回った。給水に係る費用は給水収益で賄っており、引き続き安定した料金収入の確保を目指す。
⑥　前年度より2.12ポイント上昇するも類団平均では1.94ポイント下回っている。維持管理費の縮減や経常費用の見直し、投資の効率化を進める必要がある。
⑦　全国及び類団平均値を大きく上回っており、今後もほぼ横ばい状態が続くものと予測される。
⑧　再生水廃止に伴いＲ1年度から減少するも、以降契約率の変更はない。全国及び類団平均値は上回っている。今後も契約ユーザーに対し、給水の安定的な供給に努めていく。</t>
    </r>
    <rPh sb="71" eb="73">
      <t>シタマワ</t>
    </rPh>
    <rPh sb="154" eb="157">
      <t>ゲンジテン</t>
    </rPh>
    <rPh sb="158" eb="160">
      <t>キギョウ</t>
    </rPh>
    <rPh sb="160" eb="161">
      <t>サイ</t>
    </rPh>
    <rPh sb="161" eb="163">
      <t>ザンダカ</t>
    </rPh>
    <rPh sb="175" eb="178">
      <t>ゲンシュウトウ</t>
    </rPh>
    <rPh sb="228" eb="229">
      <t>ヒ</t>
    </rPh>
    <rPh sb="230" eb="231">
      <t>ツヅ</t>
    </rPh>
    <rPh sb="232" eb="234">
      <t>アンテイ</t>
    </rPh>
    <rPh sb="236" eb="238">
      <t>リョウキン</t>
    </rPh>
    <rPh sb="238" eb="240">
      <t>シュウニュウ</t>
    </rPh>
    <rPh sb="241" eb="243">
      <t>カクホ</t>
    </rPh>
    <rPh sb="251" eb="254">
      <t>ゼンネンド</t>
    </rPh>
    <rPh sb="264" eb="266">
      <t>ジョウショウ</t>
    </rPh>
    <rPh sb="283" eb="285">
      <t>シタマワ</t>
    </rPh>
    <rPh sb="337" eb="338">
      <t>オオ</t>
    </rPh>
    <rPh sb="340" eb="342">
      <t>ウワマワ</t>
    </rPh>
    <rPh sb="347" eb="349">
      <t>コンゴ</t>
    </rPh>
    <rPh sb="352" eb="353">
      <t>ヨコ</t>
    </rPh>
    <rPh sb="355" eb="357">
      <t>ジョウタイ</t>
    </rPh>
    <rPh sb="358" eb="359">
      <t>ツヅ</t>
    </rPh>
    <rPh sb="363" eb="365">
      <t>ヨソク</t>
    </rPh>
    <rPh sb="372" eb="375">
      <t>サイセイスイ</t>
    </rPh>
    <rPh sb="375" eb="377">
      <t>ハイシ</t>
    </rPh>
    <rPh sb="378" eb="379">
      <t>トモナ</t>
    </rPh>
    <rPh sb="382" eb="384">
      <t>ネンド</t>
    </rPh>
    <rPh sb="386" eb="388">
      <t>ゲンショウ</t>
    </rPh>
    <rPh sb="392" eb="394">
      <t>イコウ</t>
    </rPh>
    <rPh sb="394" eb="397">
      <t>ケイヤクリツ</t>
    </rPh>
    <rPh sb="398" eb="400">
      <t>ヘンコウ</t>
    </rPh>
    <rPh sb="421" eb="423">
      <t>コンゴ</t>
    </rPh>
    <rPh sb="424" eb="426">
      <t>ケイヤク</t>
    </rPh>
    <rPh sb="431" eb="432">
      <t>タイ</t>
    </rPh>
    <rPh sb="434" eb="436">
      <t>キュウスイ</t>
    </rPh>
    <rPh sb="437" eb="440">
      <t>アンテイテキ</t>
    </rPh>
    <rPh sb="441" eb="443">
      <t>キョウキュウ</t>
    </rPh>
    <rPh sb="444" eb="44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</si>
</sst>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33.909999999999997</c:v>
                </c:pt>
                <c:pt idx="1">
                  <c:v>36.549999999999997</c:v>
                </c:pt>
                <c:pt idx="2">
                  <c:v>38.72</c:v>
                </c:pt>
                <c:pt idx="3">
                  <c:v>41.07</c:v>
                </c:pt>
                <c:pt idx="4">
                  <c:v>43.94</c:v>
                </c:pt>
              </c:numCache>
            </c:numRef>
          </c:val>
          <c:extLst>
            <c:ext xmlns:c16="http://schemas.microsoft.com/office/drawing/2014/chart" uri="{C3380CC4-5D6E-409C-BE32-E72D297353CC}">
              <c16:uniqueId val="{00000000-1963-4740-9B46-2D2B9FAB65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1963-4740-9B46-2D2B9FAB65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8-43ED-BA5F-91F7A07A52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02B8-43ED-BA5F-91F7A07A52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122.48</c:v>
                </c:pt>
                <c:pt idx="1">
                  <c:v>116.57</c:v>
                </c:pt>
                <c:pt idx="2">
                  <c:v>114.28</c:v>
                </c:pt>
                <c:pt idx="3">
                  <c:v>113.08</c:v>
                </c:pt>
                <c:pt idx="4">
                  <c:v>105.18</c:v>
                </c:pt>
              </c:numCache>
            </c:numRef>
          </c:val>
          <c:extLst>
            <c:ext xmlns:c16="http://schemas.microsoft.com/office/drawing/2014/chart" uri="{C3380CC4-5D6E-409C-BE32-E72D297353CC}">
              <c16:uniqueId val="{00000000-63A4-43C0-AF0E-24B74DDB548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63A4-43C0-AF0E-24B74DDB548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72-4AF8-991A-261B94CBB2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7672-4AF8-991A-261B94CBB2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CB-46AC-833C-0BDE3AA81D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88CB-46AC-833C-0BDE3AA81D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3159.12</c:v>
                </c:pt>
                <c:pt idx="1">
                  <c:v>5774.46</c:v>
                </c:pt>
                <c:pt idx="2">
                  <c:v>14919.77</c:v>
                </c:pt>
                <c:pt idx="3">
                  <c:v>18735.39</c:v>
                </c:pt>
                <c:pt idx="4">
                  <c:v>16260.77</c:v>
                </c:pt>
              </c:numCache>
            </c:numRef>
          </c:val>
          <c:extLst>
            <c:ext xmlns:c16="http://schemas.microsoft.com/office/drawing/2014/chart" uri="{C3380CC4-5D6E-409C-BE32-E72D297353CC}">
              <c16:uniqueId val="{00000000-2072-49E3-975F-726098DF32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2072-49E3-975F-726098DF32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2.14</c:v>
                </c:pt>
                <c:pt idx="1">
                  <c:v>1.47</c:v>
                </c:pt>
                <c:pt idx="2">
                  <c:v>0.77</c:v>
                </c:pt>
                <c:pt idx="3">
                  <c:v>0</c:v>
                </c:pt>
                <c:pt idx="4">
                  <c:v>0</c:v>
                </c:pt>
              </c:numCache>
            </c:numRef>
          </c:val>
          <c:extLst>
            <c:ext xmlns:c16="http://schemas.microsoft.com/office/drawing/2014/chart" uri="{C3380CC4-5D6E-409C-BE32-E72D297353CC}">
              <c16:uniqueId val="{00000000-F930-47B5-A127-D111DDB4B8E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F930-47B5-A127-D111DDB4B8E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122.83</c:v>
                </c:pt>
                <c:pt idx="1">
                  <c:v>116.13</c:v>
                </c:pt>
                <c:pt idx="2">
                  <c:v>114.49</c:v>
                </c:pt>
                <c:pt idx="3">
                  <c:v>113.34</c:v>
                </c:pt>
                <c:pt idx="4">
                  <c:v>105.24</c:v>
                </c:pt>
              </c:numCache>
            </c:numRef>
          </c:val>
          <c:extLst>
            <c:ext xmlns:c16="http://schemas.microsoft.com/office/drawing/2014/chart" uri="{C3380CC4-5D6E-409C-BE32-E72D297353CC}">
              <c16:uniqueId val="{00000000-55AC-462D-A472-CE44F57401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55AC-462D-A472-CE44F57401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21.75</c:v>
                </c:pt>
                <c:pt idx="1">
                  <c:v>22.92</c:v>
                </c:pt>
                <c:pt idx="2">
                  <c:v>26.32</c:v>
                </c:pt>
                <c:pt idx="3">
                  <c:v>27.54</c:v>
                </c:pt>
                <c:pt idx="4">
                  <c:v>29.66</c:v>
                </c:pt>
              </c:numCache>
            </c:numRef>
          </c:val>
          <c:extLst>
            <c:ext xmlns:c16="http://schemas.microsoft.com/office/drawing/2014/chart" uri="{C3380CC4-5D6E-409C-BE32-E72D297353CC}">
              <c16:uniqueId val="{00000000-6708-4EE6-9F1D-3B28941648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6708-4EE6-9F1D-3B28941648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77.709999999999994</c:v>
                </c:pt>
                <c:pt idx="1">
                  <c:v>77.77</c:v>
                </c:pt>
                <c:pt idx="2">
                  <c:v>76.349999999999994</c:v>
                </c:pt>
                <c:pt idx="3">
                  <c:v>78.48</c:v>
                </c:pt>
                <c:pt idx="4">
                  <c:v>78.86</c:v>
                </c:pt>
              </c:numCache>
            </c:numRef>
          </c:val>
          <c:extLst>
            <c:ext xmlns:c16="http://schemas.microsoft.com/office/drawing/2014/chart" uri="{C3380CC4-5D6E-409C-BE32-E72D297353CC}">
              <c16:uniqueId val="{00000000-C8E2-409A-AAF7-2B651329E4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C8E2-409A-AAF7-2B651329E45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96.31</c:v>
                </c:pt>
                <c:pt idx="1">
                  <c:v>96.31</c:v>
                </c:pt>
                <c:pt idx="2">
                  <c:v>81.53</c:v>
                </c:pt>
                <c:pt idx="3">
                  <c:v>81.53</c:v>
                </c:pt>
                <c:pt idx="4">
                  <c:v>81.53</c:v>
                </c:pt>
              </c:numCache>
            </c:numRef>
          </c:val>
          <c:extLst>
            <c:ext xmlns:c16="http://schemas.microsoft.com/office/drawing/2014/chart" uri="{C3380CC4-5D6E-409C-BE32-E72D297353CC}">
              <c16:uniqueId val="{00000000-3C46-458E-A743-FC421F3E03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3C46-458E-A743-FC421F3E03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F1" zoomScale="90" zoomScaleNormal="9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福島県　南相馬市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40600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32017</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99.2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9</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33100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122.48</v>
      </c>
      <c r="Y32" s="121"/>
      <c r="Z32" s="121"/>
      <c r="AA32" s="121"/>
      <c r="AB32" s="121"/>
      <c r="AC32" s="121"/>
      <c r="AD32" s="121"/>
      <c r="AE32" s="121"/>
      <c r="AF32" s="121"/>
      <c r="AG32" s="121"/>
      <c r="AH32" s="121"/>
      <c r="AI32" s="121"/>
      <c r="AJ32" s="121"/>
      <c r="AK32" s="121"/>
      <c r="AL32" s="121"/>
      <c r="AM32" s="121"/>
      <c r="AN32" s="121"/>
      <c r="AO32" s="121"/>
      <c r="AP32" s="121"/>
      <c r="AQ32" s="122"/>
      <c r="AR32" s="120">
        <f>データ!U6</f>
        <v>116.57</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114.28</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113.08</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105.18</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3159.12</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5774.46</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14919.77</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18735.39</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16260.77</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2.14</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1.47</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0.77</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109.1</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108.18</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114.99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110.04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82.78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79.27</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75.56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68.38</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66.13</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649.91999999999996</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680.22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786.06</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771.18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815.18</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531.53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504.73</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450.91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444.01</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413.29</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122.83</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116.13</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114.49</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113.34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105.24</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21.75</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22.92</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26.32</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27.54</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29.66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77.709999999999994</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77.77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76.349999999999994</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78.48</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78.86</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96.31</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96.31</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81.53</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81.53</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81.53</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93.31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103.39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96.49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101.92</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33.81</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34.33</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30.96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33.229999999999997</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31.6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43.85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44.05</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45.51</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44.67</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41.71</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61.64</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61.85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64.14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63.89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64.7</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33.909999999999997</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36.549999999999997</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38.72</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41.07</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43.94</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0</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0</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0</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0</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0</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0</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0</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52.15</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52.21</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54.51</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55.38</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56.07</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29.43</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32.03</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36.58</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40.880000000000003</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41.24</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0.11</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0.11</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0.36</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0.12</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0.31</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29</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31</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【76.67】</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【60.20】</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【48.27】</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【0.22】</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MikN3Uo7/KS+GDdo3yXDDRmh2AJ9dxmG96ktCurPdgcJmkx3Z5zh2H+B0ufQ9/2OO/nKV/fz29khRTMMOxIssQ==" saltValue="W8/BeOK4yO/q6aOl4unCWQ=="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122.48</v>
      </c>
      <c r="U6" s="35">
        <f>U7</f>
        <v>116.57</v>
      </c>
      <c r="V6" s="35">
        <f>V7</f>
        <v>114.28</v>
      </c>
      <c r="W6" s="35">
        <f>W7</f>
        <v>113.08</v>
      </c>
      <c r="X6" s="35">
        <f t="shared" si="3"/>
        <v>105.18</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3159.12</v>
      </c>
      <c r="AQ6" s="35">
        <f>AQ7</f>
        <v>5774.46</v>
      </c>
      <c r="AR6" s="35">
        <f>AR7</f>
        <v>14919.77</v>
      </c>
      <c r="AS6" s="35">
        <f>AS7</f>
        <v>18735.39</v>
      </c>
      <c r="AT6" s="35">
        <f t="shared" si="3"/>
        <v>16260.77</v>
      </c>
      <c r="AU6" s="35">
        <f t="shared" si="3"/>
        <v>649.91999999999996</v>
      </c>
      <c r="AV6" s="35">
        <f t="shared" si="3"/>
        <v>680.22</v>
      </c>
      <c r="AW6" s="35">
        <f t="shared" si="3"/>
        <v>786.06</v>
      </c>
      <c r="AX6" s="35">
        <f t="shared" si="3"/>
        <v>771.18</v>
      </c>
      <c r="AY6" s="35">
        <f t="shared" si="3"/>
        <v>815.18</v>
      </c>
      <c r="AZ6" s="33" t="str">
        <f>IF(AZ7="-","【-】","【"&amp;SUBSTITUTE(TEXT(AZ7,"#,##0.00"),"-","△")&amp;"】")</f>
        <v>【462.72】</v>
      </c>
      <c r="BA6" s="35">
        <f t="shared" si="3"/>
        <v>2.14</v>
      </c>
      <c r="BB6" s="35">
        <f>BB7</f>
        <v>1.47</v>
      </c>
      <c r="BC6" s="35">
        <f>BC7</f>
        <v>0.77</v>
      </c>
      <c r="BD6" s="35">
        <f>BD7</f>
        <v>0</v>
      </c>
      <c r="BE6" s="35">
        <f t="shared" si="3"/>
        <v>0</v>
      </c>
      <c r="BF6" s="35">
        <f t="shared" si="3"/>
        <v>531.53</v>
      </c>
      <c r="BG6" s="35">
        <f t="shared" si="3"/>
        <v>504.73</v>
      </c>
      <c r="BH6" s="35">
        <f t="shared" si="3"/>
        <v>450.91</v>
      </c>
      <c r="BI6" s="35">
        <f t="shared" si="3"/>
        <v>444.01</v>
      </c>
      <c r="BJ6" s="35">
        <f t="shared" si="3"/>
        <v>413.29</v>
      </c>
      <c r="BK6" s="33" t="str">
        <f>IF(BK7="-","【-】","【"&amp;SUBSTITUTE(TEXT(BK7,"#,##0.00"),"-","△")&amp;"】")</f>
        <v>【233.92】</v>
      </c>
      <c r="BL6" s="35">
        <f t="shared" si="3"/>
        <v>122.83</v>
      </c>
      <c r="BM6" s="35">
        <f>BM7</f>
        <v>116.13</v>
      </c>
      <c r="BN6" s="35">
        <f>BN7</f>
        <v>114.49</v>
      </c>
      <c r="BO6" s="35">
        <f>BO7</f>
        <v>113.34</v>
      </c>
      <c r="BP6" s="35">
        <f t="shared" si="3"/>
        <v>105.24</v>
      </c>
      <c r="BQ6" s="35">
        <f t="shared" si="3"/>
        <v>93.31</v>
      </c>
      <c r="BR6" s="35">
        <f t="shared" si="3"/>
        <v>92.2</v>
      </c>
      <c r="BS6" s="35">
        <f t="shared" si="3"/>
        <v>103.39</v>
      </c>
      <c r="BT6" s="35">
        <f t="shared" si="3"/>
        <v>96.49</v>
      </c>
      <c r="BU6" s="35">
        <f t="shared" si="3"/>
        <v>101.92</v>
      </c>
      <c r="BV6" s="33" t="str">
        <f>IF(BV7="-","【-】","【"&amp;SUBSTITUTE(TEXT(BV7,"#,##0.00"),"-","△")&amp;"】")</f>
        <v>【112.31】</v>
      </c>
      <c r="BW6" s="35">
        <f t="shared" si="3"/>
        <v>21.75</v>
      </c>
      <c r="BX6" s="35">
        <f>BX7</f>
        <v>22.92</v>
      </c>
      <c r="BY6" s="35">
        <f>BY7</f>
        <v>26.32</v>
      </c>
      <c r="BZ6" s="35">
        <f>BZ7</f>
        <v>27.54</v>
      </c>
      <c r="CA6" s="35">
        <f t="shared" si="3"/>
        <v>29.66</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77.709999999999994</v>
      </c>
      <c r="CI6" s="35">
        <f>CI7</f>
        <v>77.77</v>
      </c>
      <c r="CJ6" s="35">
        <f>CJ7</f>
        <v>76.349999999999994</v>
      </c>
      <c r="CK6" s="35">
        <f>CK7</f>
        <v>78.48</v>
      </c>
      <c r="CL6" s="35">
        <f t="shared" si="5"/>
        <v>78.86</v>
      </c>
      <c r="CM6" s="35">
        <f t="shared" si="5"/>
        <v>43.85</v>
      </c>
      <c r="CN6" s="35">
        <f t="shared" si="5"/>
        <v>44.05</v>
      </c>
      <c r="CO6" s="35">
        <f t="shared" si="5"/>
        <v>45.51</v>
      </c>
      <c r="CP6" s="35">
        <f t="shared" si="5"/>
        <v>44.67</v>
      </c>
      <c r="CQ6" s="35">
        <f t="shared" si="5"/>
        <v>41.71</v>
      </c>
      <c r="CR6" s="33" t="str">
        <f>IF(CR7="-","【-】","【"&amp;SUBSTITUTE(TEXT(CR7,"#,##0.00"),"-","△")&amp;"】")</f>
        <v>【54.01】</v>
      </c>
      <c r="CS6" s="35">
        <f t="shared" ref="CS6:DB6" si="6">CS7</f>
        <v>96.31</v>
      </c>
      <c r="CT6" s="35">
        <f>CT7</f>
        <v>96.31</v>
      </c>
      <c r="CU6" s="35">
        <f>CU7</f>
        <v>81.53</v>
      </c>
      <c r="CV6" s="35">
        <f>CV7</f>
        <v>81.53</v>
      </c>
      <c r="CW6" s="35">
        <f t="shared" si="6"/>
        <v>81.53</v>
      </c>
      <c r="CX6" s="35">
        <f t="shared" si="6"/>
        <v>61.64</v>
      </c>
      <c r="CY6" s="35">
        <f t="shared" si="6"/>
        <v>61.85</v>
      </c>
      <c r="CZ6" s="35">
        <f t="shared" si="6"/>
        <v>64.14</v>
      </c>
      <c r="DA6" s="35">
        <f t="shared" si="6"/>
        <v>63.89</v>
      </c>
      <c r="DB6" s="35">
        <f t="shared" si="6"/>
        <v>64.7</v>
      </c>
      <c r="DC6" s="33" t="str">
        <f>IF(DC7="-","【-】","【"&amp;SUBSTITUTE(TEXT(DC7,"#,##0.00"),"-","△")&amp;"】")</f>
        <v>【76.67】</v>
      </c>
      <c r="DD6" s="35">
        <f t="shared" ref="DD6:DM6" si="7">DD7</f>
        <v>33.909999999999997</v>
      </c>
      <c r="DE6" s="35">
        <f>DE7</f>
        <v>36.549999999999997</v>
      </c>
      <c r="DF6" s="35">
        <f>DF7</f>
        <v>38.72</v>
      </c>
      <c r="DG6" s="35">
        <f>DG7</f>
        <v>41.07</v>
      </c>
      <c r="DH6" s="35">
        <f t="shared" si="7"/>
        <v>43.94</v>
      </c>
      <c r="DI6" s="35">
        <f t="shared" si="7"/>
        <v>52.15</v>
      </c>
      <c r="DJ6" s="35">
        <f t="shared" si="7"/>
        <v>52.21</v>
      </c>
      <c r="DK6" s="35">
        <f t="shared" si="7"/>
        <v>54.51</v>
      </c>
      <c r="DL6" s="35">
        <f t="shared" si="7"/>
        <v>55.38</v>
      </c>
      <c r="DM6" s="35">
        <f t="shared" si="7"/>
        <v>56.07</v>
      </c>
      <c r="DN6" s="33" t="str">
        <f>IF(DN7="-","【-】","【"&amp;SUBSTITUTE(TEXT(DN7,"#,##0.00"),"-","△")&amp;"】")</f>
        <v>【60.20】</v>
      </c>
      <c r="DO6" s="35">
        <f t="shared" ref="DO6:DX6" si="8">DO7</f>
        <v>0</v>
      </c>
      <c r="DP6" s="35">
        <f>DP7</f>
        <v>0</v>
      </c>
      <c r="DQ6" s="35">
        <f>DQ7</f>
        <v>0</v>
      </c>
      <c r="DR6" s="35">
        <f>DR7</f>
        <v>0</v>
      </c>
      <c r="DS6" s="35">
        <f t="shared" si="8"/>
        <v>0</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40600</v>
      </c>
      <c r="L7" s="37" t="s">
        <v>96</v>
      </c>
      <c r="M7" s="38">
        <v>1</v>
      </c>
      <c r="N7" s="38">
        <v>32017</v>
      </c>
      <c r="O7" s="39" t="s">
        <v>97</v>
      </c>
      <c r="P7" s="39">
        <v>99.2</v>
      </c>
      <c r="Q7" s="38">
        <v>9</v>
      </c>
      <c r="R7" s="38">
        <v>33100</v>
      </c>
      <c r="S7" s="37" t="s">
        <v>98</v>
      </c>
      <c r="T7" s="40">
        <v>122.48</v>
      </c>
      <c r="U7" s="40">
        <v>116.57</v>
      </c>
      <c r="V7" s="40">
        <v>114.28</v>
      </c>
      <c r="W7" s="40">
        <v>113.08</v>
      </c>
      <c r="X7" s="40">
        <v>105.18</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3159.12</v>
      </c>
      <c r="AQ7" s="40">
        <v>5774.46</v>
      </c>
      <c r="AR7" s="40">
        <v>14919.77</v>
      </c>
      <c r="AS7" s="40">
        <v>18735.39</v>
      </c>
      <c r="AT7" s="40">
        <v>16260.77</v>
      </c>
      <c r="AU7" s="40">
        <v>649.91999999999996</v>
      </c>
      <c r="AV7" s="40">
        <v>680.22</v>
      </c>
      <c r="AW7" s="40">
        <v>786.06</v>
      </c>
      <c r="AX7" s="40">
        <v>771.18</v>
      </c>
      <c r="AY7" s="40">
        <v>815.18</v>
      </c>
      <c r="AZ7" s="40">
        <v>462.72</v>
      </c>
      <c r="BA7" s="40">
        <v>2.14</v>
      </c>
      <c r="BB7" s="40">
        <v>1.47</v>
      </c>
      <c r="BC7" s="40">
        <v>0.77</v>
      </c>
      <c r="BD7" s="40">
        <v>0</v>
      </c>
      <c r="BE7" s="40">
        <v>0</v>
      </c>
      <c r="BF7" s="40">
        <v>531.53</v>
      </c>
      <c r="BG7" s="40">
        <v>504.73</v>
      </c>
      <c r="BH7" s="40">
        <v>450.91</v>
      </c>
      <c r="BI7" s="40">
        <v>444.01</v>
      </c>
      <c r="BJ7" s="40">
        <v>413.29</v>
      </c>
      <c r="BK7" s="40">
        <v>233.92</v>
      </c>
      <c r="BL7" s="40">
        <v>122.83</v>
      </c>
      <c r="BM7" s="40">
        <v>116.13</v>
      </c>
      <c r="BN7" s="40">
        <v>114.49</v>
      </c>
      <c r="BO7" s="40">
        <v>113.34</v>
      </c>
      <c r="BP7" s="40">
        <v>105.24</v>
      </c>
      <c r="BQ7" s="40">
        <v>93.31</v>
      </c>
      <c r="BR7" s="40">
        <v>92.2</v>
      </c>
      <c r="BS7" s="40">
        <v>103.39</v>
      </c>
      <c r="BT7" s="40">
        <v>96.49</v>
      </c>
      <c r="BU7" s="40">
        <v>101.92</v>
      </c>
      <c r="BV7" s="40">
        <v>112.31</v>
      </c>
      <c r="BW7" s="40">
        <v>21.75</v>
      </c>
      <c r="BX7" s="40">
        <v>22.92</v>
      </c>
      <c r="BY7" s="40">
        <v>26.32</v>
      </c>
      <c r="BZ7" s="40">
        <v>27.54</v>
      </c>
      <c r="CA7" s="40">
        <v>29.66</v>
      </c>
      <c r="CB7" s="40">
        <v>33.81</v>
      </c>
      <c r="CC7" s="40">
        <v>34.33</v>
      </c>
      <c r="CD7" s="40">
        <v>30.96</v>
      </c>
      <c r="CE7" s="40">
        <v>33.229999999999997</v>
      </c>
      <c r="CF7" s="40">
        <v>31.6</v>
      </c>
      <c r="CG7" s="40">
        <v>19.07</v>
      </c>
      <c r="CH7" s="40">
        <v>77.709999999999994</v>
      </c>
      <c r="CI7" s="40">
        <v>77.77</v>
      </c>
      <c r="CJ7" s="40">
        <v>76.349999999999994</v>
      </c>
      <c r="CK7" s="40">
        <v>78.48</v>
      </c>
      <c r="CL7" s="40">
        <v>78.86</v>
      </c>
      <c r="CM7" s="40">
        <v>43.85</v>
      </c>
      <c r="CN7" s="40">
        <v>44.05</v>
      </c>
      <c r="CO7" s="40">
        <v>45.51</v>
      </c>
      <c r="CP7" s="40">
        <v>44.67</v>
      </c>
      <c r="CQ7" s="40">
        <v>41.71</v>
      </c>
      <c r="CR7" s="40">
        <v>54.01</v>
      </c>
      <c r="CS7" s="40">
        <v>96.31</v>
      </c>
      <c r="CT7" s="40">
        <v>96.31</v>
      </c>
      <c r="CU7" s="40">
        <v>81.53</v>
      </c>
      <c r="CV7" s="40">
        <v>81.53</v>
      </c>
      <c r="CW7" s="40">
        <v>81.53</v>
      </c>
      <c r="CX7" s="40">
        <v>61.64</v>
      </c>
      <c r="CY7" s="40">
        <v>61.85</v>
      </c>
      <c r="CZ7" s="40">
        <v>64.14</v>
      </c>
      <c r="DA7" s="40">
        <v>63.89</v>
      </c>
      <c r="DB7" s="40">
        <v>64.7</v>
      </c>
      <c r="DC7" s="40">
        <v>76.67</v>
      </c>
      <c r="DD7" s="40">
        <v>33.909999999999997</v>
      </c>
      <c r="DE7" s="40">
        <v>36.549999999999997</v>
      </c>
      <c r="DF7" s="40">
        <v>38.72</v>
      </c>
      <c r="DG7" s="40">
        <v>41.07</v>
      </c>
      <c r="DH7" s="40">
        <v>43.94</v>
      </c>
      <c r="DI7" s="40">
        <v>52.15</v>
      </c>
      <c r="DJ7" s="40">
        <v>52.21</v>
      </c>
      <c r="DK7" s="40">
        <v>54.51</v>
      </c>
      <c r="DL7" s="40">
        <v>55.38</v>
      </c>
      <c r="DM7" s="40">
        <v>56.07</v>
      </c>
      <c r="DN7" s="40">
        <v>60.2</v>
      </c>
      <c r="DO7" s="40">
        <v>0</v>
      </c>
      <c r="DP7" s="40">
        <v>0</v>
      </c>
      <c r="DQ7" s="40">
        <v>0</v>
      </c>
      <c r="DR7" s="40">
        <v>0</v>
      </c>
      <c r="DS7" s="40">
        <v>0</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122.48</v>
      </c>
      <c r="V11" s="48">
        <f>IF(U6="-",NA(),U6)</f>
        <v>116.57</v>
      </c>
      <c r="W11" s="48">
        <f>IF(V6="-",NA(),V6)</f>
        <v>114.28</v>
      </c>
      <c r="X11" s="48">
        <f>IF(W6="-",NA(),W6)</f>
        <v>113.08</v>
      </c>
      <c r="Y11" s="48">
        <f>IF(X6="-",NA(),X6)</f>
        <v>105.18</v>
      </c>
      <c r="AE11" s="47" t="s">
        <v>23</v>
      </c>
      <c r="AF11" s="48">
        <f>IF(AE6="-",NA(),AE6)</f>
        <v>0</v>
      </c>
      <c r="AG11" s="48">
        <f>IF(AF6="-",NA(),AF6)</f>
        <v>0</v>
      </c>
      <c r="AH11" s="48">
        <f>IF(AG6="-",NA(),AG6)</f>
        <v>0</v>
      </c>
      <c r="AI11" s="48">
        <f>IF(AH6="-",NA(),AH6)</f>
        <v>0</v>
      </c>
      <c r="AJ11" s="48">
        <f>IF(AI6="-",NA(),AI6)</f>
        <v>0</v>
      </c>
      <c r="AP11" s="47" t="s">
        <v>23</v>
      </c>
      <c r="AQ11" s="48">
        <f>IF(AP6="-",NA(),AP6)</f>
        <v>3159.12</v>
      </c>
      <c r="AR11" s="48">
        <f>IF(AQ6="-",NA(),AQ6)</f>
        <v>5774.46</v>
      </c>
      <c r="AS11" s="48">
        <f>IF(AR6="-",NA(),AR6)</f>
        <v>14919.77</v>
      </c>
      <c r="AT11" s="48">
        <f>IF(AS6="-",NA(),AS6)</f>
        <v>18735.39</v>
      </c>
      <c r="AU11" s="48">
        <f>IF(AT6="-",NA(),AT6)</f>
        <v>16260.77</v>
      </c>
      <c r="BA11" s="47" t="s">
        <v>23</v>
      </c>
      <c r="BB11" s="48">
        <f>IF(BA6="-",NA(),BA6)</f>
        <v>2.14</v>
      </c>
      <c r="BC11" s="48">
        <f>IF(BB6="-",NA(),BB6)</f>
        <v>1.47</v>
      </c>
      <c r="BD11" s="48">
        <f>IF(BC6="-",NA(),BC6)</f>
        <v>0.77</v>
      </c>
      <c r="BE11" s="48">
        <f>IF(BD6="-",NA(),BD6)</f>
        <v>0</v>
      </c>
      <c r="BF11" s="48">
        <f>IF(BE6="-",NA(),BE6)</f>
        <v>0</v>
      </c>
      <c r="BL11" s="47" t="s">
        <v>23</v>
      </c>
      <c r="BM11" s="48">
        <f>IF(BL6="-",NA(),BL6)</f>
        <v>122.83</v>
      </c>
      <c r="BN11" s="48">
        <f>IF(BM6="-",NA(),BM6)</f>
        <v>116.13</v>
      </c>
      <c r="BO11" s="48">
        <f>IF(BN6="-",NA(),BN6)</f>
        <v>114.49</v>
      </c>
      <c r="BP11" s="48">
        <f>IF(BO6="-",NA(),BO6)</f>
        <v>113.34</v>
      </c>
      <c r="BQ11" s="48">
        <f>IF(BP6="-",NA(),BP6)</f>
        <v>105.24</v>
      </c>
      <c r="BW11" s="47" t="s">
        <v>23</v>
      </c>
      <c r="BX11" s="48">
        <f>IF(BW6="-",NA(),BW6)</f>
        <v>21.75</v>
      </c>
      <c r="BY11" s="48">
        <f>IF(BX6="-",NA(),BX6)</f>
        <v>22.92</v>
      </c>
      <c r="BZ11" s="48">
        <f>IF(BY6="-",NA(),BY6)</f>
        <v>26.32</v>
      </c>
      <c r="CA11" s="48">
        <f>IF(BZ6="-",NA(),BZ6)</f>
        <v>27.54</v>
      </c>
      <c r="CB11" s="48">
        <f>IF(CA6="-",NA(),CA6)</f>
        <v>29.66</v>
      </c>
      <c r="CH11" s="47" t="s">
        <v>23</v>
      </c>
      <c r="CI11" s="48">
        <f>IF(CH6="-",NA(),CH6)</f>
        <v>77.709999999999994</v>
      </c>
      <c r="CJ11" s="48">
        <f>IF(CI6="-",NA(),CI6)</f>
        <v>77.77</v>
      </c>
      <c r="CK11" s="48">
        <f>IF(CJ6="-",NA(),CJ6)</f>
        <v>76.349999999999994</v>
      </c>
      <c r="CL11" s="48">
        <f>IF(CK6="-",NA(),CK6)</f>
        <v>78.48</v>
      </c>
      <c r="CM11" s="48">
        <f>IF(CL6="-",NA(),CL6)</f>
        <v>78.86</v>
      </c>
      <c r="CS11" s="47" t="s">
        <v>23</v>
      </c>
      <c r="CT11" s="48">
        <f>IF(CS6="-",NA(),CS6)</f>
        <v>96.31</v>
      </c>
      <c r="CU11" s="48">
        <f>IF(CT6="-",NA(),CT6)</f>
        <v>96.31</v>
      </c>
      <c r="CV11" s="48">
        <f>IF(CU6="-",NA(),CU6)</f>
        <v>81.53</v>
      </c>
      <c r="CW11" s="48">
        <f>IF(CV6="-",NA(),CV6)</f>
        <v>81.53</v>
      </c>
      <c r="CX11" s="48">
        <f>IF(CW6="-",NA(),CW6)</f>
        <v>81.53</v>
      </c>
      <c r="DD11" s="47" t="s">
        <v>23</v>
      </c>
      <c r="DE11" s="48">
        <f>IF(DD6="-",NA(),DD6)</f>
        <v>33.909999999999997</v>
      </c>
      <c r="DF11" s="48">
        <f>IF(DE6="-",NA(),DE6)</f>
        <v>36.549999999999997</v>
      </c>
      <c r="DG11" s="48">
        <f>IF(DF6="-",NA(),DF6)</f>
        <v>38.72</v>
      </c>
      <c r="DH11" s="48">
        <f>IF(DG6="-",NA(),DG6)</f>
        <v>41.07</v>
      </c>
      <c r="DI11" s="48">
        <f>IF(DH6="-",NA(),DH6)</f>
        <v>43.94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2023-01-23T04:48:17Z</cp:lastPrinted>
  <dcterms:created xsi:type="dcterms:W3CDTF">2022-12-01T02:34:03Z</dcterms:created>
  <dcterms:modified xsi:type="dcterms:W3CDTF">2023-01-23T06:01:25Z</dcterms:modified>
  <cp:category/>
</cp:coreProperties>
</file>