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shimo412\Desktop\"/>
    </mc:Choice>
  </mc:AlternateContent>
  <xr:revisionPtr revIDLastSave="0" documentId="8_{EC25A53D-ADC2-4EE0-B7BE-2FBB271BC897}" xr6:coauthVersionLast="45" xr6:coauthVersionMax="45" xr10:uidLastSave="{00000000-0000-0000-0000-000000000000}"/>
  <workbookProtection workbookAlgorithmName="SHA-512" workbookHashValue="ghItvBJwTU4X6qAeqouj/sSP9kQuiHsQ9fR4Csfh+S/cKHa5JNjXxd/rwRgBPPFbi3PxsYLB7+Afdum3WqbWoQ==" workbookSaltValue="owdhug/i0n8NQo6JcZgezQ=="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W10" i="4"/>
  <c r="P10" i="4"/>
  <c r="I10" i="4"/>
  <c r="BB8" i="4"/>
  <c r="AT8" i="4"/>
  <c r="AL8" i="4"/>
  <c r="W8" i="4"/>
  <c r="P8" i="4"/>
  <c r="B6"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<sst xmlns="http://schemas.openxmlformats.org/spreadsheetml/2006/main" count="236" uniqueCount="120">
  <si>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</si>
  <si>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</si>
  <si>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</si>
  <si>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</si>
  <si>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</si>
  <si>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</si>
  <si>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</si>
  <si>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</si>
  <si>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</si>
  <si>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</si>
  <si>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</si>
  <si>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</si>
  <si>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</si>
  <si>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</si>
  <si>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</si>
  <si>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</si>
  <si>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</si>
  <si>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</si>
  <si>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</si>
  <si>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</si>
  <si>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</si>
  <si>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</si>
  <si>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</si>
  <si>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</si>
  <si>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</si>
  <si>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</si>
  <si>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</si>
  <si>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</si>
  <si>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</si>
  <si>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</si>
  <si>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</si>
  <si>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</si>
  <si>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</si>
  <si>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</si>
  <si>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</si>
  <si>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</si>
  <si>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</si>
  <si>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</si>
  <si>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</si>
  <si>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</si>
  <si>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</si>
  <si>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</si>
  <si>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</si>
  <si>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</si>
  <si>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</si>
  <si>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</si>
  <si>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</si>
  <si>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</si>
  <si>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</si>
  <si>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</si>
  <si>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</si>
  <si>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</si>
  <si>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</si>
  <si>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</si>
  <si>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</si>
  <si>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</si>
  <si>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</si>
  <si>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</si>
  <si>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</si>
  <si>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</si>
  <si>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</si>
  <si>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</si>
  <si>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</si>
  <si>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</si>
  <si>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</si>
  <si>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</si>
  <si>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</si>
  <si>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</si>
  <si>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</si>
  <si>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</si>
  <si>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</si>
  <si>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</si>
  <si>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</si>
  <si>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</si>
  <si>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</si>
  <si>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</si>
  <si>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</si>
  <si>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</si>
  <si>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</si>
  <si>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</si>
  <si>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</si>
  <si>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</si>
  <si>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</si>
  <si>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</si>
  <si>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</si>
  <si>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</si>
  <si>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</si>
  <si>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</si>
  <si>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</si>
  <si>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</si>
  <si>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</si>
  <si>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</si>
  <si>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</si>
  <si>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</si>
  <si>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</si>
  <si>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</si>
  <si>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</si>
  <si>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下郷町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</si>
  <si>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</si>
  <si>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</si>
  <si>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</si>
  <si>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</si>
  <si>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</si>
  <si>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</si>
  <si>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</si>
  <si>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</si>
  <si>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</si>
  <si>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</si>
  <si>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</si>
  <si>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</si>
  <si>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</si>
  <si>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</si>
  <si>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</si>
  <si>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</si>
  <si>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</si>
  <si>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</si>
  <si>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</si>
  <si>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xml:space="preserve"> この施設は供用開始後18年が経過する施設であるため、施設診断を経て躯体及び管渠等の更新を見据えて、単年度経費が膨大になることの無いよう計画的な施設更新を推進する。合わせて、財源の確保も重要な課題であるが、使用料等についても急激な増額にならないよう適正価格についての検討を推進する。</t>
    <phoneticPr fontId="4"/>
  </si>
  <si>
    <t xml:space="preserve"> 平成13年度供用開始以降について処理場内及び中継施設における電気設備等のオーバーホールおよび取替え交換は実施してきているが、処理施設躯体や、管渠についての更新は行っていない。
　供用開始後18年が経過した施設及び管渠の診断を時期をみて行い、収支バランスを図りながら計画的な更新を推進する。</t>
    <phoneticPr fontId="4"/>
  </si>
  <si>
    <t xml:space="preserve"> 本処理地区は世帯数約50世帯、定住者約160人に対し、平成30年度調べで年間約83万人の観光客が訪れる観光地である。この観光客に起因する汚水が本処理場における処理汚水の大半を占める処理区域である。そのため処理施設も観光客を見込んだ規模の施設となっており、その維持管理費を賄うため近隣町村より高めの使用料を設定し、不足分については一般会計繰入金により運営している。
　今後の施設更新に向け、財源の確保とともに運営費の更なる削減につながる新技術の導入についても検討する。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</si>
</sst>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46-4057-B216-54BBCFDE812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4C46-4057-B216-54BBCFDE812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27.51</c:v>
                </c:pt>
                <c:pt idx="1">
                  <c:v>24.07</c:v>
                </c:pt>
                <c:pt idx="2">
                  <c:v>23.5</c:v>
                </c:pt>
                <c:pt idx="3">
                  <c:v>19.2</c:v>
                </c:pt>
                <c:pt idx="4">
                  <c:v>18.62</c:v>
                </c:pt>
              </c:numCache>
            </c:numRef>
          </c:val>
          <c:extLst>
            <c:ext xmlns:c16="http://schemas.microsoft.com/office/drawing/2014/chart" uri="{C3380CC4-5D6E-409C-BE32-E72D297353CC}">
              <c16:uniqueId val="{00000000-E9BF-47CE-B2A4-BEE991BF404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E9BF-47CE-B2A4-BEE991BF404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FD6-46FD-BC80-79BA322106D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7FD6-46FD-BC80-79BA322106D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85.85</c:v>
                </c:pt>
                <c:pt idx="1">
                  <c:v>78.739999999999995</c:v>
                </c:pt>
                <c:pt idx="2">
                  <c:v>76.23</c:v>
                </c:pt>
                <c:pt idx="3">
                  <c:v>75.66</c:v>
                </c:pt>
                <c:pt idx="4">
                  <c:v>73.55</c:v>
                </c:pt>
              </c:numCache>
            </c:numRef>
          </c:val>
          <c:extLst>
            <c:ext xmlns:c16="http://schemas.microsoft.com/office/drawing/2014/chart" uri="{C3380CC4-5D6E-409C-BE32-E72D297353CC}">
              <c16:uniqueId val="{00000000-94FE-46EE-8AEA-2C8DEB845A1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FE-46EE-8AEA-2C8DEB845A1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19-492C-9966-E001B652345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19-492C-9966-E001B652345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21-4124-ACB7-3AEE5E197FF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21-4124-ACB7-3AEE5E197FF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05-454B-9219-9A1679699C6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05-454B-9219-9A1679699C6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E6-495F-9A8B-6CDC0E63DE0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E6-495F-9A8B-6CDC0E63DE0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formatCode="#,##0.00;&quot;△&quot;#,##0.00">
                  <c:v>0</c:v>
                </c:pt>
                <c:pt idx="1">
                  <c:v>433.25</c:v>
                </c:pt>
                <c:pt idx="2">
                  <c:v>351.82</c:v>
                </c:pt>
                <c:pt idx="3">
                  <c:v>375.04</c:v>
                </c:pt>
                <c:pt idx="4">
                  <c:v>353.76</c:v>
                </c:pt>
              </c:numCache>
            </c:numRef>
          </c:val>
          <c:extLst>
            <c:ext xmlns:c16="http://schemas.microsoft.com/office/drawing/2014/chart" uri="{C3380CC4-5D6E-409C-BE32-E72D297353CC}">
              <c16:uniqueId val="{00000000-78F8-4819-B523-9EBF95EDE51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78F8-4819-B523-9EBF95EDE51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19.920000000000002</c:v>
                </c:pt>
                <c:pt idx="1">
                  <c:v>31.45</c:v>
                </c:pt>
                <c:pt idx="2">
                  <c:v>39.42</c:v>
                </c:pt>
                <c:pt idx="3">
                  <c:v>33.909999999999997</c:v>
                </c:pt>
                <c:pt idx="4">
                  <c:v>35.270000000000003</c:v>
                </c:pt>
              </c:numCache>
            </c:numRef>
          </c:val>
          <c:extLst>
            <c:ext xmlns:c16="http://schemas.microsoft.com/office/drawing/2014/chart" uri="{C3380CC4-5D6E-409C-BE32-E72D297353CC}">
              <c16:uniqueId val="{00000000-57B7-4CF9-9ADC-DFEC6304C58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57B7-4CF9-9ADC-DFEC6304C58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1901.99</c:v>
                </c:pt>
                <c:pt idx="1">
                  <c:v>1000.87</c:v>
                </c:pt>
                <c:pt idx="2">
                  <c:v>720.13</c:v>
                </c:pt>
                <c:pt idx="3">
                  <c:v>975.11</c:v>
                </c:pt>
                <c:pt idx="4">
                  <c:v>1006.65</c:v>
                </c:pt>
              </c:numCache>
            </c:numRef>
          </c:val>
          <c:extLst>
            <c:ext xmlns:c16="http://schemas.microsoft.com/office/drawing/2014/chart" uri="{C3380CC4-5D6E-409C-BE32-E72D297353CC}">
              <c16:uniqueId val="{00000000-6B6A-478A-AE6C-FEA51E5014B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6B6A-478A-AE6C-FEA51E5014B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55" zoomScaleNormal="5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福島県　下郷町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55">
        <f>データ!S6</f>
        <v>5289</v>
      </c>
      <c r="AM8" s="55"/>
      <c r="AN8" s="55"/>
      <c r="AO8" s="55"/>
      <c r="AP8" s="55"/>
      <c r="AQ8" s="55"/>
      <c r="AR8" s="55"/>
      <c r="AS8" s="55"/>
      <c r="AT8" s="54">
        <f>データ!T6</f>
        <v>317.04000000000002</v>
      </c>
      <c r="AU8" s="54"/>
      <c r="AV8" s="54"/>
      <c r="AW8" s="54"/>
      <c r="AX8" s="54"/>
      <c r="AY8" s="54"/>
      <c r="AZ8" s="54"/>
      <c r="BA8" s="54"/>
      <c r="BB8" s="54">
        <f>データ!U6</f>
        <v>16.68</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2.71</v>
      </c>
      <c r="Q10" s="54"/>
      <c r="R10" s="54"/>
      <c r="S10" s="54"/>
      <c r="T10" s="54"/>
      <c r="U10" s="54"/>
      <c r="V10" s="54"/>
      <c r="W10" s="54">
        <f>データ!Q6</f>
        <v>82.78</v>
      </c>
      <c r="X10" s="54"/>
      <c r="Y10" s="54"/>
      <c r="Z10" s="54"/>
      <c r="AA10" s="54"/>
      <c r="AB10" s="54"/>
      <c r="AC10" s="54"/>
      <c r="AD10" s="55">
        <f>データ!R6</f>
        <v>5990</v>
      </c>
      <c r="AE10" s="55"/>
      <c r="AF10" s="55"/>
      <c r="AG10" s="55"/>
      <c r="AH10" s="55"/>
      <c r="AI10" s="55"/>
      <c r="AJ10" s="55"/>
      <c r="AK10" s="2"/>
      <c r="AL10" s="55">
        <f>データ!V6</f>
        <v>142</v>
      </c>
      <c r="AM10" s="55"/>
      <c r="AN10" s="55"/>
      <c r="AO10" s="55"/>
      <c r="AP10" s="55"/>
      <c r="AQ10" s="55"/>
      <c r="AR10" s="55"/>
      <c r="AS10" s="55"/>
      <c r="AT10" s="54">
        <f>データ!W6</f>
        <v>0.06</v>
      </c>
      <c r="AU10" s="54"/>
      <c r="AV10" s="54"/>
      <c r="AW10" s="54"/>
      <c r="AX10" s="54"/>
      <c r="AY10" s="54"/>
      <c r="AZ10" s="54"/>
      <c r="BA10" s="54"/>
      <c r="BB10" s="54">
        <f>データ!X6</f>
        <v>2366.67</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k6zPIo1bhgQKijsh5Iq6vaCottXcx49P+XFcZa47M1Ws2GMbtrh2lMBdO1IccR6PFXzCp9SlbxO3WVh9FibETQ==" saltValue="tInMO72yuFjxH1BWJOK0P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73628</v>
      </c>
      <c r="D6" s="19">
        <f t="shared" si="3"/>
        <v>47</v>
      </c>
      <c r="E6" s="19">
        <f t="shared" si="3"/>
        <v>17</v>
      </c>
      <c r="F6" s="19">
        <f t="shared" si="3"/>
        <v>5</v>
      </c>
      <c r="G6" s="19">
        <f t="shared" si="3"/>
        <v>0</v>
      </c>
      <c r="H6" s="19" t="str">
        <f t="shared" si="3"/>
        <v>福島県　下郷町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2.71</v>
      </c>
      <c r="Q6" s="20">
        <f t="shared" si="3"/>
        <v>82.78</v>
      </c>
      <c r="R6" s="20">
        <f t="shared" si="3"/>
        <v>5990</v>
      </c>
      <c r="S6" s="20">
        <f t="shared" si="3"/>
        <v>5289</v>
      </c>
      <c r="T6" s="20">
        <f t="shared" si="3"/>
        <v>317.04000000000002</v>
      </c>
      <c r="U6" s="20">
        <f t="shared" si="3"/>
        <v>16.68</v>
      </c>
      <c r="V6" s="20">
        <f t="shared" si="3"/>
        <v>142</v>
      </c>
      <c r="W6" s="20">
        <f t="shared" si="3"/>
        <v>0.06</v>
      </c>
      <c r="X6" s="20">
        <f t="shared" si="3"/>
        <v>2366.67</v>
      </c>
      <c r="Y6" s="21">
        <f>IF(Y7="",NA(),Y7)</f>
        <v>85.85</v>
      </c>
      <c r="Z6" s="21">
        <f t="shared" ref="Z6:AH6" si="4">IF(Z7="",NA(),Z7)</f>
        <v>78.739999999999995</v>
      </c>
      <c r="AA6" s="21">
        <f t="shared" si="4"/>
        <v>76.23</v>
      </c>
      <c r="AB6" s="21">
        <f t="shared" si="4"/>
        <v>75.66</v>
      </c>
      <c r="AC6" s="21">
        <f t="shared" si="4"/>
        <v>73.55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1">
        <f t="shared" ref="BG6:BO6" si="7">IF(BG7="",NA(),BG7)</f>
        <v>433.25</v>
      </c>
      <c r="BH6" s="21">
        <f t="shared" si="7"/>
        <v>351.82</v>
      </c>
      <c r="BI6" s="21">
        <f t="shared" si="7"/>
        <v>375.04</v>
      </c>
      <c r="BJ6" s="21">
        <f t="shared" si="7"/>
        <v>353.76</v>
      </c>
      <c r="BK6" s="21">
        <f t="shared" si="7"/>
        <v>855.8</v>
      </c>
      <c r="BL6" s="21">
        <f t="shared" si="7"/>
        <v>789.46</v>
      </c>
      <c r="BM6" s="21">
        <f t="shared" si="7"/>
        <v>826.83</v>
      </c>
      <c r="BN6" s="21">
        <f t="shared" si="7"/>
        <v>867.83</v>
      </c>
      <c r="BO6" s="21">
        <f t="shared" si="7"/>
        <v>791.76</v>
      </c>
      <c r="BP6" s="20" t="str">
        <f>IF(BP7="","",IF(BP7="-","【-】","【"&amp;SUBSTITUTE(TEXT(BP7,"#,##0.00"),"-","△")&amp;"】"))</f>
        <v>【786.37】</v>
      </c>
      <c r="BQ6" s="21">
        <f>IF(BQ7="",NA(),BQ7)</f>
        <v>19.920000000000002</v>
      </c>
      <c r="BR6" s="21">
        <f t="shared" ref="BR6:BZ6" si="8">IF(BR7="",NA(),BR7)</f>
        <v>31.45</v>
      </c>
      <c r="BS6" s="21">
        <f t="shared" si="8"/>
        <v>39.42</v>
      </c>
      <c r="BT6" s="21">
        <f t="shared" si="8"/>
        <v>33.909999999999997</v>
      </c>
      <c r="BU6" s="21">
        <f t="shared" si="8"/>
        <v>35.270000000000003</v>
      </c>
      <c r="BV6" s="21">
        <f t="shared" si="8"/>
        <v>59.8</v>
      </c>
      <c r="BW6" s="21">
        <f t="shared" si="8"/>
        <v>57.77</v>
      </c>
      <c r="BX6" s="21">
        <f t="shared" si="8"/>
        <v>57.31</v>
      </c>
      <c r="BY6" s="21">
        <f t="shared" si="8"/>
        <v>57.08</v>
      </c>
      <c r="BZ6" s="21">
        <f t="shared" si="8"/>
        <v>56.26</v>
      </c>
      <c r="CA6" s="20" t="str">
        <f>IF(CA7="","",IF(CA7="-","【-】","【"&amp;SUBSTITUTE(TEXT(CA7,"#,##0.00"),"-","△")&amp;"】"))</f>
        <v>【60.65】</v>
      </c>
      <c r="CB6" s="21">
        <f>IF(CB7="",NA(),CB7)</f>
        <v>1901.99</v>
      </c>
      <c r="CC6" s="21">
        <f t="shared" ref="CC6:CK6" si="9">IF(CC7="",NA(),CC7)</f>
        <v>1000.87</v>
      </c>
      <c r="CD6" s="21">
        <f t="shared" si="9"/>
        <v>720.13</v>
      </c>
      <c r="CE6" s="21">
        <f t="shared" si="9"/>
        <v>975.11</v>
      </c>
      <c r="CF6" s="21">
        <f t="shared" si="9"/>
        <v>1006.65</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27.51</v>
      </c>
      <c r="CN6" s="21">
        <f t="shared" ref="CN6:CV6" si="10">IF(CN7="",NA(),CN7)</f>
        <v>24.07</v>
      </c>
      <c r="CO6" s="21">
        <f t="shared" si="10"/>
        <v>23.5</v>
      </c>
      <c r="CP6" s="21">
        <f t="shared" si="10"/>
        <v>19.2</v>
      </c>
      <c r="CQ6" s="21">
        <f t="shared" si="10"/>
        <v>18.62</v>
      </c>
      <c r="CR6" s="21">
        <f t="shared" si="10"/>
        <v>51.75</v>
      </c>
      <c r="CS6" s="21">
        <f t="shared" si="10"/>
        <v>50.68</v>
      </c>
      <c r="CT6" s="21">
        <f t="shared" si="10"/>
        <v>50.14</v>
      </c>
      <c r="CU6" s="21">
        <f t="shared" si="10"/>
        <v>54.83</v>
      </c>
      <c r="CV6" s="21">
        <f t="shared" si="10"/>
        <v>66.53</v>
      </c>
      <c r="CW6" s="20" t="str">
        <f>IF(CW7="","",IF(CW7="-","【-】","【"&amp;SUBSTITUTE(TEXT(CW7,"#,##0.00"),"-","△")&amp;"】"))</f>
        <v>【61.14】</v>
      </c>
      <c r="CX6" s="21">
        <f>IF(CX7="",NA(),CX7)</f>
        <v>100</v>
      </c>
      <c r="CY6" s="21">
        <f t="shared" ref="CY6:DG6" si="11">IF(CY7="",NA(),CY7)</f>
        <v>100</v>
      </c>
      <c r="CZ6" s="21">
        <f t="shared" si="11"/>
        <v>100</v>
      </c>
      <c r="DA6" s="21">
        <f t="shared" si="11"/>
        <v>100</v>
      </c>
      <c r="DB6" s="21">
        <f t="shared" si="11"/>
        <v>100</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73628</v>
      </c>
      <c r="D7" s="23">
        <v>47</v>
      </c>
      <c r="E7" s="23">
        <v>17</v>
      </c>
      <c r="F7" s="23">
        <v>5</v>
      </c>
      <c r="G7" s="23">
        <v>0</v>
      </c>
      <c r="H7" s="23" t="s">
        <v>97</v>
      </c>
      <c r="I7" s="23" t="s">
        <v>98</v>
      </c>
      <c r="J7" s="23" t="s">
        <v>99</v>
      </c>
      <c r="K7" s="23" t="s">
        <v>100</v>
      </c>
      <c r="L7" s="23" t="s">
        <v>101</v>
      </c>
      <c r="M7" s="23" t="s">
        <v>102</v>
      </c>
      <c r="N7" s="24" t="s">
        <v>103</v>
      </c>
      <c r="O7" s="24" t="s">
        <v>104</v>
      </c>
      <c r="P7" s="24">
        <v>2.71</v>
      </c>
      <c r="Q7" s="24">
        <v>82.78</v>
      </c>
      <c r="R7" s="24">
        <v>5990</v>
      </c>
      <c r="S7" s="24">
        <v>5289</v>
      </c>
      <c r="T7" s="24">
        <v>317.04000000000002</v>
      </c>
      <c r="U7" s="24">
        <v>16.68</v>
      </c>
      <c r="V7" s="24">
        <v>142</v>
      </c>
      <c r="W7" s="24">
        <v>0.06</v>
      </c>
      <c r="X7" s="24">
        <v>2366.67</v>
      </c>
      <c r="Y7" s="24">
        <v>85.85</v>
      </c>
      <c r="Z7" s="24">
        <v>78.739999999999995</v>
      </c>
      <c r="AA7" s="24">
        <v>76.23</v>
      </c>
      <c r="AB7" s="24">
        <v>75.66</v>
      </c>
      <c r="AC7" s="24">
        <v>73.55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433.25</v>
      </c>
      <c r="BH7" s="24">
        <v>351.82</v>
      </c>
      <c r="BI7" s="24">
        <v>375.04</v>
      </c>
      <c r="BJ7" s="24">
        <v>353.76</v>
      </c>
      <c r="BK7" s="24">
        <v>855.8</v>
      </c>
      <c r="BL7" s="24">
        <v>789.46</v>
      </c>
      <c r="BM7" s="24">
        <v>826.83</v>
      </c>
      <c r="BN7" s="24">
        <v>867.83</v>
      </c>
      <c r="BO7" s="24">
        <v>791.76</v>
      </c>
      <c r="BP7" s="24">
        <v>786.37</v>
      </c>
      <c r="BQ7" s="24">
        <v>19.920000000000002</v>
      </c>
      <c r="BR7" s="24">
        <v>31.45</v>
      </c>
      <c r="BS7" s="24">
        <v>39.42</v>
      </c>
      <c r="BT7" s="24">
        <v>33.909999999999997</v>
      </c>
      <c r="BU7" s="24">
        <v>35.270000000000003</v>
      </c>
      <c r="BV7" s="24">
        <v>59.8</v>
      </c>
      <c r="BW7" s="24">
        <v>57.77</v>
      </c>
      <c r="BX7" s="24">
        <v>57.31</v>
      </c>
      <c r="BY7" s="24">
        <v>57.08</v>
      </c>
      <c r="BZ7" s="24">
        <v>56.26</v>
      </c>
      <c r="CA7" s="24">
        <v>60.65</v>
      </c>
      <c r="CB7" s="24">
        <v>1901.99</v>
      </c>
      <c r="CC7" s="24">
        <v>1000.87</v>
      </c>
      <c r="CD7" s="24">
        <v>720.13</v>
      </c>
      <c r="CE7" s="24">
        <v>975.11</v>
      </c>
      <c r="CF7" s="24">
        <v>1006.65</v>
      </c>
      <c r="CG7" s="24">
        <v>263.76</v>
      </c>
      <c r="CH7" s="24">
        <v>274.35000000000002</v>
      </c>
      <c r="CI7" s="24">
        <v>273.52</v>
      </c>
      <c r="CJ7" s="24">
        <v>274.99</v>
      </c>
      <c r="CK7" s="24">
        <v>282.08999999999997</v>
      </c>
      <c r="CL7" s="24">
        <v>256.97000000000003</v>
      </c>
      <c r="CM7" s="24">
        <v>27.51</v>
      </c>
      <c r="CN7" s="24">
        <v>24.07</v>
      </c>
      <c r="CO7" s="24">
        <v>23.5</v>
      </c>
      <c r="CP7" s="24">
        <v>19.2</v>
      </c>
      <c r="CQ7" s="24">
        <v>18.62</v>
      </c>
      <c r="CR7" s="24">
        <v>51.75</v>
      </c>
      <c r="CS7" s="24">
        <v>50.68</v>
      </c>
      <c r="CT7" s="24">
        <v>50.14</v>
      </c>
      <c r="CU7" s="24">
        <v>54.83</v>
      </c>
      <c r="CV7" s="24">
        <v>66.53</v>
      </c>
      <c r="CW7" s="24">
        <v>61.14</v>
      </c>
      <c r="CX7" s="24">
        <v>100</v>
      </c>
      <c r="CY7" s="24">
        <v>100</v>
      </c>
      <c r="CZ7" s="24">
        <v>100</v>
      </c>
      <c r="DA7" s="24">
        <v>100</v>
      </c>
      <c r="DB7" s="24">
        <v>100</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112</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星正智</cp:lastModifiedBy>
  <dcterms:created xsi:type="dcterms:W3CDTF">2023-01-12T23:59:57Z</dcterms:created>
  <dcterms:modified xsi:type="dcterms:W3CDTF">2023-02-10T00:04:35Z</dcterms:modified>
  <cp:category/>
</cp:coreProperties>
</file>